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afrak\OneDrive\Desktop\TYCS\Data Analytics\"/>
    </mc:Choice>
  </mc:AlternateContent>
  <xr:revisionPtr revIDLastSave="0" documentId="13_ncr:1_{D0271E2B-5BE7-464A-99CD-C79343DBCF51}" xr6:coauthVersionLast="47" xr6:coauthVersionMax="47" xr10:uidLastSave="{00000000-0000-0000-0000-000000000000}"/>
  <bookViews>
    <workbookView xWindow="-108" yWindow="-108" windowWidth="23256" windowHeight="13176" firstSheet="3" activeTab="4" xr2:uid="{0A0D8D68-EFC2-4074-BDCA-85DAF874A3F1}"/>
  </bookViews>
  <sheets>
    <sheet name="Input Data" sheetId="2" r:id="rId1"/>
    <sheet name="Sheet1" sheetId="5" r:id="rId2"/>
    <sheet name="Analysis" sheetId="3" r:id="rId3"/>
    <sheet name="Sheet2" sheetId="4" r:id="rId4"/>
    <sheet name="Master Data" sheetId="1" r:id="rId5"/>
  </sheets>
  <definedNames>
    <definedName name="_xlchart.v1.2" hidden="1">Analysis!$AB$4</definedName>
    <definedName name="Category">OFFSET(Analysis!$AB$3,1,0,COUNT(Analysis!$AC:$AC))</definedName>
    <definedName name="CategoryRange">OFFSET(Analysis!$AC$3,1,0,COUNT(Analysis!$AC:$AC))</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3" l="1" a="1"/>
  <c r="T3" i="3" s="1"/>
  <c r="AF3" i="3" a="1"/>
  <c r="AF3" i="3" s="1"/>
  <c r="AD3" i="3" s="1" a="1"/>
  <c r="AD3" i="3" s="1"/>
  <c r="AE3" i="3" a="1"/>
  <c r="AE3" i="3" s="1"/>
  <c r="Y1" i="3"/>
  <c r="Z1" i="3" s="1"/>
  <c r="X3" i="3" s="1" a="1"/>
  <c r="X3" i="3" s="1"/>
  <c r="Y3" i="3" a="1"/>
  <c r="Y3" i="3" s="1"/>
  <c r="V3" i="3" a="1"/>
  <c r="V3" i="3" s="1"/>
  <c r="U3" i="3" a="1"/>
  <c r="U3" i="3" s="1"/>
  <c r="S3" i="3" s="1" a="1"/>
  <c r="S3"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P2" i="2"/>
  <c r="N2" i="2"/>
  <c r="M528"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2"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G515"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6" i="2"/>
  <c r="G517" i="2"/>
  <c r="G518" i="2"/>
  <c r="G519" i="2"/>
  <c r="G520" i="2"/>
  <c r="G521" i="2"/>
  <c r="G522" i="2"/>
  <c r="G523" i="2"/>
  <c r="G524" i="2"/>
  <c r="G525" i="2"/>
  <c r="G526" i="2"/>
  <c r="G527" i="2"/>
  <c r="G528" i="2"/>
  <c r="G2" i="2"/>
  <c r="E5" i="3"/>
  <c r="E4" i="3"/>
  <c r="AE1" i="3" l="1"/>
  <c r="AF1" i="3"/>
  <c r="V1" i="3"/>
  <c r="U1" i="3"/>
  <c r="T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<sst xmlns="http://schemas.openxmlformats.org/spreadsheetml/2006/main" count="2005" uniqueCount="141">
  <si>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</si>
  <si>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</si>
  <si>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</si>
  <si>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</si>
  <si>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</si>
  <si>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</si>
  <si>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</si>
  <si>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</si>
  <si>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</si>
  <si>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</si>
  <si>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</si>
  <si>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</si>
  <si>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</si>
  <si>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</si>
  <si>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</si>
  <si>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</si>
  <si>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</si>
  <si>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</si>
  <si>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</si>
  <si>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</si>
  <si>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</si>
  <si>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</si>
  <si>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</si>
  <si>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</si>
  <si>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</si>
  <si>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</si>
  <si>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</si>
  <si>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</si>
  <si>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</si>
  <si>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</si>
  <si>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</si>
  <si>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</si>
  <si>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</si>
  <si>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</si>
  <si>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</si>
  <si>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</si>
  <si>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</si>
  <si>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</si>
  <si>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</si>
  <si>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</si>
  <si>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</si>
  <si>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</si>
  <si>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</si>
  <si>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</si>
  <si>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</si>
  <si>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</si>
  <si>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</si>
  <si>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</si>
  <si>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</si>
  <si>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</si>
  <si>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</si>
  <si>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</si>
  <si>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</si>
  <si>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</si>
  <si>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</si>
  <si>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</si>
  <si>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</si>
  <si>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</si>
  <si>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</si>
  <si>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</si>
  <si>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</si>
  <si>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</si>
  <si>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</si>
  <si>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</si>
  <si>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</si>
  <si>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</si>
  <si>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</si>
  <si>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</si>
  <si>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</si>
  <si>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</si>
  <si>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</si>
  <si>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</si>
  <si>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</si>
  <si>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</si>
  <si>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</si>
  <si>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</si>
  <si>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</si>
  <si>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</si>
  <si>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</si>
  <si>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</si>
  <si>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</si>
  <si>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</si>
  <si>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</si>
  <si>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</si>
  <si>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</si>
  <si>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</si>
  <si>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</si>
  <si>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</si>
  <si>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</si>
  <si>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</si>
  <si>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</si>
  <si>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</si>
  <si>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</si>
  <si>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</si>
  <si>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</si>
  <si>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</si>
  <si>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</si>
  <si>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</si>
  <si>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</si>
  <si>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</si>
  <si>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</si>
  <si>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</si>
  <si>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</si>
  <si>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</si>
  <si>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</si>
  <si>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</si>
  <si>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</si>
  <si>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</si>
  <si>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</si>
  <si>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</si>
  <si>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</si>
  <si>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</si>
  <si>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</si>
  <si>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</si>
  <si>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</si>
  <si>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</si>
  <si>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</si>
  <si>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</si>
  <si>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</si>
  <si>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</si>
  <si>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</si>
  <si>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</si>
  <si>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</si>
  <si>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</si>
  <si>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</si>
  <si>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</si>
  <si>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</si>
  <si>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</si>
  <si>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</si>
  <si>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</si>
  <si>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</si>
  <si>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</si>
  <si>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</si>
  <si>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</si>
  <si>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</si>
  <si>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</si>
  <si>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t>
  </si>
  <si>
    <t xml:space="preserve">Month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</si>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</sst>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1" fillId="2" borderId="0" xfId="0" applyFont="1" applyFill="1" applyAlignment="1">
      <alignment horizontal="center" vertical="center"/>
    </xf>
    <xf numFmtId="165" fontId="1" fillId="2" borderId="1" xfId="0" applyNumberFormat="1" applyFont="1" applyFill="1" applyBorder="1" applyAlignment="1">
      <alignment horizontal="center" vertical="center"/>
    </xf>
    <xf numFmtId="165" fontId="1" fillId="2" borderId="0" xfId="0" applyNumberFormat="1" applyFont="1" applyFill="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3" fillId="0" borderId="0" xfId="0" applyFont="1"/>
    <xf numFmtId="14" fontId="0" fillId="0" borderId="0" xfId="0" applyNumberFormat="1"/>
  </cellXfs>
  <cellStyles count="2">
    <cellStyle name="Normal" xfId="0" builtinId="0"/>
    <cellStyle name="Percent" xfId="1" builtinId="5"/>
  </cellStyles>
  <dxfs count="2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409]#,##0.00"/>
    </dxf>
    <dxf>
      <numFmt numFmtId="19" formatCode="dd/mm/yyyy"/>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9"/>
        <color theme="0"/>
        <name val="Poppins"/>
      </font>
      <fill>
        <patternFill>
          <bgColor theme="9"/>
        </patternFill>
      </fill>
      <border diagonalUp="0" diagonalDown="0">
        <left/>
        <right/>
        <top/>
        <bottom/>
        <vertical/>
        <horizontal/>
      </border>
    </dxf>
    <dxf>
      <font>
        <sz val="9"/>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0"/>
      <tableStyleElement type="headerRow" dxfId="1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[Sales-Dashboard-practice-file.xlsx]Analysis!days</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FF00"/>
              </a:gs>
              <a:gs pos="49000">
                <a:srgbClr val="92D050"/>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0">
                  <a:srgbClr val="FFFF00"/>
                </a:gs>
                <a:gs pos="49000">
                  <a:srgbClr val="92D050"/>
                </a:gs>
                <a:gs pos="100000">
                  <a:srgbClr val="00B050"/>
                </a:gs>
              </a:gsLst>
              <a:lin ang="5400000" scaled="1"/>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993-442D-85B9-E95219E301A2}"/>
            </c:ext>
          </c:extLst>
        </c:ser>
        <c:dLbls>
          <c:showLegendKey val="0"/>
          <c:showVal val="0"/>
          <c:showCatName val="0"/>
          <c:showSerName val="0"/>
          <c:showPercent val="0"/>
          <c:showBubbleSize val="0"/>
        </c:dLbls>
        <c:axId val="780591183"/>
        <c:axId val="773730639"/>
      </c:areaChart>
      <c:catAx>
        <c:axId val="780591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3730639"/>
        <c:crosses val="autoZero"/>
        <c:auto val="1"/>
        <c:lblAlgn val="ctr"/>
        <c:lblOffset val="100"/>
        <c:noMultiLvlLbl val="0"/>
      </c:catAx>
      <c:valAx>
        <c:axId val="773730639"/>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97000"/>
                  </a:schemeClr>
                </a:solidFill>
                <a:latin typeface="+mn-lt"/>
                <a:ea typeface="+mn-ea"/>
                <a:cs typeface="+mn-cs"/>
              </a:defRPr>
            </a:pPr>
            <a:endParaRPr lang="en-US"/>
          </a:p>
        </c:txPr>
        <c:crossAx val="7805911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a:gsLst>
                <a:gs pos="2000">
                  <a:srgbClr val="FFFF00"/>
                </a:gs>
                <a:gs pos="48000">
                  <a:srgbClr val="00B050"/>
                </a:gs>
                <a:gs pos="100000">
                  <a:srgbClr val="00B050"/>
                </a:gs>
              </a:gsLst>
              <a:lin ang="16200000" scaled="1"/>
            </a:gradFill>
            <a:ln>
              <a:noFill/>
            </a:ln>
            <a:effectLst/>
          </c:spPr>
          <c:invertIfNegative val="0"/>
          <c:dLbls>
            <c:dLbl>
              <c:idx val="0"/>
              <c:tx>
                <c:rich>
                  <a:bodyPr/>
                  <a:lstStyle/>
                  <a:p>
                    <a:fld id="{04E9F4AB-9AC4-48B2-ABC7-48244482804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96F-44F9-BB9E-89467CF64BF8}"/>
                </c:ext>
              </c:extLst>
            </c:dLbl>
            <c:dLbl>
              <c:idx val="1"/>
              <c:tx>
                <c:rich>
                  <a:bodyPr/>
                  <a:lstStyle/>
                  <a:p>
                    <a:fld id="{EA6696EB-B868-4550-95B5-9DD99B9C6AA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96F-44F9-BB9E-89467CF64BF8}"/>
                </c:ext>
              </c:extLst>
            </c:dLbl>
            <c:dLbl>
              <c:idx val="2"/>
              <c:tx>
                <c:rich>
                  <a:bodyPr/>
                  <a:lstStyle/>
                  <a:p>
                    <a:fld id="{49395BD9-8E90-442D-A86E-5D3A1095693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96F-44F9-BB9E-89467CF64BF8}"/>
                </c:ext>
              </c:extLst>
            </c:dLbl>
            <c:dLbl>
              <c:idx val="3"/>
              <c:tx>
                <c:rich>
                  <a:bodyPr/>
                  <a:lstStyle/>
                  <a:p>
                    <a:fld id="{7DD02AF7-8FC5-46FA-84DB-643E39CC9EB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96F-44F9-BB9E-89467CF64BF8}"/>
                </c:ext>
              </c:extLst>
            </c:dLbl>
            <c:dLbl>
              <c:idx val="4"/>
              <c:tx>
                <c:rich>
                  <a:bodyPr/>
                  <a:lstStyle/>
                  <a:p>
                    <a:fld id="{5991B3E1-2D6A-4BA7-96E7-692D3207ADE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96F-44F9-BB9E-89467CF64BF8}"/>
                </c:ext>
              </c:extLst>
            </c:dLbl>
            <c:dLbl>
              <c:idx val="5"/>
              <c:tx>
                <c:rich>
                  <a:bodyPr/>
                  <a:lstStyle/>
                  <a:p>
                    <a:fld id="{14439D87-1B44-42AE-98C2-7271733A854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96F-44F9-BB9E-89467CF64BF8}"/>
                </c:ext>
              </c:extLst>
            </c:dLbl>
            <c:dLbl>
              <c:idx val="6"/>
              <c:tx>
                <c:rich>
                  <a:bodyPr/>
                  <a:lstStyle/>
                  <a:p>
                    <a:fld id="{F650E05F-ED4B-47D5-8AEF-A2890B4393B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96F-44F9-BB9E-89467CF64BF8}"/>
                </c:ext>
              </c:extLst>
            </c:dLbl>
            <c:dLbl>
              <c:idx val="7"/>
              <c:tx>
                <c:rich>
                  <a:bodyPr/>
                  <a:lstStyle/>
                  <a:p>
                    <a:fld id="{D0DF5C0A-4555-48B4-8CE3-D3116EB108E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96F-44F9-BB9E-89467CF64BF8}"/>
                </c:ext>
              </c:extLst>
            </c:dLbl>
            <c:dLbl>
              <c:idx val="8"/>
              <c:tx>
                <c:rich>
                  <a:bodyPr/>
                  <a:lstStyle/>
                  <a:p>
                    <a:fld id="{EC254A7F-5E2D-4031-88FF-6FC77E9F2F0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96F-44F9-BB9E-89467CF64BF8}"/>
                </c:ext>
              </c:extLst>
            </c:dLbl>
            <c:dLbl>
              <c:idx val="9"/>
              <c:tx>
                <c:rich>
                  <a:bodyPr/>
                  <a:lstStyle/>
                  <a:p>
                    <a:fld id="{DDDA8E0F-BD93-4CB9-A1D7-D4638F64A23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96F-44F9-BB9E-89467CF64BF8}"/>
                </c:ext>
              </c:extLst>
            </c:dLbl>
            <c:dLbl>
              <c:idx val="10"/>
              <c:tx>
                <c:rich>
                  <a:bodyPr/>
                  <a:lstStyle/>
                  <a:p>
                    <a:fld id="{645E4860-FBB9-47F5-8511-B935C500FA8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96F-44F9-BB9E-89467CF64BF8}"/>
                </c:ext>
              </c:extLst>
            </c:dLbl>
            <c:dLbl>
              <c:idx val="11"/>
              <c:tx>
                <c:rich>
                  <a:bodyPr/>
                  <a:lstStyle/>
                  <a:p>
                    <a:fld id="{77C1BF85-FE8A-4176-9469-A3A31869E4E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96F-44F9-BB9E-89467CF64BF8}"/>
                </c:ext>
              </c:extLst>
            </c:dLbl>
            <c:spPr>
              <a:noFill/>
              <a:ln>
                <a:noFill/>
              </a:ln>
              <a:effectLst/>
            </c:spPr>
            <c:txPr>
              <a:bodyPr rot="0" spcFirstLastPara="1" vertOverflow="ellipsis" vert="horz" wrap="square" anchor="ctr" anchorCtr="1"/>
              <a:lstStyle/>
              <a:p>
                <a:pPr>
                  <a:defRPr sz="900" b="0" i="0" u="none" strike="noStrike" kern="1200" baseline="0">
                    <a:solidFill>
                      <a:schemeClr val="bg1">
                        <a:alpha val="89000"/>
                      </a:schemeClr>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C96F-44F9-BB9E-89467CF64BF8}"/>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C96F-44F9-BB9E-89467CF64BF8}"/>
            </c:ext>
          </c:extLst>
        </c:ser>
        <c:dLbls>
          <c:showLegendKey val="0"/>
          <c:showVal val="0"/>
          <c:showCatName val="0"/>
          <c:showSerName val="0"/>
          <c:showPercent val="0"/>
          <c:showBubbleSize val="0"/>
        </c:dLbls>
        <c:gapWidth val="50"/>
        <c:overlap val="100"/>
        <c:axId val="885501455"/>
        <c:axId val="846588975"/>
      </c:barChart>
      <c:catAx>
        <c:axId val="88550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alpha val="96000"/>
                  </a:schemeClr>
                </a:solidFill>
                <a:latin typeface="Poppins" panose="00000500000000000000" pitchFamily="2" charset="0"/>
                <a:ea typeface="+mn-ea"/>
                <a:cs typeface="Poppins" panose="00000500000000000000" pitchFamily="2" charset="0"/>
              </a:defRPr>
            </a:pPr>
            <a:endParaRPr lang="en-US"/>
          </a:p>
        </c:txPr>
        <c:crossAx val="846588975"/>
        <c:crosses val="autoZero"/>
        <c:auto val="1"/>
        <c:lblAlgn val="ctr"/>
        <c:lblOffset val="100"/>
        <c:noMultiLvlLbl val="0"/>
      </c:catAx>
      <c:valAx>
        <c:axId val="84658897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85000"/>
                  </a:schemeClr>
                </a:solidFill>
                <a:latin typeface="Poppins" panose="00000500000000000000" pitchFamily="2" charset="0"/>
                <a:ea typeface="+mn-ea"/>
                <a:cs typeface="Poppins" panose="00000500000000000000" pitchFamily="2" charset="0"/>
              </a:defRPr>
            </a:pPr>
            <a:endParaRPr lang="en-US"/>
          </a:p>
        </c:txPr>
        <c:crossAx val="88550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0">
                  <a:srgbClr val="FFFF00"/>
                </a:gs>
                <a:gs pos="49000">
                  <a:srgbClr val="92D050"/>
                </a:gs>
                <a:gs pos="100000">
                  <a:srgbClr val="00B050"/>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Analysis!$X$3:$X$12</c:f>
              <c:strCache>
                <c:ptCount val="10"/>
                <c:pt idx="0">
                  <c:v>Product09</c:v>
                </c:pt>
                <c:pt idx="1">
                  <c:v>Product10</c:v>
                </c:pt>
                <c:pt idx="2">
                  <c:v>Product11</c:v>
                </c:pt>
                <c:pt idx="3">
                  <c:v>Product12</c:v>
                </c:pt>
                <c:pt idx="4">
                  <c:v>Product13</c:v>
                </c:pt>
                <c:pt idx="5">
                  <c:v>Product14</c:v>
                </c:pt>
                <c:pt idx="6">
                  <c:v>Product15</c:v>
                </c:pt>
                <c:pt idx="7">
                  <c:v>Product16</c:v>
                </c:pt>
                <c:pt idx="8">
                  <c:v>Product17</c:v>
                </c:pt>
                <c:pt idx="9">
                  <c:v>Product18</c:v>
                </c:pt>
              </c:strCache>
            </c:strRef>
          </c:cat>
          <c:val>
            <c:numRef>
              <c:f>Analysis!$Y$3:$Y$12</c:f>
              <c:numCache>
                <c:formatCode>[$$-409]#,##0</c:formatCode>
                <c:ptCount val="10"/>
                <c:pt idx="0">
                  <c:v>581.64</c:v>
                </c:pt>
                <c:pt idx="1">
                  <c:v>16428</c:v>
                </c:pt>
                <c:pt idx="2">
                  <c:v>5856.4</c:v>
                </c:pt>
                <c:pt idx="3">
                  <c:v>11582.910000000003</c:v>
                </c:pt>
                <c:pt idx="4">
                  <c:v>8423.52</c:v>
                </c:pt>
                <c:pt idx="5">
                  <c:v>12764.640000000001</c:v>
                </c:pt>
                <c:pt idx="6">
                  <c:v>1839.2399999999998</c:v>
                </c:pt>
                <c:pt idx="7">
                  <c:v>1996.8</c:v>
                </c:pt>
                <c:pt idx="8">
                  <c:v>9877.1400000000012</c:v>
                </c:pt>
                <c:pt idx="9">
                  <c:v>4035.2200000000003</c:v>
                </c:pt>
              </c:numCache>
            </c:numRef>
          </c:val>
          <c:extLst>
            <c:ext xmlns:c16="http://schemas.microsoft.com/office/drawing/2014/chart" uri="{C3380CC4-5D6E-409C-BE32-E72D297353CC}">
              <c16:uniqueId val="{00000000-5E74-4B3E-8C47-2D4C00F49813}"/>
            </c:ext>
          </c:extLst>
        </c:ser>
        <c:dLbls>
          <c:showLegendKey val="0"/>
          <c:showVal val="0"/>
          <c:showCatName val="0"/>
          <c:showSerName val="0"/>
          <c:showPercent val="0"/>
          <c:showBubbleSize val="0"/>
        </c:dLbls>
        <c:gapWidth val="50"/>
        <c:axId val="842334351"/>
        <c:axId val="846587535"/>
      </c:barChart>
      <c:catAx>
        <c:axId val="842334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alpha val="92000"/>
                  </a:schemeClr>
                </a:solidFill>
                <a:latin typeface="Poppins" panose="00000500000000000000" pitchFamily="2" charset="0"/>
                <a:ea typeface="+mn-ea"/>
                <a:cs typeface="Poppins" panose="00000500000000000000" pitchFamily="2" charset="0"/>
              </a:defRPr>
            </a:pPr>
            <a:endParaRPr lang="en-US"/>
          </a:p>
        </c:txPr>
        <c:crossAx val="846587535"/>
        <c:crosses val="autoZero"/>
        <c:auto val="1"/>
        <c:lblAlgn val="ctr"/>
        <c:lblOffset val="100"/>
        <c:noMultiLvlLbl val="0"/>
      </c:catAx>
      <c:valAx>
        <c:axId val="846587535"/>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8423343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10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6810774221967942"/>
              <c:y val="-9.5715885182770036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025490945638381"/>
                  <c:h val="0.21307604633760865"/>
                </c:manualLayout>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Analysis!$AI$1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9D-44B2-B2BC-23A95243BD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9D-44B2-B2BC-23A95243BD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9D-44B2-B2BC-23A95243BDAA}"/>
              </c:ext>
            </c:extLst>
          </c:dPt>
          <c:dLbls>
            <c:dLbl>
              <c:idx val="0"/>
              <c:layout>
                <c:manualLayout>
                  <c:x val="-0.16810774221967942"/>
                  <c:y val="-9.571588518277003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7025490945638381"/>
                      <c:h val="0.21307604633760865"/>
                    </c:manualLayout>
                  </c15:layout>
                </c:ext>
                <c:ext xmlns:c16="http://schemas.microsoft.com/office/drawing/2014/chart" uri="{C3380CC4-5D6E-409C-BE32-E72D297353CC}">
                  <c16:uniqueId val="{00000001-DD9D-44B2-B2BC-23A95243BDAA}"/>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Analysis!$AH$2:$AH$4</c:f>
              <c:strCache>
                <c:ptCount val="3"/>
                <c:pt idx="0">
                  <c:v>Direct Sales</c:v>
                </c:pt>
                <c:pt idx="1">
                  <c:v>Online</c:v>
                </c:pt>
                <c:pt idx="2">
                  <c:v>Wholesaler</c:v>
                </c:pt>
              </c:strCache>
            </c:strRef>
          </c:cat>
          <c:val>
            <c:numRef>
              <c:f>Analysis!$AI$2:$AI$4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D9D-44B2-B2BC-23A95243BDA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799991392470438"/>
          <c:y val="0.34152678774158407"/>
          <c:w val="0.29788634516699874"/>
          <c:h val="0.416381912807715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sz="900">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8.5511163846402546E-2"/>
          <c:y val="7.6685124778028607E-2"/>
          <c:w val="0.46641666666666665"/>
          <c:h val="0.77736111111111106"/>
        </c:manualLayout>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3D-4723-A579-B181F7BF95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3D-4723-A579-B181F7BF95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General</c:formatCode>
                <c:ptCount val="2"/>
                <c:pt idx="0">
                  <c:v>199516.90000000008</c:v>
                </c:pt>
                <c:pt idx="1">
                  <c:v>201895.01999999993</c:v>
                </c:pt>
              </c:numCache>
            </c:numRef>
          </c:val>
          <c:extLst>
            <c:ext xmlns:c16="http://schemas.microsoft.com/office/drawing/2014/chart" uri="{C3380CC4-5D6E-409C-BE32-E72D297353CC}">
              <c16:uniqueId val="{00000004-DB3D-4723-A579-B181F7BF95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39306753116992726"/>
          <c:y val="0.71134674172908341"/>
          <c:w val="0.59012235402341762"/>
          <c:h val="0.2496016686610993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1">
                  <a:alpha val="98000"/>
                </a:schemeClr>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40C1E5A8-3368-411B-A209-49AA983AD495}">
          <cx:tx>
            <cx:txData>
              <cx:f>_xlchart.v1.2</cx:f>
              <cx:v>Category01</cx:v>
            </cx:txData>
          </cx:tx>
          <cx:dataLabels pos="inEnd">
            <cx:visibility seriesName="0" categoryName="1" value="1"/>
            <cx:separator>
</cx:separator>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N$1" lockText="1" noThreeD="1"/>
</file>

<file path=xl/ctrlProps/ctrlProp3.xml><?xml version="1.0" encoding="utf-8"?>
<formControlPr xmlns="http://schemas.microsoft.com/office/spreadsheetml/2009/9/main" objectType="CheckBox" fmlaLink="$M$1" lockText="1" noThreeD="1"/>
</file>

<file path=xl/ctrlProps/ctrlProp4.xml><?xml version="1.0" encoding="utf-8"?>
<formControlPr xmlns="http://schemas.microsoft.com/office/spreadsheetml/2009/9/main" objectType="Scroll" dx="26" fmlaLink="$X$1" max="100" min="1" page="10" val="6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2.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3.xml"/><Relationship Id="rId30"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10064</xdr:colOff>
      <xdr:row>0</xdr:row>
      <xdr:rowOff>14107</xdr:rowOff>
    </xdr:from>
    <xdr:to>
      <xdr:col>28</xdr:col>
      <xdr:colOff>200527</xdr:colOff>
      <xdr:row>44</xdr:row>
      <xdr:rowOff>81841</xdr:rowOff>
    </xdr:to>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10064" y="14107"/>
          <a:ext cx="17408989" cy="8302681"/>
        </a:xfrm>
        <a:prstGeom prst="roundRect">
          <a:avLst>
            <a:gd name="adj" fmla="val 22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24</xdr:col>
      <xdr:colOff>465963</xdr:colOff>
      <xdr:row>6</xdr:row>
      <xdr:rowOff>88073</xdr:rowOff>
    </xdr:from>
    <xdr:to>
      <xdr:col>27</xdr:col>
      <xdr:colOff>539064</xdr:colOff>
      <xdr:row>7</xdr:row>
      <xdr:rowOff>106680</xdr:rowOff>
    </xdr:to>
    <xdr:sp macro="" textlink="">
      <xdr:nvSpPr>
        <xdr:cNvPr id="33" name="Trapezoid 32">
          <a:extLst>
            <a:ext uri="{FF2B5EF4-FFF2-40B4-BE49-F238E27FC236}">
              <a16:creationId xmlns:a16="http://schemas.microsoft.com/office/drawing/2014/main" id="{00000000-0008-0000-0300-000021000000}"/>
            </a:ext>
          </a:extLst>
        </xdr:cNvPr>
        <xdr:cNvSpPr/>
      </xdr:nvSpPr>
      <xdr:spPr>
        <a:xfrm>
          <a:off x="15138893" y="1204492"/>
          <a:ext cx="1907218" cy="204676"/>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21</xdr:col>
      <xdr:colOff>381434</xdr:colOff>
      <xdr:row>6</xdr:row>
      <xdr:rowOff>75231</xdr:rowOff>
    </xdr:from>
    <xdr:to>
      <xdr:col>24</xdr:col>
      <xdr:colOff>419395</xdr:colOff>
      <xdr:row>7</xdr:row>
      <xdr:rowOff>94512</xdr:rowOff>
    </xdr:to>
    <xdr:sp macro="" textlink="">
      <xdr:nvSpPr>
        <xdr:cNvPr id="34" name="Trapezoid 33">
          <a:extLst>
            <a:ext uri="{FF2B5EF4-FFF2-40B4-BE49-F238E27FC236}">
              <a16:creationId xmlns:a16="http://schemas.microsoft.com/office/drawing/2014/main" id="{00000000-0008-0000-0300-000022000000}"/>
            </a:ext>
          </a:extLst>
        </xdr:cNvPr>
        <xdr:cNvSpPr/>
      </xdr:nvSpPr>
      <xdr:spPr>
        <a:xfrm>
          <a:off x="13158225" y="1173929"/>
          <a:ext cx="1863217" cy="20239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24063</xdr:colOff>
      <xdr:row>0</xdr:row>
      <xdr:rowOff>165100</xdr:rowOff>
    </xdr:from>
    <xdr:to>
      <xdr:col>12</xdr:col>
      <xdr:colOff>125775</xdr:colOff>
      <xdr:row>5</xdr:row>
      <xdr:rowOff>144379</xdr:rowOff>
    </xdr:to>
    <xdr:sp macro="" textlink="">
      <xdr:nvSpPr>
        <xdr:cNvPr id="35" name="Rectangle: Rounded Corners 34">
          <a:extLst>
            <a:ext uri="{FF2B5EF4-FFF2-40B4-BE49-F238E27FC236}">
              <a16:creationId xmlns:a16="http://schemas.microsoft.com/office/drawing/2014/main" id="{00000000-0008-0000-0300-000023000000}"/>
            </a:ext>
          </a:extLst>
        </xdr:cNvPr>
        <xdr:cNvSpPr/>
      </xdr:nvSpPr>
      <xdr:spPr>
        <a:xfrm>
          <a:off x="24063" y="165100"/>
          <a:ext cx="7416912" cy="9017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131392</xdr:colOff>
      <xdr:row>5</xdr:row>
      <xdr:rowOff>178966</xdr:rowOff>
    </xdr:from>
    <xdr:to>
      <xdr:col>2</xdr:col>
      <xdr:colOff>411481</xdr:colOff>
      <xdr:row>15</xdr:row>
      <xdr:rowOff>28608</xdr:rowOff>
    </xdr:to>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131392" y="1114755"/>
          <a:ext cx="1509984" cy="172122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110220</xdr:colOff>
      <xdr:row>16</xdr:row>
      <xdr:rowOff>16932</xdr:rowOff>
    </xdr:from>
    <xdr:to>
      <xdr:col>2</xdr:col>
      <xdr:colOff>410629</xdr:colOff>
      <xdr:row>37</xdr:row>
      <xdr:rowOff>135466</xdr:rowOff>
    </xdr:to>
    <xdr:sp macro="" textlink="">
      <xdr:nvSpPr>
        <xdr:cNvPr id="38" name="Rectangle: Rounded Corners 37">
          <a:extLst>
            <a:ext uri="{FF2B5EF4-FFF2-40B4-BE49-F238E27FC236}">
              <a16:creationId xmlns:a16="http://schemas.microsoft.com/office/drawing/2014/main" id="{00000000-0008-0000-0300-000026000000}"/>
            </a:ext>
          </a:extLst>
        </xdr:cNvPr>
        <xdr:cNvSpPr/>
      </xdr:nvSpPr>
      <xdr:spPr>
        <a:xfrm>
          <a:off x="110220" y="3064932"/>
          <a:ext cx="1528076" cy="411903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140974</xdr:colOff>
      <xdr:row>38</xdr:row>
      <xdr:rowOff>169333</xdr:rowOff>
    </xdr:from>
    <xdr:to>
      <xdr:col>2</xdr:col>
      <xdr:colOff>554563</xdr:colOff>
      <xdr:row>43</xdr:row>
      <xdr:rowOff>97366</xdr:rowOff>
    </xdr:to>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140974" y="7408333"/>
          <a:ext cx="1641256" cy="880533"/>
        </a:xfrm>
        <a:prstGeom prst="roundRect">
          <a:avLst>
            <a:gd name="adj" fmla="val 36348"/>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550333</xdr:colOff>
      <xdr:row>6</xdr:row>
      <xdr:rowOff>87448</xdr:rowOff>
    </xdr:from>
    <xdr:to>
      <xdr:col>8</xdr:col>
      <xdr:colOff>272301</xdr:colOff>
      <xdr:row>12</xdr:row>
      <xdr:rowOff>74249</xdr:rowOff>
    </xdr:to>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1778000" y="1230448"/>
          <a:ext cx="3404968" cy="112980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370449</xdr:colOff>
      <xdr:row>6</xdr:row>
      <xdr:rowOff>115422</xdr:rowOff>
    </xdr:from>
    <xdr:to>
      <xdr:col>14</xdr:col>
      <xdr:colOff>602512</xdr:colOff>
      <xdr:row>12</xdr:row>
      <xdr:rowOff>59564</xdr:rowOff>
    </xdr:to>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5222367" y="1235095"/>
          <a:ext cx="3871002" cy="106381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93012</xdr:colOff>
      <xdr:row>6</xdr:row>
      <xdr:rowOff>133894</xdr:rowOff>
    </xdr:from>
    <xdr:to>
      <xdr:col>21</xdr:col>
      <xdr:colOff>389861</xdr:colOff>
      <xdr:row>12</xdr:row>
      <xdr:rowOff>48527</xdr:rowOff>
    </xdr:to>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9263593" y="1250313"/>
          <a:ext cx="3965082" cy="103105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486147</xdr:colOff>
      <xdr:row>12</xdr:row>
      <xdr:rowOff>178906</xdr:rowOff>
    </xdr:from>
    <xdr:to>
      <xdr:col>9</xdr:col>
      <xdr:colOff>318655</xdr:colOff>
      <xdr:row>28</xdr:row>
      <xdr:rowOff>80928</xdr:rowOff>
    </xdr:to>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1705347" y="2340215"/>
          <a:ext cx="4099708" cy="278376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415636</xdr:colOff>
      <xdr:row>13</xdr:row>
      <xdr:rowOff>21630</xdr:rowOff>
    </xdr:from>
    <xdr:to>
      <xdr:col>15</xdr:col>
      <xdr:colOff>444499</xdr:colOff>
      <xdr:row>28</xdr:row>
      <xdr:rowOff>70711</xdr:rowOff>
    </xdr:to>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5902036" y="2363048"/>
          <a:ext cx="3686463" cy="275071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21166</xdr:colOff>
      <xdr:row>13</xdr:row>
      <xdr:rowOff>57601</xdr:rowOff>
    </xdr:from>
    <xdr:to>
      <xdr:col>21</xdr:col>
      <xdr:colOff>423332</xdr:colOff>
      <xdr:row>28</xdr:row>
      <xdr:rowOff>41671</xdr:rowOff>
    </xdr:to>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9842499" y="2534101"/>
          <a:ext cx="3471333" cy="284157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bg1"/>
            </a:solidFill>
            <a:latin typeface="Poppins" panose="00000500000000000000" pitchFamily="2" charset="0"/>
            <a:cs typeface="Poppins" panose="00000500000000000000" pitchFamily="2" charset="0"/>
          </a:endParaRPr>
        </a:p>
      </xdr:txBody>
    </xdr:sp>
    <xdr:clientData/>
  </xdr:twoCellAnchor>
  <xdr:twoCellAnchor>
    <xdr:from>
      <xdr:col>16</xdr:col>
      <xdr:colOff>127000</xdr:colOff>
      <xdr:row>29</xdr:row>
      <xdr:rowOff>76201</xdr:rowOff>
    </xdr:from>
    <xdr:to>
      <xdr:col>21</xdr:col>
      <xdr:colOff>465666</xdr:colOff>
      <xdr:row>43</xdr:row>
      <xdr:rowOff>8467</xdr:rowOff>
    </xdr:to>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9948333" y="5600701"/>
          <a:ext cx="3407833" cy="259926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592666</xdr:colOff>
      <xdr:row>29</xdr:row>
      <xdr:rowOff>94390</xdr:rowOff>
    </xdr:from>
    <xdr:to>
      <xdr:col>15</xdr:col>
      <xdr:colOff>423333</xdr:colOff>
      <xdr:row>43</xdr:row>
      <xdr:rowOff>16933</xdr:rowOff>
    </xdr:to>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1820333" y="5618890"/>
          <a:ext cx="7810500" cy="25895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chemeClr val="bg1"/>
            </a:solidFill>
            <a:latin typeface="Poppins" panose="00000500000000000000" pitchFamily="2" charset="0"/>
            <a:cs typeface="Poppins" panose="00000500000000000000" pitchFamily="2" charset="0"/>
          </a:endParaRPr>
        </a:p>
      </xdr:txBody>
    </xdr:sp>
    <xdr:clientData/>
  </xdr:twoCellAnchor>
  <xdr:twoCellAnchor>
    <xdr:from>
      <xdr:col>21</xdr:col>
      <xdr:colOff>489668</xdr:colOff>
      <xdr:row>6</xdr:row>
      <xdr:rowOff>75231</xdr:rowOff>
    </xdr:from>
    <xdr:to>
      <xdr:col>24</xdr:col>
      <xdr:colOff>305636</xdr:colOff>
      <xdr:row>18</xdr:row>
      <xdr:rowOff>108857</xdr:rowOff>
    </xdr:to>
    <xdr:sp macro="" textlink="">
      <xdr:nvSpPr>
        <xdr:cNvPr id="48" name="Flowchart: Off-page Connector 47">
          <a:extLst>
            <a:ext uri="{FF2B5EF4-FFF2-40B4-BE49-F238E27FC236}">
              <a16:creationId xmlns:a16="http://schemas.microsoft.com/office/drawing/2014/main" id="{00000000-0008-0000-0300-000030000000}"/>
            </a:ext>
          </a:extLst>
        </xdr:cNvPr>
        <xdr:cNvSpPr/>
      </xdr:nvSpPr>
      <xdr:spPr>
        <a:xfrm>
          <a:off x="13264374" y="1189416"/>
          <a:ext cx="1640926" cy="226199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24</xdr:col>
      <xdr:colOff>566243</xdr:colOff>
      <xdr:row>6</xdr:row>
      <xdr:rowOff>82424</xdr:rowOff>
    </xdr:from>
    <xdr:to>
      <xdr:col>27</xdr:col>
      <xdr:colOff>455261</xdr:colOff>
      <xdr:row>18</xdr:row>
      <xdr:rowOff>80423</xdr:rowOff>
    </xdr:to>
    <xdr:sp macro="" textlink="">
      <xdr:nvSpPr>
        <xdr:cNvPr id="49" name="Flowchart: Off-page Connector 48">
          <a:extLst>
            <a:ext uri="{FF2B5EF4-FFF2-40B4-BE49-F238E27FC236}">
              <a16:creationId xmlns:a16="http://schemas.microsoft.com/office/drawing/2014/main" id="{00000000-0008-0000-0300-000031000000}"/>
            </a:ext>
          </a:extLst>
        </xdr:cNvPr>
        <xdr:cNvSpPr/>
      </xdr:nvSpPr>
      <xdr:spPr>
        <a:xfrm>
          <a:off x="15168290" y="1181122"/>
          <a:ext cx="1714273" cy="219539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101790</xdr:colOff>
      <xdr:row>19</xdr:row>
      <xdr:rowOff>122722</xdr:rowOff>
    </xdr:from>
    <xdr:to>
      <xdr:col>27</xdr:col>
      <xdr:colOff>469113</xdr:colOff>
      <xdr:row>44</xdr:row>
      <xdr:rowOff>36141</xdr:rowOff>
    </xdr:to>
    <xdr:sp macro="" textlink="">
      <xdr:nvSpPr>
        <xdr:cNvPr id="50" name="Rectangle: Rounded Corners 49">
          <a:extLst>
            <a:ext uri="{FF2B5EF4-FFF2-40B4-BE49-F238E27FC236}">
              <a16:creationId xmlns:a16="http://schemas.microsoft.com/office/drawing/2014/main" id="{00000000-0008-0000-0300-000032000000}"/>
            </a:ext>
          </a:extLst>
        </xdr:cNvPr>
        <xdr:cNvSpPr/>
      </xdr:nvSpPr>
      <xdr:spPr>
        <a:xfrm>
          <a:off x="13444566" y="3668355"/>
          <a:ext cx="3399771" cy="457872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25</xdr:col>
      <xdr:colOff>17721</xdr:colOff>
      <xdr:row>6</xdr:row>
      <xdr:rowOff>159489</xdr:rowOff>
    </xdr:from>
    <xdr:to>
      <xdr:col>27</xdr:col>
      <xdr:colOff>372140</xdr:colOff>
      <xdr:row>18</xdr:row>
      <xdr:rowOff>10442</xdr:rowOff>
    </xdr:to>
    <xdr:sp macro="" textlink="">
      <xdr:nvSpPr>
        <xdr:cNvPr id="52" name="Flowchart: Off-page Connector 51">
          <a:extLst>
            <a:ext uri="{FF2B5EF4-FFF2-40B4-BE49-F238E27FC236}">
              <a16:creationId xmlns:a16="http://schemas.microsoft.com/office/drawing/2014/main" id="{00000000-0008-0000-0300-000034000000}"/>
            </a:ext>
          </a:extLst>
        </xdr:cNvPr>
        <xdr:cNvSpPr/>
      </xdr:nvSpPr>
      <xdr:spPr>
        <a:xfrm>
          <a:off x="15228186" y="1258187"/>
          <a:ext cx="1571256" cy="204834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21</xdr:col>
      <xdr:colOff>596403</xdr:colOff>
      <xdr:row>6</xdr:row>
      <xdr:rowOff>114717</xdr:rowOff>
    </xdr:from>
    <xdr:to>
      <xdr:col>24</xdr:col>
      <xdr:colOff>179554</xdr:colOff>
      <xdr:row>18</xdr:row>
      <xdr:rowOff>38838</xdr:rowOff>
    </xdr:to>
    <xdr:sp macro="" textlink="">
      <xdr:nvSpPr>
        <xdr:cNvPr id="53" name="Flowchart: Off-page Connector 52">
          <a:extLst>
            <a:ext uri="{FF2B5EF4-FFF2-40B4-BE49-F238E27FC236}">
              <a16:creationId xmlns:a16="http://schemas.microsoft.com/office/drawing/2014/main" id="{00000000-0008-0000-0300-000035000000}"/>
            </a:ext>
          </a:extLst>
        </xdr:cNvPr>
        <xdr:cNvSpPr/>
      </xdr:nvSpPr>
      <xdr:spPr>
        <a:xfrm>
          <a:off x="13476062" y="1229839"/>
          <a:ext cx="1423102" cy="2154365"/>
        </a:xfrm>
        <a:prstGeom prst="flowChartOffpageConnector">
          <a:avLst/>
        </a:prstGeom>
        <a:solidFill>
          <a:schemeClr val="accent6">
            <a:alpha val="96000"/>
          </a:schemeClr>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 </a:t>
          </a:r>
        </a:p>
      </xdr:txBody>
    </xdr:sp>
    <xdr:clientData/>
  </xdr:twoCellAnchor>
  <xdr:twoCellAnchor>
    <xdr:from>
      <xdr:col>2</xdr:col>
      <xdr:colOff>458319</xdr:colOff>
      <xdr:row>16</xdr:row>
      <xdr:rowOff>169561</xdr:rowOff>
    </xdr:from>
    <xdr:to>
      <xdr:col>8</xdr:col>
      <xdr:colOff>403698</xdr:colOff>
      <xdr:row>17</xdr:row>
      <xdr:rowOff>16635</xdr:rowOff>
    </xdr:to>
    <xdr:cxnSp macro="">
      <xdr:nvCxnSpPr>
        <xdr:cNvPr id="54" name="Straight Connector 53">
          <a:extLst>
            <a:ext uri="{FF2B5EF4-FFF2-40B4-BE49-F238E27FC236}">
              <a16:creationId xmlns:a16="http://schemas.microsoft.com/office/drawing/2014/main" id="{00000000-0008-0000-0300-000036000000}"/>
            </a:ext>
          </a:extLst>
        </xdr:cNvPr>
        <xdr:cNvCxnSpPr>
          <a:cxnSpLocks/>
        </xdr:cNvCxnSpPr>
      </xdr:nvCxnSpPr>
      <xdr:spPr>
        <a:xfrm flipV="1">
          <a:off x="1669168" y="3175808"/>
          <a:ext cx="3577927" cy="34964"/>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354394</xdr:colOff>
      <xdr:row>16</xdr:row>
      <xdr:rowOff>131498</xdr:rowOff>
    </xdr:from>
    <xdr:to>
      <xdr:col>15</xdr:col>
      <xdr:colOff>477525</xdr:colOff>
      <xdr:row>16</xdr:row>
      <xdr:rowOff>138643</xdr:rowOff>
    </xdr:to>
    <xdr:cxnSp macro="">
      <xdr:nvCxnSpPr>
        <xdr:cNvPr id="55" name="Straight Connector 54">
          <a:extLst>
            <a:ext uri="{FF2B5EF4-FFF2-40B4-BE49-F238E27FC236}">
              <a16:creationId xmlns:a16="http://schemas.microsoft.com/office/drawing/2014/main" id="{00000000-0008-0000-0300-000037000000}"/>
            </a:ext>
          </a:extLst>
        </xdr:cNvPr>
        <xdr:cNvCxnSpPr>
          <a:cxnSpLocks/>
        </xdr:cNvCxnSpPr>
      </xdr:nvCxnSpPr>
      <xdr:spPr>
        <a:xfrm flipV="1">
          <a:off x="5878894" y="3179498"/>
          <a:ext cx="3806131" cy="7145"/>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211985</xdr:colOff>
      <xdr:row>16</xdr:row>
      <xdr:rowOff>135464</xdr:rowOff>
    </xdr:from>
    <xdr:to>
      <xdr:col>21</xdr:col>
      <xdr:colOff>198755</xdr:colOff>
      <xdr:row>16</xdr:row>
      <xdr:rowOff>135464</xdr:rowOff>
    </xdr:to>
    <xdr:cxnSp macro="">
      <xdr:nvCxnSpPr>
        <xdr:cNvPr id="56" name="Straight Connector 55">
          <a:extLst>
            <a:ext uri="{FF2B5EF4-FFF2-40B4-BE49-F238E27FC236}">
              <a16:creationId xmlns:a16="http://schemas.microsoft.com/office/drawing/2014/main" id="{00000000-0008-0000-0300-000038000000}"/>
            </a:ext>
          </a:extLst>
        </xdr:cNvPr>
        <xdr:cNvCxnSpPr>
          <a:cxnSpLocks/>
        </xdr:cNvCxnSpPr>
      </xdr:nvCxnSpPr>
      <xdr:spPr>
        <a:xfrm>
          <a:off x="10033318" y="3183464"/>
          <a:ext cx="3055937"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152086</xdr:colOff>
      <xdr:row>32</xdr:row>
      <xdr:rowOff>71966</xdr:rowOff>
    </xdr:from>
    <xdr:to>
      <xdr:col>15</xdr:col>
      <xdr:colOff>370621</xdr:colOff>
      <xdr:row>32</xdr:row>
      <xdr:rowOff>97367</xdr:rowOff>
    </xdr:to>
    <xdr:cxnSp macro="">
      <xdr:nvCxnSpPr>
        <xdr:cNvPr id="57" name="Straight Connector 56">
          <a:extLst>
            <a:ext uri="{FF2B5EF4-FFF2-40B4-BE49-F238E27FC236}">
              <a16:creationId xmlns:a16="http://schemas.microsoft.com/office/drawing/2014/main" id="{00000000-0008-0000-0300-000039000000}"/>
            </a:ext>
          </a:extLst>
        </xdr:cNvPr>
        <xdr:cNvCxnSpPr>
          <a:cxnSpLocks/>
        </xdr:cNvCxnSpPr>
      </xdr:nvCxnSpPr>
      <xdr:spPr>
        <a:xfrm>
          <a:off x="1993586" y="6167966"/>
          <a:ext cx="7584535" cy="25401"/>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227263</xdr:colOff>
      <xdr:row>32</xdr:row>
      <xdr:rowOff>160421</xdr:rowOff>
    </xdr:from>
    <xdr:to>
      <xdr:col>21</xdr:col>
      <xdr:colOff>441158</xdr:colOff>
      <xdr:row>32</xdr:row>
      <xdr:rowOff>160421</xdr:rowOff>
    </xdr:to>
    <xdr:cxnSp macro="">
      <xdr:nvCxnSpPr>
        <xdr:cNvPr id="58" name="Straight Connector 57">
          <a:extLst>
            <a:ext uri="{FF2B5EF4-FFF2-40B4-BE49-F238E27FC236}">
              <a16:creationId xmlns:a16="http://schemas.microsoft.com/office/drawing/2014/main" id="{00000000-0008-0000-0300-00003A000000}"/>
            </a:ext>
          </a:extLst>
        </xdr:cNvPr>
        <xdr:cNvCxnSpPr>
          <a:cxnSpLocks/>
        </xdr:cNvCxnSpPr>
      </xdr:nvCxnSpPr>
      <xdr:spPr>
        <a:xfrm>
          <a:off x="10066421" y="6149474"/>
          <a:ext cx="328863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261452</xdr:colOff>
      <xdr:row>23</xdr:row>
      <xdr:rowOff>126365</xdr:rowOff>
    </xdr:from>
    <xdr:to>
      <xdr:col>27</xdr:col>
      <xdr:colOff>255500</xdr:colOff>
      <xdr:row>23</xdr:row>
      <xdr:rowOff>150177</xdr:rowOff>
    </xdr:to>
    <xdr:cxnSp macro="">
      <xdr:nvCxnSpPr>
        <xdr:cNvPr id="59" name="Straight Connector 58">
          <a:extLst>
            <a:ext uri="{FF2B5EF4-FFF2-40B4-BE49-F238E27FC236}">
              <a16:creationId xmlns:a16="http://schemas.microsoft.com/office/drawing/2014/main" id="{00000000-0008-0000-0300-00003B000000}"/>
            </a:ext>
          </a:extLst>
        </xdr:cNvPr>
        <xdr:cNvCxnSpPr>
          <a:cxnSpLocks/>
        </xdr:cNvCxnSpPr>
      </xdr:nvCxnSpPr>
      <xdr:spPr>
        <a:xfrm>
          <a:off x="13644477" y="4397407"/>
          <a:ext cx="3035645" cy="23812"/>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307229</xdr:colOff>
      <xdr:row>0</xdr:row>
      <xdr:rowOff>127000</xdr:rowOff>
    </xdr:from>
    <xdr:to>
      <xdr:col>28</xdr:col>
      <xdr:colOff>75639</xdr:colOff>
      <xdr:row>5</xdr:row>
      <xdr:rowOff>106680</xdr:rowOff>
    </xdr:to>
    <xdr:sp macro="" textlink="">
      <xdr:nvSpPr>
        <xdr:cNvPr id="60" name="Rectangle: Rounded Corners 59">
          <a:extLst>
            <a:ext uri="{FF2B5EF4-FFF2-40B4-BE49-F238E27FC236}">
              <a16:creationId xmlns:a16="http://schemas.microsoft.com/office/drawing/2014/main" id="{00000000-0008-0000-0300-00003C000000}"/>
            </a:ext>
          </a:extLst>
        </xdr:cNvPr>
        <xdr:cNvSpPr/>
      </xdr:nvSpPr>
      <xdr:spPr>
        <a:xfrm>
          <a:off x="7575537" y="127000"/>
          <a:ext cx="9459487" cy="90775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51859</xdr:colOff>
      <xdr:row>0</xdr:row>
      <xdr:rowOff>112492</xdr:rowOff>
    </xdr:from>
    <xdr:to>
      <xdr:col>8</xdr:col>
      <xdr:colOff>358379</xdr:colOff>
      <xdr:row>3</xdr:row>
      <xdr:rowOff>100001</xdr:rowOff>
    </xdr:to>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1271059" y="112492"/>
          <a:ext cx="3964120" cy="540962"/>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Poppins" panose="00000500000000000000" pitchFamily="2" charset="0"/>
              <a:cs typeface="Poppins" panose="00000500000000000000" pitchFamily="2" charset="0"/>
            </a:rPr>
            <a:t>SALES</a:t>
          </a:r>
          <a:r>
            <a:rPr lang="en-IN" sz="2800" b="1" baseline="0">
              <a:solidFill>
                <a:schemeClr val="bg1"/>
              </a:solidFill>
              <a:latin typeface="Poppins" panose="00000500000000000000" pitchFamily="2" charset="0"/>
              <a:cs typeface="Poppins" panose="00000500000000000000" pitchFamily="2" charset="0"/>
            </a:rPr>
            <a:t> DASHBOARD </a:t>
          </a:r>
          <a:endParaRPr lang="en-IN" sz="28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3</xdr:col>
      <xdr:colOff>99555</xdr:colOff>
      <xdr:row>7</xdr:row>
      <xdr:rowOff>40240</xdr:rowOff>
    </xdr:from>
    <xdr:to>
      <xdr:col>6</xdr:col>
      <xdr:colOff>46652</xdr:colOff>
      <xdr:row>9</xdr:row>
      <xdr:rowOff>15552</xdr:rowOff>
    </xdr:to>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1919024" y="1346526"/>
          <a:ext cx="1766567" cy="34853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rgbClr val="FFFF00"/>
              </a:solidFill>
              <a:latin typeface="+mn-lt"/>
              <a:ea typeface="+mn-ea"/>
              <a:cs typeface="+mn-cs"/>
            </a:rPr>
            <a:t>TOTAL SALES</a:t>
          </a:r>
        </a:p>
      </xdr:txBody>
    </xdr:sp>
    <xdr:clientData/>
  </xdr:twoCellAnchor>
  <xdr:twoCellAnchor>
    <xdr:from>
      <xdr:col>2</xdr:col>
      <xdr:colOff>93648</xdr:colOff>
      <xdr:row>4</xdr:row>
      <xdr:rowOff>15486</xdr:rowOff>
    </xdr:from>
    <xdr:to>
      <xdr:col>4</xdr:col>
      <xdr:colOff>324973</xdr:colOff>
      <xdr:row>5</xdr:row>
      <xdr:rowOff>95413</xdr:rowOff>
    </xdr:to>
    <xdr:sp macro="" textlink="">
      <xdr:nvSpPr>
        <xdr:cNvPr id="84" name="TextBox 83">
          <a:extLst>
            <a:ext uri="{FF2B5EF4-FFF2-40B4-BE49-F238E27FC236}">
              <a16:creationId xmlns:a16="http://schemas.microsoft.com/office/drawing/2014/main" id="{00000000-0008-0000-0300-000054000000}"/>
            </a:ext>
          </a:extLst>
        </xdr:cNvPr>
        <xdr:cNvSpPr txBox="1"/>
      </xdr:nvSpPr>
      <xdr:spPr>
        <a:xfrm>
          <a:off x="1312848" y="753423"/>
          <a:ext cx="1450525" cy="264411"/>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FFFF00"/>
              </a:solidFill>
              <a:latin typeface="+mn-lt"/>
              <a:ea typeface="+mn-ea"/>
              <a:cs typeface="+mn-cs"/>
            </a:rPr>
            <a:t>SUPERMARKET</a:t>
          </a:r>
          <a:r>
            <a:rPr lang="en-IN" sz="1100" b="1" baseline="0">
              <a:solidFill>
                <a:srgbClr val="FFFF00"/>
              </a:solidFill>
            </a:rPr>
            <a:t> SHOP</a:t>
          </a:r>
          <a:endParaRPr lang="en-IN" sz="1100" b="1">
            <a:solidFill>
              <a:srgbClr val="FFFF00"/>
            </a:solidFill>
          </a:endParaRPr>
        </a:p>
      </xdr:txBody>
    </xdr:sp>
    <xdr:clientData/>
  </xdr:twoCellAnchor>
  <xdr:twoCellAnchor>
    <xdr:from>
      <xdr:col>9</xdr:col>
      <xdr:colOff>193808</xdr:colOff>
      <xdr:row>9</xdr:row>
      <xdr:rowOff>72453</xdr:rowOff>
    </xdr:from>
    <xdr:to>
      <xdr:col>11</xdr:col>
      <xdr:colOff>494463</xdr:colOff>
      <xdr:row>12</xdr:row>
      <xdr:rowOff>3051</xdr:rowOff>
    </xdr:to>
    <xdr:sp macro="" textlink="Analysis!E5">
      <xdr:nvSpPr>
        <xdr:cNvPr id="2" name="TextBox 1">
          <a:extLst>
            <a:ext uri="{FF2B5EF4-FFF2-40B4-BE49-F238E27FC236}">
              <a16:creationId xmlns:a16="http://schemas.microsoft.com/office/drawing/2014/main" id="{00000000-0008-0000-0300-000002000000}"/>
            </a:ext>
          </a:extLst>
        </xdr:cNvPr>
        <xdr:cNvSpPr txBox="1"/>
      </xdr:nvSpPr>
      <xdr:spPr>
        <a:xfrm>
          <a:off x="5654808" y="1723453"/>
          <a:ext cx="1514211" cy="480931"/>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52611D-A919-4B99-B18D-07036E478F9E}" type="TxLink">
            <a:rPr lang="en-US" sz="2400" b="1" i="0" u="none" strike="noStrike">
              <a:solidFill>
                <a:schemeClr val="bg1"/>
              </a:solidFill>
              <a:latin typeface="Poppins" panose="00000500000000000000" pitchFamily="2" charset="0"/>
              <a:ea typeface="Calibri"/>
              <a:cs typeface="Poppins" panose="00000500000000000000" pitchFamily="2" charset="0"/>
            </a:rPr>
            <a:pPr/>
            <a:t>$68,908</a:t>
          </a:fld>
          <a:endParaRPr lang="en-IN" sz="24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15</xdr:col>
      <xdr:colOff>449398</xdr:colOff>
      <xdr:row>9</xdr:row>
      <xdr:rowOff>72453</xdr:rowOff>
    </xdr:from>
    <xdr:to>
      <xdr:col>17</xdr:col>
      <xdr:colOff>151190</xdr:colOff>
      <xdr:row>11</xdr:row>
      <xdr:rowOff>173238</xdr:rowOff>
    </xdr:to>
    <xdr:sp macro="" textlink="Analysis!E6">
      <xdr:nvSpPr>
        <xdr:cNvPr id="3" name="TextBox 2">
          <a:extLst>
            <a:ext uri="{FF2B5EF4-FFF2-40B4-BE49-F238E27FC236}">
              <a16:creationId xmlns:a16="http://schemas.microsoft.com/office/drawing/2014/main" id="{00000000-0008-0000-0300-000003000000}"/>
            </a:ext>
          </a:extLst>
        </xdr:cNvPr>
        <xdr:cNvSpPr txBox="1"/>
      </xdr:nvSpPr>
      <xdr:spPr>
        <a:xfrm>
          <a:off x="9551065" y="1723453"/>
          <a:ext cx="915347" cy="46767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DC869AA-804E-434C-A590-0573C0913470}" type="TxLink">
            <a:rPr lang="en-US" sz="2400" b="1" i="0" u="none" strike="noStrike">
              <a:solidFill>
                <a:schemeClr val="bg1"/>
              </a:solidFill>
              <a:latin typeface="Calibri"/>
              <a:ea typeface="Calibri"/>
              <a:cs typeface="Calibri"/>
            </a:rPr>
            <a:pPr/>
            <a:t>21%</a:t>
          </a:fld>
          <a:endParaRPr lang="en-IN" sz="2400" b="1">
            <a:solidFill>
              <a:schemeClr val="bg1"/>
            </a:solidFill>
          </a:endParaRPr>
        </a:p>
      </xdr:txBody>
    </xdr:sp>
    <xdr:clientData/>
  </xdr:twoCellAnchor>
  <xdr:twoCellAnchor>
    <xdr:from>
      <xdr:col>3</xdr:col>
      <xdr:colOff>139744</xdr:colOff>
      <xdr:row>9</xdr:row>
      <xdr:rowOff>76686</xdr:rowOff>
    </xdr:from>
    <xdr:to>
      <xdr:col>5</xdr:col>
      <xdr:colOff>567070</xdr:colOff>
      <xdr:row>11</xdr:row>
      <xdr:rowOff>146291</xdr:rowOff>
    </xdr:to>
    <xdr:sp macro="" textlink="Analysis!E4">
      <xdr:nvSpPr>
        <xdr:cNvPr id="4" name="TextBox 3">
          <a:extLst>
            <a:ext uri="{FF2B5EF4-FFF2-40B4-BE49-F238E27FC236}">
              <a16:creationId xmlns:a16="http://schemas.microsoft.com/office/drawing/2014/main" id="{00000000-0008-0000-0300-000004000000}"/>
            </a:ext>
          </a:extLst>
        </xdr:cNvPr>
        <xdr:cNvSpPr txBox="1"/>
      </xdr:nvSpPr>
      <xdr:spPr>
        <a:xfrm>
          <a:off x="1968544" y="1676886"/>
          <a:ext cx="1646526" cy="42520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934E8B-ADCE-4F81-A600-B0F547027461}" type="TxLink">
            <a:rPr lang="en-US" sz="2400" b="1" i="0" u="none" strike="noStrike">
              <a:solidFill>
                <a:schemeClr val="bg1"/>
              </a:solidFill>
              <a:latin typeface="Poppins" panose="00000500000000000000" pitchFamily="2" charset="0"/>
              <a:ea typeface="Calibri"/>
              <a:cs typeface="Poppins" panose="00000500000000000000" pitchFamily="2" charset="0"/>
            </a:rPr>
            <a:pPr/>
            <a:t>$4,01,412</a:t>
          </a:fld>
          <a:endParaRPr lang="en-IN" sz="24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9</xdr:col>
      <xdr:colOff>179891</xdr:colOff>
      <xdr:row>6</xdr:row>
      <xdr:rowOff>180979</xdr:rowOff>
    </xdr:from>
    <xdr:to>
      <xdr:col>13</xdr:col>
      <xdr:colOff>14110</xdr:colOff>
      <xdr:row>9</xdr:row>
      <xdr:rowOff>28222</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640891" y="1281646"/>
          <a:ext cx="2261330" cy="39757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FFFF00"/>
              </a:solidFill>
            </a:rPr>
            <a:t>TOTAL</a:t>
          </a:r>
          <a:r>
            <a:rPr lang="en-IN" sz="1400" b="1" baseline="0">
              <a:solidFill>
                <a:srgbClr val="FFFF00"/>
              </a:solidFill>
            </a:rPr>
            <a:t> PROFIT</a:t>
          </a:r>
          <a:endParaRPr lang="en-IN" sz="1400" b="1">
            <a:solidFill>
              <a:srgbClr val="FFFF00"/>
            </a:solidFill>
          </a:endParaRPr>
        </a:p>
      </xdr:txBody>
    </xdr:sp>
    <xdr:clientData/>
  </xdr:twoCellAnchor>
  <xdr:twoCellAnchor>
    <xdr:from>
      <xdr:col>15</xdr:col>
      <xdr:colOff>434924</xdr:colOff>
      <xdr:row>7</xdr:row>
      <xdr:rowOff>19115</xdr:rowOff>
    </xdr:from>
    <xdr:to>
      <xdr:col>19</xdr:col>
      <xdr:colOff>352777</xdr:colOff>
      <xdr:row>8</xdr:row>
      <xdr:rowOff>183443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9536591" y="1303226"/>
          <a:ext cx="2344964" cy="347773"/>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b="1" baseline="0">
              <a:solidFill>
                <a:srgbClr val="FFFF00"/>
              </a:solidFill>
            </a:rPr>
            <a:t>PROFIT %</a:t>
          </a:r>
          <a:endParaRPr lang="en-IN" sz="1400" b="1">
            <a:solidFill>
              <a:srgbClr val="FFFF00"/>
            </a:solidFill>
          </a:endParaRPr>
        </a:p>
      </xdr:txBody>
    </xdr:sp>
    <xdr:clientData/>
  </xdr:twoCellAnchor>
  <xdr:twoCellAnchor>
    <xdr:from>
      <xdr:col>11</xdr:col>
      <xdr:colOff>9664</xdr:colOff>
      <xdr:row>14</xdr:row>
      <xdr:rowOff>15155</xdr:rowOff>
    </xdr:from>
    <xdr:to>
      <xdr:col>12</xdr:col>
      <xdr:colOff>331604</xdr:colOff>
      <xdr:row>16</xdr:row>
      <xdr:rowOff>26737</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6774085" y="2635366"/>
          <a:ext cx="936887" cy="385897"/>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1"/>
              </a:solidFill>
              <a:latin typeface="Poppins" panose="00000500000000000000" pitchFamily="2" charset="0"/>
              <a:cs typeface="Poppins" panose="00000500000000000000" pitchFamily="2" charset="0"/>
            </a:rPr>
            <a:t>PRODUCT</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3</xdr:col>
      <xdr:colOff>499256</xdr:colOff>
      <xdr:row>14</xdr:row>
      <xdr:rowOff>23890</xdr:rowOff>
    </xdr:from>
    <xdr:to>
      <xdr:col>5</xdr:col>
      <xdr:colOff>222790</xdr:colOff>
      <xdr:row>16</xdr:row>
      <xdr:rowOff>26732</xdr:rowOff>
    </xdr:to>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2315530" y="2654356"/>
          <a:ext cx="934383" cy="378623"/>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MONTHLY </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17</xdr:col>
      <xdr:colOff>612081</xdr:colOff>
      <xdr:row>14</xdr:row>
      <xdr:rowOff>26315</xdr:rowOff>
    </xdr:from>
    <xdr:to>
      <xdr:col>20</xdr:col>
      <xdr:colOff>4</xdr:colOff>
      <xdr:row>16</xdr:row>
      <xdr:rowOff>74341</xdr:rowOff>
    </xdr:to>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11038471" y="2628266"/>
          <a:ext cx="1227874" cy="419734"/>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SALES TYPE</a:t>
          </a:r>
        </a:p>
        <a:p>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23</xdr:col>
      <xdr:colOff>369871</xdr:colOff>
      <xdr:row>20</xdr:row>
      <xdr:rowOff>148121</xdr:rowOff>
    </xdr:from>
    <xdr:to>
      <xdr:col>25</xdr:col>
      <xdr:colOff>315950</xdr:colOff>
      <xdr:row>23</xdr:row>
      <xdr:rowOff>18586</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14476164" y="3865194"/>
          <a:ext cx="1172713" cy="42802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CATEGORY</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18</xdr:col>
      <xdr:colOff>4233</xdr:colOff>
      <xdr:row>29</xdr:row>
      <xdr:rowOff>165101</xdr:rowOff>
    </xdr:from>
    <xdr:to>
      <xdr:col>20</xdr:col>
      <xdr:colOff>353122</xdr:colOff>
      <xdr:row>32</xdr:row>
      <xdr:rowOff>92927</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11043940" y="5554857"/>
          <a:ext cx="1575523" cy="485387"/>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PAYMENT MODE</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4</xdr:col>
      <xdr:colOff>362622</xdr:colOff>
      <xdr:row>30</xdr:row>
      <xdr:rowOff>25401</xdr:rowOff>
    </xdr:from>
    <xdr:to>
      <xdr:col>5</xdr:col>
      <xdr:colOff>371710</xdr:colOff>
      <xdr:row>32</xdr:row>
      <xdr:rowOff>0</xdr:rowOff>
    </xdr:to>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2815890" y="5601011"/>
          <a:ext cx="622405" cy="346306"/>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DAILY</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22</xdr:col>
      <xdr:colOff>334507</xdr:colOff>
      <xdr:row>6</xdr:row>
      <xdr:rowOff>128119</xdr:rowOff>
    </xdr:from>
    <xdr:to>
      <xdr:col>23</xdr:col>
      <xdr:colOff>380999</xdr:colOff>
      <xdr:row>9</xdr:row>
      <xdr:rowOff>45487</xdr:rowOff>
    </xdr:to>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13717532" y="1242304"/>
          <a:ext cx="654812" cy="47446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FF00"/>
              </a:solidFill>
            </a:rPr>
            <a:t>Top Product </a:t>
          </a:r>
          <a:endParaRPr lang="en-IN" sz="1100" b="1">
            <a:solidFill>
              <a:srgbClr val="FFFF00"/>
            </a:solidFill>
          </a:endParaRPr>
        </a:p>
      </xdr:txBody>
    </xdr:sp>
    <xdr:clientData/>
  </xdr:twoCellAnchor>
  <xdr:twoCellAnchor>
    <xdr:from>
      <xdr:col>25</xdr:col>
      <xdr:colOff>443040</xdr:colOff>
      <xdr:row>6</xdr:row>
      <xdr:rowOff>165072</xdr:rowOff>
    </xdr:from>
    <xdr:to>
      <xdr:col>27</xdr:col>
      <xdr:colOff>0</xdr:colOff>
      <xdr:row>9</xdr:row>
      <xdr:rowOff>88605</xdr:rowOff>
    </xdr:to>
    <xdr:sp macro="" textlink="">
      <xdr:nvSpPr>
        <xdr:cNvPr id="26" name="TextBox 25">
          <a:extLst>
            <a:ext uri="{FF2B5EF4-FFF2-40B4-BE49-F238E27FC236}">
              <a16:creationId xmlns:a16="http://schemas.microsoft.com/office/drawing/2014/main" id="{00000000-0008-0000-0300-00001A000000}"/>
            </a:ext>
          </a:extLst>
        </xdr:cNvPr>
        <xdr:cNvSpPr txBox="1"/>
      </xdr:nvSpPr>
      <xdr:spPr>
        <a:xfrm>
          <a:off x="15653505" y="1263770"/>
          <a:ext cx="773797" cy="472882"/>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FF00"/>
              </a:solidFill>
            </a:rPr>
            <a:t>Top Category </a:t>
          </a:r>
          <a:endParaRPr lang="en-IN" sz="1100" b="1">
            <a:solidFill>
              <a:srgbClr val="FFFF00"/>
            </a:solidFill>
          </a:endParaRPr>
        </a:p>
      </xdr:txBody>
    </xdr:sp>
    <xdr:clientData/>
  </xdr:twoCellAnchor>
  <xdr:twoCellAnchor>
    <xdr:from>
      <xdr:col>22</xdr:col>
      <xdr:colOff>268941</xdr:colOff>
      <xdr:row>9</xdr:row>
      <xdr:rowOff>57289</xdr:rowOff>
    </xdr:from>
    <xdr:to>
      <xdr:col>23</xdr:col>
      <xdr:colOff>461040</xdr:colOff>
      <xdr:row>10</xdr:row>
      <xdr:rowOff>172893</xdr:rowOff>
    </xdr:to>
    <xdr:sp macro="" textlink="Analysis!T1">
      <xdr:nvSpPr>
        <xdr:cNvPr id="30" name="TextBox 29">
          <a:extLst>
            <a:ext uri="{FF2B5EF4-FFF2-40B4-BE49-F238E27FC236}">
              <a16:creationId xmlns:a16="http://schemas.microsoft.com/office/drawing/2014/main" id="{00000000-0008-0000-0300-00001E000000}"/>
            </a:ext>
          </a:extLst>
        </xdr:cNvPr>
        <xdr:cNvSpPr txBox="1"/>
      </xdr:nvSpPr>
      <xdr:spPr>
        <a:xfrm>
          <a:off x="13651966" y="1728566"/>
          <a:ext cx="800419" cy="301302"/>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1CED9F-DAE9-456A-8807-D099762F1FA7}" type="TxLink">
            <a:rPr lang="en-US" sz="1100" b="1" i="0" u="none" strike="noStrike" baseline="0">
              <a:solidFill>
                <a:schemeClr val="bg1"/>
              </a:solidFill>
              <a:latin typeface="Poppins" panose="00000500000000000000" pitchFamily="2" charset="0"/>
              <a:ea typeface="Calibri"/>
              <a:cs typeface="Poppins" panose="00000500000000000000" pitchFamily="2" charset="0"/>
            </a:rPr>
            <a:pPr algn="ctr"/>
            <a:t>Product41</a:t>
          </a:fld>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22</xdr:col>
      <xdr:colOff>441833</xdr:colOff>
      <xdr:row>11</xdr:row>
      <xdr:rowOff>63486</xdr:rowOff>
    </xdr:from>
    <xdr:to>
      <xdr:col>23</xdr:col>
      <xdr:colOff>281748</xdr:colOff>
      <xdr:row>12</xdr:row>
      <xdr:rowOff>89649</xdr:rowOff>
    </xdr:to>
    <xdr:sp macro="" textlink="Analysis!V1">
      <xdr:nvSpPr>
        <xdr:cNvPr id="51" name="TextBox 50">
          <a:extLst>
            <a:ext uri="{FF2B5EF4-FFF2-40B4-BE49-F238E27FC236}">
              <a16:creationId xmlns:a16="http://schemas.microsoft.com/office/drawing/2014/main" id="{00000000-0008-0000-0300-000033000000}"/>
            </a:ext>
          </a:extLst>
        </xdr:cNvPr>
        <xdr:cNvSpPr txBox="1"/>
      </xdr:nvSpPr>
      <xdr:spPr>
        <a:xfrm>
          <a:off x="13824858" y="2106158"/>
          <a:ext cx="448235" cy="211861"/>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77F9E7-55F0-4CFD-92D5-7A20D99DEC82}" type="TxLink">
            <a:rPr lang="en-US" sz="1100" b="1" i="0" u="none" strike="noStrike">
              <a:solidFill>
                <a:schemeClr val="bg1"/>
              </a:solidFill>
              <a:latin typeface="Poppins" panose="00000500000000000000" pitchFamily="2" charset="0"/>
              <a:ea typeface="Calibri"/>
              <a:cs typeface="Poppins" panose="00000500000000000000" pitchFamily="2" charset="0"/>
            </a:rPr>
            <a:pPr algn="ctr"/>
            <a:t>132</a:t>
          </a:fld>
          <a:endParaRPr lang="en-IN" sz="1100" b="1" i="0" u="none" strike="noStrike">
            <a:solidFill>
              <a:schemeClr val="bg1"/>
            </a:solidFill>
            <a:latin typeface="Poppins" panose="00000500000000000000" pitchFamily="2" charset="0"/>
            <a:ea typeface="Calibri"/>
            <a:cs typeface="Poppins" panose="00000500000000000000" pitchFamily="2" charset="0"/>
          </a:endParaRPr>
        </a:p>
      </xdr:txBody>
    </xdr:sp>
    <xdr:clientData/>
  </xdr:twoCellAnchor>
  <xdr:twoCellAnchor>
    <xdr:from>
      <xdr:col>22</xdr:col>
      <xdr:colOff>295010</xdr:colOff>
      <xdr:row>12</xdr:row>
      <xdr:rowOff>169786</xdr:rowOff>
    </xdr:from>
    <xdr:to>
      <xdr:col>23</xdr:col>
      <xdr:colOff>435430</xdr:colOff>
      <xdr:row>14</xdr:row>
      <xdr:rowOff>25614</xdr:rowOff>
    </xdr:to>
    <xdr:sp macro="" textlink="Analysis!U1">
      <xdr:nvSpPr>
        <xdr:cNvPr id="67" name="TextBox 66">
          <a:extLst>
            <a:ext uri="{FF2B5EF4-FFF2-40B4-BE49-F238E27FC236}">
              <a16:creationId xmlns:a16="http://schemas.microsoft.com/office/drawing/2014/main" id="{00000000-0008-0000-0300-000043000000}"/>
            </a:ext>
          </a:extLst>
        </xdr:cNvPr>
        <xdr:cNvSpPr txBox="1"/>
      </xdr:nvSpPr>
      <xdr:spPr>
        <a:xfrm>
          <a:off x="13678035" y="2398156"/>
          <a:ext cx="748740" cy="227223"/>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05A7B1-C510-45DB-9500-FF4458D64E30}" type="TxLink">
            <a:rPr lang="en-US" sz="1100" b="1" i="0" u="none" strike="noStrike">
              <a:solidFill>
                <a:schemeClr val="bg1"/>
              </a:solidFill>
              <a:latin typeface="Poppins" panose="00000500000000000000" pitchFamily="2" charset="0"/>
              <a:ea typeface="Calibri"/>
              <a:cs typeface="Poppins" panose="00000500000000000000" pitchFamily="2" charset="0"/>
            </a:rPr>
            <a:pPr algn="ctr"/>
            <a:t>22952.16</a:t>
          </a:fld>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25</xdr:col>
      <xdr:colOff>400981</xdr:colOff>
      <xdr:row>9</xdr:row>
      <xdr:rowOff>106452</xdr:rowOff>
    </xdr:from>
    <xdr:to>
      <xdr:col>27</xdr:col>
      <xdr:colOff>47255</xdr:colOff>
      <xdr:row>11</xdr:row>
      <xdr:rowOff>36028</xdr:rowOff>
    </xdr:to>
    <xdr:sp macro="" textlink="Analysis!AE1">
      <xdr:nvSpPr>
        <xdr:cNvPr id="68" name="TextBox 67">
          <a:extLst>
            <a:ext uri="{FF2B5EF4-FFF2-40B4-BE49-F238E27FC236}">
              <a16:creationId xmlns:a16="http://schemas.microsoft.com/office/drawing/2014/main" id="{00000000-0008-0000-0300-000044000000}"/>
            </a:ext>
          </a:extLst>
        </xdr:cNvPr>
        <xdr:cNvSpPr txBox="1"/>
      </xdr:nvSpPr>
      <xdr:spPr>
        <a:xfrm>
          <a:off x="15576405" y="1733774"/>
          <a:ext cx="860308" cy="291203"/>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699F36-70F4-47A8-ADA1-CC8F3C770AF4}" type="TxLink">
            <a:rPr lang="en-US" sz="1100" b="1" i="0" u="none" strike="noStrike">
              <a:solidFill>
                <a:schemeClr val="bg1"/>
              </a:solidFill>
              <a:latin typeface="Poppins" panose="00000500000000000000" pitchFamily="2" charset="0"/>
              <a:ea typeface="Calibri"/>
              <a:cs typeface="Poppins" panose="00000500000000000000" pitchFamily="2" charset="0"/>
            </a:rPr>
            <a:pPr algn="ctr"/>
            <a:t>Category04</a:t>
          </a:fld>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25</xdr:col>
      <xdr:colOff>424608</xdr:colOff>
      <xdr:row>12</xdr:row>
      <xdr:rowOff>40622</xdr:rowOff>
    </xdr:from>
    <xdr:to>
      <xdr:col>27</xdr:col>
      <xdr:colOff>8289</xdr:colOff>
      <xdr:row>13</xdr:row>
      <xdr:rowOff>159721</xdr:rowOff>
    </xdr:to>
    <xdr:sp macro="" textlink="Analysis!AF1">
      <xdr:nvSpPr>
        <xdr:cNvPr id="70" name="TextBox 69">
          <a:extLst>
            <a:ext uri="{FF2B5EF4-FFF2-40B4-BE49-F238E27FC236}">
              <a16:creationId xmlns:a16="http://schemas.microsoft.com/office/drawing/2014/main" id="{00000000-0008-0000-0300-000046000000}"/>
            </a:ext>
          </a:extLst>
        </xdr:cNvPr>
        <xdr:cNvSpPr txBox="1"/>
      </xdr:nvSpPr>
      <xdr:spPr>
        <a:xfrm>
          <a:off x="15586853" y="2279969"/>
          <a:ext cx="796660" cy="305711"/>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403131-87E3-4212-B667-65BE27F241E8}" type="TxLink">
            <a:rPr lang="en-US" sz="1100" b="1" i="0" u="none" strike="noStrike">
              <a:solidFill>
                <a:schemeClr val="bg1"/>
              </a:solidFill>
              <a:latin typeface="Poppins" panose="00000500000000000000" pitchFamily="2" charset="0"/>
              <a:ea typeface="Calibri"/>
              <a:cs typeface="Poppins" panose="00000500000000000000" pitchFamily="2" charset="0"/>
            </a:rPr>
            <a:pPr algn="ctr"/>
            <a:t>95269.4</a:t>
          </a:fld>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editAs="oneCell">
    <xdr:from>
      <xdr:col>13</xdr:col>
      <xdr:colOff>334032</xdr:colOff>
      <xdr:row>7</xdr:row>
      <xdr:rowOff>42842</xdr:rowOff>
    </xdr:from>
    <xdr:to>
      <xdr:col>14</xdr:col>
      <xdr:colOff>601014</xdr:colOff>
      <xdr:row>12</xdr:row>
      <xdr:rowOff>49867</xdr:rowOff>
    </xdr:to>
    <xdr:pic>
      <xdr:nvPicPr>
        <xdr:cNvPr id="74" name="Graphic 73" descr="Bar graph with upward trend with solid fill">
          <a:extLst>
            <a:ext uri="{FF2B5EF4-FFF2-40B4-BE49-F238E27FC236}">
              <a16:creationId xmlns:a16="http://schemas.microsoft.com/office/drawing/2014/main" id="{00000000-0008-0000-0300-00004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86736" y="1319997"/>
          <a:ext cx="878729" cy="919278"/>
        </a:xfrm>
        <a:prstGeom prst="rect">
          <a:avLst/>
        </a:prstGeom>
      </xdr:spPr>
    </xdr:pic>
    <xdr:clientData/>
  </xdr:twoCellAnchor>
  <xdr:twoCellAnchor editAs="oneCell">
    <xdr:from>
      <xdr:col>16</xdr:col>
      <xdr:colOff>323266</xdr:colOff>
      <xdr:row>28</xdr:row>
      <xdr:rowOff>174314</xdr:rowOff>
    </xdr:from>
    <xdr:to>
      <xdr:col>17</xdr:col>
      <xdr:colOff>435428</xdr:colOff>
      <xdr:row>33</xdr:row>
      <xdr:rowOff>15911</xdr:rowOff>
    </xdr:to>
    <xdr:pic>
      <xdr:nvPicPr>
        <xdr:cNvPr id="77" name="Graphic 76" descr="Coins with solid fill">
          <a:extLst>
            <a:ext uri="{FF2B5EF4-FFF2-40B4-BE49-F238E27FC236}">
              <a16:creationId xmlns:a16="http://schemas.microsoft.com/office/drawing/2014/main" id="{00000000-0008-0000-0300-00004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27103" y="5399457"/>
          <a:ext cx="718652" cy="774658"/>
        </a:xfrm>
        <a:prstGeom prst="rect">
          <a:avLst/>
        </a:prstGeom>
      </xdr:spPr>
    </xdr:pic>
    <xdr:clientData/>
  </xdr:twoCellAnchor>
  <xdr:twoCellAnchor editAs="oneCell">
    <xdr:from>
      <xdr:col>3</xdr:col>
      <xdr:colOff>276181</xdr:colOff>
      <xdr:row>29</xdr:row>
      <xdr:rowOff>51107</xdr:rowOff>
    </xdr:from>
    <xdr:to>
      <xdr:col>4</xdr:col>
      <xdr:colOff>266323</xdr:colOff>
      <xdr:row>32</xdr:row>
      <xdr:rowOff>133604</xdr:rowOff>
    </xdr:to>
    <xdr:pic>
      <xdr:nvPicPr>
        <xdr:cNvPr id="81" name="Graphic 80" descr="Daily calendar with solid fill">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095650" y="5462862"/>
          <a:ext cx="596632" cy="642334"/>
        </a:xfrm>
        <a:prstGeom prst="rect">
          <a:avLst/>
        </a:prstGeom>
      </xdr:spPr>
    </xdr:pic>
    <xdr:clientData/>
  </xdr:twoCellAnchor>
  <xdr:twoCellAnchor editAs="oneCell">
    <xdr:from>
      <xdr:col>6</xdr:col>
      <xdr:colOff>407831</xdr:colOff>
      <xdr:row>6</xdr:row>
      <xdr:rowOff>128789</xdr:rowOff>
    </xdr:from>
    <xdr:to>
      <xdr:col>8</xdr:col>
      <xdr:colOff>225380</xdr:colOff>
      <xdr:row>12</xdr:row>
      <xdr:rowOff>18981</xdr:rowOff>
    </xdr:to>
    <xdr:pic>
      <xdr:nvPicPr>
        <xdr:cNvPr id="83" name="Graphic 82" descr="Money with solid fill">
          <a:extLst>
            <a:ext uri="{FF2B5EF4-FFF2-40B4-BE49-F238E27FC236}">
              <a16:creationId xmlns:a16="http://schemas.microsoft.com/office/drawing/2014/main" id="{00000000-0008-0000-0300-000053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78310" y="1223493"/>
          <a:ext cx="1041042" cy="984896"/>
        </a:xfrm>
        <a:prstGeom prst="rect">
          <a:avLst/>
        </a:prstGeom>
      </xdr:spPr>
    </xdr:pic>
    <xdr:clientData/>
  </xdr:twoCellAnchor>
  <xdr:twoCellAnchor editAs="oneCell">
    <xdr:from>
      <xdr:col>0</xdr:col>
      <xdr:colOff>102297</xdr:colOff>
      <xdr:row>0</xdr:row>
      <xdr:rowOff>139959</xdr:rowOff>
    </xdr:from>
    <xdr:to>
      <xdr:col>1</xdr:col>
      <xdr:colOff>399580</xdr:colOff>
      <xdr:row>5</xdr:row>
      <xdr:rowOff>32193</xdr:rowOff>
    </xdr:to>
    <xdr:pic>
      <xdr:nvPicPr>
        <xdr:cNvPr id="86" name="Graphic 85" descr="Presentation with bar chart with solid fill">
          <a:extLst>
            <a:ext uri="{FF2B5EF4-FFF2-40B4-BE49-F238E27FC236}">
              <a16:creationId xmlns:a16="http://schemas.microsoft.com/office/drawing/2014/main" id="{00000000-0008-0000-0300-00005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02297" y="139959"/>
          <a:ext cx="906883" cy="814655"/>
        </a:xfrm>
        <a:prstGeom prst="rect">
          <a:avLst/>
        </a:prstGeom>
      </xdr:spPr>
    </xdr:pic>
    <xdr:clientData/>
  </xdr:twoCellAnchor>
  <xdr:twoCellAnchor editAs="oneCell">
    <xdr:from>
      <xdr:col>20</xdr:col>
      <xdr:colOff>154268</xdr:colOff>
      <xdr:row>7</xdr:row>
      <xdr:rowOff>33580</xdr:rowOff>
    </xdr:from>
    <xdr:to>
      <xdr:col>21</xdr:col>
      <xdr:colOff>442604</xdr:colOff>
      <xdr:row>12</xdr:row>
      <xdr:rowOff>15551</xdr:rowOff>
    </xdr:to>
    <xdr:pic>
      <xdr:nvPicPr>
        <xdr:cNvPr id="88" name="Graphic 87" descr="Piggy Bank with solid fill">
          <a:extLst>
            <a:ext uri="{FF2B5EF4-FFF2-40B4-BE49-F238E27FC236}">
              <a16:creationId xmlns:a16="http://schemas.microsoft.com/office/drawing/2014/main" id="{00000000-0008-0000-0300-00005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284064" y="1339866"/>
          <a:ext cx="894826" cy="915032"/>
        </a:xfrm>
        <a:prstGeom prst="rect">
          <a:avLst/>
        </a:prstGeom>
      </xdr:spPr>
    </xdr:pic>
    <xdr:clientData/>
  </xdr:twoCellAnchor>
  <xdr:twoCellAnchor editAs="oneCell">
    <xdr:from>
      <xdr:col>25</xdr:col>
      <xdr:colOff>469797</xdr:colOff>
      <xdr:row>14</xdr:row>
      <xdr:rowOff>11469</xdr:rowOff>
    </xdr:from>
    <xdr:to>
      <xdr:col>26</xdr:col>
      <xdr:colOff>528734</xdr:colOff>
      <xdr:row>17</xdr:row>
      <xdr:rowOff>132085</xdr:rowOff>
    </xdr:to>
    <xdr:pic>
      <xdr:nvPicPr>
        <xdr:cNvPr id="90" name="Graphic 89" descr="Ribbon with solid fill">
          <a:extLst>
            <a:ext uri="{FF2B5EF4-FFF2-40B4-BE49-F238E27FC236}">
              <a16:creationId xmlns:a16="http://schemas.microsoft.com/office/drawing/2014/main" id="{00000000-0008-0000-0300-00005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632042" y="2624040"/>
          <a:ext cx="665427" cy="680453"/>
        </a:xfrm>
        <a:prstGeom prst="rect">
          <a:avLst/>
        </a:prstGeom>
      </xdr:spPr>
    </xdr:pic>
    <xdr:clientData/>
  </xdr:twoCellAnchor>
  <xdr:twoCellAnchor editAs="oneCell">
    <xdr:from>
      <xdr:col>22</xdr:col>
      <xdr:colOff>338660</xdr:colOff>
      <xdr:row>14</xdr:row>
      <xdr:rowOff>27650</xdr:rowOff>
    </xdr:from>
    <xdr:to>
      <xdr:col>23</xdr:col>
      <xdr:colOff>435431</xdr:colOff>
      <xdr:row>18</xdr:row>
      <xdr:rowOff>4183</xdr:rowOff>
    </xdr:to>
    <xdr:pic>
      <xdr:nvPicPr>
        <xdr:cNvPr id="92" name="Graphic 91" descr="Trophy with solid fill">
          <a:extLst>
            <a:ext uri="{FF2B5EF4-FFF2-40B4-BE49-F238E27FC236}">
              <a16:creationId xmlns:a16="http://schemas.microsoft.com/office/drawing/2014/main" id="{00000000-0008-0000-0300-00005C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681436" y="2640221"/>
          <a:ext cx="703260" cy="722982"/>
        </a:xfrm>
        <a:prstGeom prst="rect">
          <a:avLst/>
        </a:prstGeom>
      </xdr:spPr>
    </xdr:pic>
    <xdr:clientData/>
  </xdr:twoCellAnchor>
  <xdr:twoCellAnchor editAs="oneCell">
    <xdr:from>
      <xdr:col>9</xdr:col>
      <xdr:colOff>611923</xdr:colOff>
      <xdr:row>13</xdr:row>
      <xdr:rowOff>45479</xdr:rowOff>
    </xdr:from>
    <xdr:to>
      <xdr:col>10</xdr:col>
      <xdr:colOff>561472</xdr:colOff>
      <xdr:row>16</xdr:row>
      <xdr:rowOff>180164</xdr:rowOff>
    </xdr:to>
    <xdr:pic>
      <xdr:nvPicPr>
        <xdr:cNvPr id="94" name="Graphic 93" descr="Arrow circle with solid fill">
          <a:extLst>
            <a:ext uri="{FF2B5EF4-FFF2-40B4-BE49-F238E27FC236}">
              <a16:creationId xmlns:a16="http://schemas.microsoft.com/office/drawing/2014/main" id="{00000000-0008-0000-0300-00005E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146449" y="2478532"/>
          <a:ext cx="564497" cy="696158"/>
        </a:xfrm>
        <a:prstGeom prst="rect">
          <a:avLst/>
        </a:prstGeom>
      </xdr:spPr>
    </xdr:pic>
    <xdr:clientData/>
  </xdr:twoCellAnchor>
  <xdr:twoCellAnchor editAs="oneCell">
    <xdr:from>
      <xdr:col>0</xdr:col>
      <xdr:colOff>513196</xdr:colOff>
      <xdr:row>39</xdr:row>
      <xdr:rowOff>31112</xdr:rowOff>
    </xdr:from>
    <xdr:to>
      <xdr:col>2</xdr:col>
      <xdr:colOff>15563</xdr:colOff>
      <xdr:row>43</xdr:row>
      <xdr:rowOff>10</xdr:rowOff>
    </xdr:to>
    <xdr:pic>
      <xdr:nvPicPr>
        <xdr:cNvPr id="96" name="Graphic 95" descr="Shopping cart with solid fill">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13196" y="7308990"/>
          <a:ext cx="715347" cy="715347"/>
        </a:xfrm>
        <a:prstGeom prst="rect">
          <a:avLst/>
        </a:prstGeom>
      </xdr:spPr>
    </xdr:pic>
    <xdr:clientData/>
  </xdr:twoCellAnchor>
  <xdr:twoCellAnchor editAs="oneCell">
    <xdr:from>
      <xdr:col>2</xdr:col>
      <xdr:colOff>522366</xdr:colOff>
      <xdr:row>13</xdr:row>
      <xdr:rowOff>86167</xdr:rowOff>
    </xdr:from>
    <xdr:to>
      <xdr:col>3</xdr:col>
      <xdr:colOff>512508</xdr:colOff>
      <xdr:row>16</xdr:row>
      <xdr:rowOff>169649</xdr:rowOff>
    </xdr:to>
    <xdr:pic>
      <xdr:nvPicPr>
        <xdr:cNvPr id="97" name="Graphic 96" descr="Daily calendar with solid fill">
          <a:extLst>
            <a:ext uri="{FF2B5EF4-FFF2-40B4-BE49-F238E27FC236}">
              <a16:creationId xmlns:a16="http://schemas.microsoft.com/office/drawing/2014/main" id="{00000000-0008-0000-0300-00006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33215" y="2528742"/>
          <a:ext cx="595567" cy="647154"/>
        </a:xfrm>
        <a:prstGeom prst="rect">
          <a:avLst/>
        </a:prstGeom>
      </xdr:spPr>
    </xdr:pic>
    <xdr:clientData/>
  </xdr:twoCellAnchor>
  <xdr:twoCellAnchor editAs="oneCell">
    <xdr:from>
      <xdr:col>22</xdr:col>
      <xdr:colOff>248808</xdr:colOff>
      <xdr:row>20</xdr:row>
      <xdr:rowOff>31109</xdr:rowOff>
    </xdr:from>
    <xdr:to>
      <xdr:col>23</xdr:col>
      <xdr:colOff>311013</xdr:colOff>
      <xdr:row>23</xdr:row>
      <xdr:rowOff>139966</xdr:rowOff>
    </xdr:to>
    <xdr:pic>
      <xdr:nvPicPr>
        <xdr:cNvPr id="99" name="Graphic 98" descr="Mountains with solid fill">
          <a:extLst>
            <a:ext uri="{FF2B5EF4-FFF2-40B4-BE49-F238E27FC236}">
              <a16:creationId xmlns:a16="http://schemas.microsoft.com/office/drawing/2014/main" id="{00000000-0008-0000-0300-000063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3591584" y="3763354"/>
          <a:ext cx="668694" cy="668694"/>
        </a:xfrm>
        <a:prstGeom prst="rect">
          <a:avLst/>
        </a:prstGeom>
      </xdr:spPr>
    </xdr:pic>
    <xdr:clientData/>
  </xdr:twoCellAnchor>
  <xdr:twoCellAnchor editAs="oneCell">
    <xdr:from>
      <xdr:col>16</xdr:col>
      <xdr:colOff>297367</xdr:colOff>
      <xdr:row>13</xdr:row>
      <xdr:rowOff>111507</xdr:rowOff>
    </xdr:from>
    <xdr:to>
      <xdr:col>17</xdr:col>
      <xdr:colOff>260196</xdr:colOff>
      <xdr:row>16</xdr:row>
      <xdr:rowOff>130092</xdr:rowOff>
    </xdr:to>
    <xdr:pic>
      <xdr:nvPicPr>
        <xdr:cNvPr id="102" name="Graphic 101" descr="Books on shelf with solid fill">
          <a:extLst>
            <a:ext uri="{FF2B5EF4-FFF2-40B4-BE49-F238E27FC236}">
              <a16:creationId xmlns:a16="http://schemas.microsoft.com/office/drawing/2014/main" id="{00000000-0008-0000-0300-00006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0110440" y="2527605"/>
          <a:ext cx="576146" cy="576146"/>
        </a:xfrm>
        <a:prstGeom prst="rect">
          <a:avLst/>
        </a:prstGeom>
      </xdr:spPr>
    </xdr:pic>
    <xdr:clientData/>
  </xdr:twoCellAnchor>
  <xdr:twoCellAnchor editAs="oneCell">
    <xdr:from>
      <xdr:col>12</xdr:col>
      <xdr:colOff>483220</xdr:colOff>
      <xdr:row>0</xdr:row>
      <xdr:rowOff>167268</xdr:rowOff>
    </xdr:from>
    <xdr:to>
      <xdr:col>17</xdr:col>
      <xdr:colOff>408879</xdr:colOff>
      <xdr:row>5</xdr:row>
      <xdr:rowOff>37171</xdr:rowOff>
    </xdr:to>
    <mc:AlternateContent xmlns:mc="http://schemas.openxmlformats.org/markup-compatibility/2006" xmlns:a14="http://schemas.microsoft.com/office/drawing/2010/main">
      <mc:Choice Requires="a14">
        <xdr:graphicFrame macro="">
          <xdr:nvGraphicFramePr>
            <xdr:cNvPr id="103" name="SALE TYPE">
              <a:extLst>
                <a:ext uri="{FF2B5EF4-FFF2-40B4-BE49-F238E27FC236}">
                  <a16:creationId xmlns:a16="http://schemas.microsoft.com/office/drawing/2014/main" id="{00000000-0008-0000-0300-000067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828400" y="167268"/>
              <a:ext cx="2986151" cy="8067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23620</xdr:colOff>
      <xdr:row>0</xdr:row>
      <xdr:rowOff>181260</xdr:rowOff>
    </xdr:from>
    <xdr:to>
      <xdr:col>23</xdr:col>
      <xdr:colOff>505325</xdr:colOff>
      <xdr:row>5</xdr:row>
      <xdr:rowOff>103883</xdr:rowOff>
    </xdr:to>
    <mc:AlternateContent xmlns:mc="http://schemas.openxmlformats.org/markup-compatibility/2006" xmlns:a14="http://schemas.microsoft.com/office/drawing/2010/main">
      <mc:Choice Requires="a14">
        <xdr:graphicFrame macro="">
          <xdr:nvGraphicFramePr>
            <xdr:cNvPr id="104" name="PAYMENT MODE">
              <a:extLst>
                <a:ext uri="{FF2B5EF4-FFF2-40B4-BE49-F238E27FC236}">
                  <a16:creationId xmlns:a16="http://schemas.microsoft.com/office/drawing/2014/main" id="{00000000-0008-0000-0300-000068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606020" y="181260"/>
              <a:ext cx="2920105" cy="8274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185855</xdr:colOff>
      <xdr:row>16</xdr:row>
      <xdr:rowOff>148682</xdr:rowOff>
    </xdr:from>
    <xdr:to>
      <xdr:col>2</xdr:col>
      <xdr:colOff>315951</xdr:colOff>
      <xdr:row>37</xdr:row>
      <xdr:rowOff>0</xdr:rowOff>
    </xdr:to>
    <mc:AlternateContent xmlns:mc="http://schemas.openxmlformats.org/markup-compatibility/2006" xmlns:a14="http://schemas.microsoft.com/office/drawing/2010/main">
      <mc:Choice Requires="a14">
        <xdr:graphicFrame macro="">
          <xdr:nvGraphicFramePr>
            <xdr:cNvPr id="105" name="MONTH">
              <a:extLst>
                <a:ext uri="{FF2B5EF4-FFF2-40B4-BE49-F238E27FC236}">
                  <a16:creationId xmlns:a16="http://schemas.microsoft.com/office/drawing/2014/main" id="{00000000-0008-0000-0300-000069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5855" y="3146715"/>
              <a:ext cx="1354293" cy="3786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241610</xdr:colOff>
      <xdr:row>6</xdr:row>
      <xdr:rowOff>74341</xdr:rowOff>
    </xdr:from>
    <xdr:to>
      <xdr:col>2</xdr:col>
      <xdr:colOff>315952</xdr:colOff>
      <xdr:row>14</xdr:row>
      <xdr:rowOff>74342</xdr:rowOff>
    </xdr:to>
    <mc:AlternateContent xmlns:mc="http://schemas.openxmlformats.org/markup-compatibility/2006" xmlns:a14="http://schemas.microsoft.com/office/drawing/2010/main">
      <mc:Choice Requires="a14">
        <xdr:graphicFrame macro="">
          <xdr:nvGraphicFramePr>
            <xdr:cNvPr id="106" name="YEAR">
              <a:extLst>
                <a:ext uri="{FF2B5EF4-FFF2-40B4-BE49-F238E27FC236}">
                  <a16:creationId xmlns:a16="http://schemas.microsoft.com/office/drawing/2014/main" id="{00000000-0008-0000-0300-00006A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1610" y="1198603"/>
              <a:ext cx="1298539" cy="14990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193964</xdr:colOff>
      <xdr:row>32</xdr:row>
      <xdr:rowOff>130099</xdr:rowOff>
    </xdr:from>
    <xdr:to>
      <xdr:col>15</xdr:col>
      <xdr:colOff>429491</xdr:colOff>
      <xdr:row>43</xdr:row>
      <xdr:rowOff>122117</xdr:rowOff>
    </xdr:to>
    <xdr:graphicFrame macro="">
      <xdr:nvGraphicFramePr>
        <xdr:cNvPr id="107" name="Chart 106">
          <a:extLst>
            <a:ext uri="{FF2B5EF4-FFF2-40B4-BE49-F238E27FC236}">
              <a16:creationId xmlns:a16="http://schemas.microsoft.com/office/drawing/2014/main" id="{00000000-0008-0000-0300-00006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3</xdr:col>
      <xdr:colOff>34247</xdr:colOff>
      <xdr:row>17</xdr:row>
      <xdr:rowOff>148115</xdr:rowOff>
    </xdr:from>
    <xdr:to>
      <xdr:col>8</xdr:col>
      <xdr:colOff>577504</xdr:colOff>
      <xdr:row>27</xdr:row>
      <xdr:rowOff>55755</xdr:rowOff>
    </xdr:to>
    <xdr:graphicFrame macro="">
      <xdr:nvGraphicFramePr>
        <xdr:cNvPr id="108" name="Chart 107">
          <a:extLst>
            <a:ext uri="{FF2B5EF4-FFF2-40B4-BE49-F238E27FC236}">
              <a16:creationId xmlns:a16="http://schemas.microsoft.com/office/drawing/2014/main" id="{00000000-0008-0000-03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10</xdr:col>
      <xdr:colOff>287407</xdr:colOff>
      <xdr:row>17</xdr:row>
      <xdr:rowOff>32014</xdr:rowOff>
    </xdr:from>
    <xdr:to>
      <xdr:col>15</xdr:col>
      <xdr:colOff>274818</xdr:colOff>
      <xdr:row>27</xdr:row>
      <xdr:rowOff>54592</xdr:rowOff>
    </xdr:to>
    <xdr:graphicFrame macro="">
      <xdr:nvGraphicFramePr>
        <xdr:cNvPr id="109" name="Chart 108">
          <a:extLst>
            <a:ext uri="{FF2B5EF4-FFF2-40B4-BE49-F238E27FC236}">
              <a16:creationId xmlns:a16="http://schemas.microsoft.com/office/drawing/2014/main" id="{00000000-0008-0000-03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22</xdr:col>
      <xdr:colOff>293077</xdr:colOff>
      <xdr:row>24</xdr:row>
      <xdr:rowOff>118768</xdr:rowOff>
    </xdr:from>
    <xdr:to>
      <xdr:col>27</xdr:col>
      <xdr:colOff>263769</xdr:colOff>
      <xdr:row>43</xdr:row>
      <xdr:rowOff>43961</xdr:rowOff>
    </xdr:to>
    <mc:AlternateContent xmlns:mc="http://schemas.openxmlformats.org/markup-compatibility/2006">
      <mc:Choice xmlns:cx1="http://schemas.microsoft.com/office/drawing/2015/9/8/chartex" Requires="cx1">
        <xdr:graphicFrame macro="">
          <xdr:nvGraphicFramePr>
            <xdr:cNvPr id="110" name="Chart 109">
              <a:extLst>
                <a:ext uri="{FF2B5EF4-FFF2-40B4-BE49-F238E27FC236}">
                  <a16:creationId xmlns:a16="http://schemas.microsoft.com/office/drawing/2014/main" id="{00000000-0008-0000-0300-00006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13704277" y="4507888"/>
              <a:ext cx="3018692" cy="33999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174884</xdr:colOff>
      <xdr:row>17</xdr:row>
      <xdr:rowOff>50855</xdr:rowOff>
    </xdr:from>
    <xdr:to>
      <xdr:col>21</xdr:col>
      <xdr:colOff>262327</xdr:colOff>
      <xdr:row>26</xdr:row>
      <xdr:rowOff>179755</xdr:rowOff>
    </xdr:to>
    <xdr:graphicFrame macro="">
      <xdr:nvGraphicFramePr>
        <xdr:cNvPr id="111" name="Chart 110">
          <a:extLst>
            <a:ext uri="{FF2B5EF4-FFF2-40B4-BE49-F238E27FC236}">
              <a16:creationId xmlns:a16="http://schemas.microsoft.com/office/drawing/2014/main" id="{00000000-0008-0000-0300-00006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16</xdr:col>
      <xdr:colOff>523495</xdr:colOff>
      <xdr:row>33</xdr:row>
      <xdr:rowOff>72906</xdr:rowOff>
    </xdr:from>
    <xdr:to>
      <xdr:col>21</xdr:col>
      <xdr:colOff>147052</xdr:colOff>
      <xdr:row>43</xdr:row>
      <xdr:rowOff>80211</xdr:rowOff>
    </xdr:to>
    <xdr:graphicFrame macro="">
      <xdr:nvGraphicFramePr>
        <xdr:cNvPr id="112" name="Chart 111">
          <a:extLst>
            <a:ext uri="{FF2B5EF4-FFF2-40B4-BE49-F238E27FC236}">
              <a16:creationId xmlns:a16="http://schemas.microsoft.com/office/drawing/2014/main" id="{00000000-0008-0000-03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205740</xdr:colOff>
          <xdr:row>14</xdr:row>
          <xdr:rowOff>91440</xdr:rowOff>
        </xdr:from>
        <xdr:to>
          <xdr:col>6</xdr:col>
          <xdr:colOff>480060</xdr:colOff>
          <xdr:row>15</xdr:row>
          <xdr:rowOff>91440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403860</xdr:colOff>
          <xdr:row>14</xdr:row>
          <xdr:rowOff>15240</xdr:rowOff>
        </xdr:from>
        <xdr:to>
          <xdr:col>8</xdr:col>
          <xdr:colOff>114300</xdr:colOff>
          <xdr:row>15</xdr:row>
          <xdr:rowOff>160020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106680</xdr:colOff>
          <xdr:row>14</xdr:row>
          <xdr:rowOff>91440</xdr:rowOff>
        </xdr:from>
        <xdr:to>
          <xdr:col>9</xdr:col>
          <xdr:colOff>312420</xdr:colOff>
          <xdr:row>15</xdr:row>
          <xdr:rowOff>83820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487680</xdr:colOff>
          <xdr:row>17</xdr:row>
          <xdr:rowOff>45720</xdr:rowOff>
        </xdr:from>
        <xdr:to>
          <xdr:col>10</xdr:col>
          <xdr:colOff>335280</xdr:colOff>
          <xdr:row>27</xdr:row>
          <xdr:rowOff>53340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293602</xdr:colOff>
      <xdr:row>14</xdr:row>
      <xdr:rowOff>18398</xdr:rowOff>
    </xdr:from>
    <xdr:to>
      <xdr:col>6</xdr:col>
      <xdr:colOff>184542</xdr:colOff>
      <xdr:row>16</xdr:row>
      <xdr:rowOff>5223</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3341602" y="2539925"/>
          <a:ext cx="500540" cy="347043"/>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Sale</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8</xdr:col>
      <xdr:colOff>2098</xdr:colOff>
      <xdr:row>14</xdr:row>
      <xdr:rowOff>18398</xdr:rowOff>
    </xdr:from>
    <xdr:to>
      <xdr:col>9</xdr:col>
      <xdr:colOff>122033</xdr:colOff>
      <xdr:row>15</xdr:row>
      <xdr:rowOff>167674</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878898" y="2539925"/>
          <a:ext cx="729535" cy="32938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Profit%</a:t>
          </a:r>
          <a:endParaRPr lang="en-IN" sz="1100" b="1">
            <a:solidFill>
              <a:schemeClr val="bg1"/>
            </a:solidFill>
            <a:latin typeface="Poppins" panose="00000500000000000000" pitchFamily="2" charset="0"/>
            <a:cs typeface="Poppins" panose="00000500000000000000" pitchFamily="2" charset="0"/>
          </a:endParaRPr>
        </a:p>
      </xdr:txBody>
    </xdr:sp>
    <xdr:clientData/>
  </xdr:twoCellAnchor>
  <xdr:twoCellAnchor>
    <xdr:from>
      <xdr:col>6</xdr:col>
      <xdr:colOff>415299</xdr:colOff>
      <xdr:row>14</xdr:row>
      <xdr:rowOff>18398</xdr:rowOff>
    </xdr:from>
    <xdr:to>
      <xdr:col>7</xdr:col>
      <xdr:colOff>409477</xdr:colOff>
      <xdr:row>15</xdr:row>
      <xdr:rowOff>138131</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4072899" y="2539925"/>
          <a:ext cx="603778" cy="299842"/>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latin typeface="Poppins" panose="00000500000000000000" pitchFamily="2" charset="0"/>
              <a:cs typeface="Poppins" panose="00000500000000000000" pitchFamily="2" charset="0"/>
            </a:rPr>
            <a:t>Profit</a:t>
          </a:r>
        </a:p>
        <a:p>
          <a:endParaRPr lang="en-IN" sz="1100" b="1">
            <a:solidFill>
              <a:schemeClr val="bg1"/>
            </a:solidFill>
            <a:latin typeface="Poppins" panose="00000500000000000000" pitchFamily="2" charset="0"/>
            <a:cs typeface="Poppins" panose="00000500000000000000"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n Affan" refreshedDate="45151.506049537034" createdVersion="8" refreshedVersion="8" minRefreshableVersion="3" recordCount="527" xr:uid="{645C249E-7F63-42F9-97C9-C26C83E4CB4D}">
  <cacheSource type="worksheet">
    <worksheetSource ref="A1:P528" sheet="Input 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95703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n v="156.96"/>
    <n v="1296"/>
    <n v="1412.64"/>
    <x v="0"/>
    <x v="0"/>
    <x v="0"/>
  </r>
  <r>
    <d v="2021-01-02T00:00:00"/>
    <x v="1"/>
    <n v="15"/>
    <x v="1"/>
    <x v="1"/>
    <n v="0"/>
    <x v="1"/>
    <x v="1"/>
    <x v="1"/>
    <n v="72"/>
    <n v="79.92"/>
    <n v="1080"/>
    <n v="1198.8"/>
    <x v="1"/>
    <x v="0"/>
    <x v="0"/>
  </r>
  <r>
    <d v="2021-01-02T00:00:00"/>
    <x v="2"/>
    <n v="6"/>
    <x v="2"/>
    <x v="1"/>
    <n v="0"/>
    <x v="2"/>
    <x v="2"/>
    <x v="1"/>
    <n v="112"/>
    <n v="122.08"/>
    <n v="672"/>
    <n v="732.48"/>
    <x v="1"/>
    <x v="0"/>
    <x v="0"/>
  </r>
  <r>
    <d v="2021-01-03T00:00:00"/>
    <x v="3"/>
    <n v="5"/>
    <x v="2"/>
    <x v="0"/>
    <n v="0"/>
    <x v="3"/>
    <x v="3"/>
    <x v="2"/>
    <n v="44"/>
    <n v="48.84"/>
    <n v="220"/>
    <n v="244.20000000000002"/>
    <x v="2"/>
    <x v="0"/>
    <x v="0"/>
  </r>
  <r>
    <d v="2021-01-04T00:00:00"/>
    <x v="4"/>
    <n v="12"/>
    <x v="1"/>
    <x v="0"/>
    <n v="0"/>
    <x v="4"/>
    <x v="4"/>
    <x v="3"/>
    <n v="5"/>
    <n v="6.7"/>
    <n v="60"/>
    <n v="80.400000000000006"/>
    <x v="3"/>
    <x v="0"/>
    <x v="0"/>
  </r>
  <r>
    <d v="2021-01-09T00:00:00"/>
    <x v="5"/>
    <n v="1"/>
    <x v="2"/>
    <x v="1"/>
    <n v="0"/>
    <x v="5"/>
    <x v="4"/>
    <x v="1"/>
    <n v="93"/>
    <n v="104.16"/>
    <n v="93"/>
    <n v="104.16"/>
    <x v="4"/>
    <x v="0"/>
    <x v="0"/>
  </r>
  <r>
    <d v="2021-01-09T00:00:00"/>
    <x v="6"/>
    <n v="8"/>
    <x v="2"/>
    <x v="1"/>
    <n v="0"/>
    <x v="6"/>
    <x v="3"/>
    <x v="1"/>
    <n v="71"/>
    <n v="80.94"/>
    <n v="568"/>
    <n v="647.52"/>
    <x v="4"/>
    <x v="0"/>
    <x v="0"/>
  </r>
  <r>
    <d v="2021-01-09T00:00:00"/>
    <x v="7"/>
    <n v="4"/>
    <x v="2"/>
    <x v="0"/>
    <n v="0"/>
    <x v="7"/>
    <x v="0"/>
    <x v="3"/>
    <n v="7"/>
    <n v="8.33"/>
    <n v="28"/>
    <n v="33.32"/>
    <x v="4"/>
    <x v="0"/>
    <x v="0"/>
  </r>
  <r>
    <d v="2021-01-11T00:00:00"/>
    <x v="8"/>
    <n v="3"/>
    <x v="2"/>
    <x v="1"/>
    <n v="0"/>
    <x v="8"/>
    <x v="1"/>
    <x v="1"/>
    <n v="67"/>
    <n v="85.76"/>
    <n v="201"/>
    <n v="257.28000000000003"/>
    <x v="5"/>
    <x v="0"/>
    <x v="0"/>
  </r>
  <r>
    <d v="2021-01-11T00:00:00"/>
    <x v="9"/>
    <n v="4"/>
    <x v="0"/>
    <x v="0"/>
    <n v="0"/>
    <x v="9"/>
    <x v="2"/>
    <x v="1"/>
    <n v="112"/>
    <n v="146.72"/>
    <n v="448"/>
    <n v="586.88"/>
    <x v="5"/>
    <x v="0"/>
    <x v="0"/>
  </r>
  <r>
    <d v="2021-01-11T00:00:00"/>
    <x v="10"/>
    <n v="4"/>
    <x v="2"/>
    <x v="0"/>
    <n v="0"/>
    <x v="10"/>
    <x v="1"/>
    <x v="0"/>
    <n v="120"/>
    <n v="162"/>
    <n v="480"/>
    <n v="648"/>
    <x v="5"/>
    <x v="0"/>
    <x v="0"/>
  </r>
  <r>
    <d v="2021-01-12T00:00:00"/>
    <x v="10"/>
    <n v="10"/>
    <x v="1"/>
    <x v="1"/>
    <n v="0"/>
    <x v="10"/>
    <x v="1"/>
    <x v="0"/>
    <n v="120"/>
    <n v="162"/>
    <n v="1200"/>
    <n v="1620"/>
    <x v="6"/>
    <x v="0"/>
    <x v="0"/>
  </r>
  <r>
    <d v="2021-01-18T00:00:00"/>
    <x v="11"/>
    <n v="13"/>
    <x v="2"/>
    <x v="0"/>
    <n v="0"/>
    <x v="11"/>
    <x v="1"/>
    <x v="1"/>
    <n v="76"/>
    <n v="82.08"/>
    <n v="988"/>
    <n v="1067.04"/>
    <x v="7"/>
    <x v="0"/>
    <x v="0"/>
  </r>
  <r>
    <d v="2021-01-18T00:00:00"/>
    <x v="12"/>
    <n v="3"/>
    <x v="1"/>
    <x v="1"/>
    <n v="0"/>
    <x v="12"/>
    <x v="0"/>
    <x v="0"/>
    <n v="141"/>
    <n v="149.46"/>
    <n v="423"/>
    <n v="448.38"/>
    <x v="7"/>
    <x v="0"/>
    <x v="0"/>
  </r>
  <r>
    <d v="2021-01-19T00:00:00"/>
    <x v="4"/>
    <n v="6"/>
    <x v="2"/>
    <x v="1"/>
    <n v="0"/>
    <x v="4"/>
    <x v="4"/>
    <x v="3"/>
    <n v="5"/>
    <n v="6.7"/>
    <n v="30"/>
    <n v="40.200000000000003"/>
    <x v="8"/>
    <x v="0"/>
    <x v="0"/>
  </r>
  <r>
    <d v="2021-01-20T00:00:00"/>
    <x v="13"/>
    <n v="4"/>
    <x v="2"/>
    <x v="1"/>
    <n v="0"/>
    <x v="13"/>
    <x v="4"/>
    <x v="2"/>
    <n v="55"/>
    <n v="58.3"/>
    <n v="220"/>
    <n v="233.2"/>
    <x v="9"/>
    <x v="0"/>
    <x v="0"/>
  </r>
  <r>
    <d v="2021-01-20T00:00:00"/>
    <x v="14"/>
    <n v="4"/>
    <x v="2"/>
    <x v="1"/>
    <n v="0"/>
    <x v="14"/>
    <x v="0"/>
    <x v="2"/>
    <n v="61"/>
    <n v="76.25"/>
    <n v="244"/>
    <n v="305"/>
    <x v="9"/>
    <x v="0"/>
    <x v="0"/>
  </r>
  <r>
    <d v="2021-01-21T00:00:00"/>
    <x v="3"/>
    <n v="15"/>
    <x v="0"/>
    <x v="1"/>
    <n v="0"/>
    <x v="3"/>
    <x v="3"/>
    <x v="2"/>
    <n v="44"/>
    <n v="48.84"/>
    <n v="660"/>
    <n v="732.6"/>
    <x v="10"/>
    <x v="0"/>
    <x v="0"/>
  </r>
  <r>
    <d v="2021-01-21T00:00:00"/>
    <x v="6"/>
    <n v="9"/>
    <x v="2"/>
    <x v="0"/>
    <n v="0"/>
    <x v="6"/>
    <x v="3"/>
    <x v="1"/>
    <n v="71"/>
    <n v="80.94"/>
    <n v="639"/>
    <n v="728.46"/>
    <x v="10"/>
    <x v="0"/>
    <x v="0"/>
  </r>
  <r>
    <d v="2021-01-21T00:00:00"/>
    <x v="10"/>
    <n v="6"/>
    <x v="2"/>
    <x v="0"/>
    <n v="0"/>
    <x v="10"/>
    <x v="1"/>
    <x v="0"/>
    <n v="120"/>
    <n v="162"/>
    <n v="720"/>
    <n v="972"/>
    <x v="10"/>
    <x v="0"/>
    <x v="0"/>
  </r>
  <r>
    <d v="2021-01-25T00:00:00"/>
    <x v="13"/>
    <n v="6"/>
    <x v="2"/>
    <x v="1"/>
    <n v="0"/>
    <x v="13"/>
    <x v="4"/>
    <x v="2"/>
    <n v="55"/>
    <n v="58.3"/>
    <n v="330"/>
    <n v="349.79999999999995"/>
    <x v="11"/>
    <x v="0"/>
    <x v="0"/>
  </r>
  <r>
    <d v="2021-01-25T00:00:00"/>
    <x v="4"/>
    <n v="7"/>
    <x v="2"/>
    <x v="0"/>
    <n v="0"/>
    <x v="4"/>
    <x v="4"/>
    <x v="3"/>
    <n v="5"/>
    <n v="6.7"/>
    <n v="35"/>
    <n v="46.9"/>
    <x v="11"/>
    <x v="0"/>
    <x v="0"/>
  </r>
  <r>
    <d v="2021-01-25T00:00:00"/>
    <x v="5"/>
    <n v="14"/>
    <x v="2"/>
    <x v="0"/>
    <n v="0"/>
    <x v="5"/>
    <x v="4"/>
    <x v="1"/>
    <n v="93"/>
    <n v="104.16"/>
    <n v="1302"/>
    <n v="1458.24"/>
    <x v="11"/>
    <x v="0"/>
    <x v="0"/>
  </r>
  <r>
    <d v="2021-01-26T00:00:00"/>
    <x v="11"/>
    <n v="9"/>
    <x v="0"/>
    <x v="1"/>
    <n v="0"/>
    <x v="11"/>
    <x v="1"/>
    <x v="1"/>
    <n v="76"/>
    <n v="82.08"/>
    <n v="684"/>
    <n v="738.72"/>
    <x v="12"/>
    <x v="0"/>
    <x v="0"/>
  </r>
  <r>
    <d v="2021-01-26T00:00:00"/>
    <x v="15"/>
    <n v="7"/>
    <x v="1"/>
    <x v="1"/>
    <n v="0"/>
    <x v="15"/>
    <x v="3"/>
    <x v="1"/>
    <n v="75"/>
    <n v="85.5"/>
    <n v="525"/>
    <n v="598.5"/>
    <x v="12"/>
    <x v="0"/>
    <x v="0"/>
  </r>
  <r>
    <d v="2021-01-26T00:00:00"/>
    <x v="16"/>
    <n v="7"/>
    <x v="1"/>
    <x v="0"/>
    <n v="0"/>
    <x v="16"/>
    <x v="3"/>
    <x v="1"/>
    <n v="98"/>
    <n v="103.88"/>
    <n v="686"/>
    <n v="727.16"/>
    <x v="12"/>
    <x v="0"/>
    <x v="0"/>
  </r>
  <r>
    <d v="2021-01-27T00:00:00"/>
    <x v="17"/>
    <n v="7"/>
    <x v="0"/>
    <x v="0"/>
    <n v="0"/>
    <x v="17"/>
    <x v="1"/>
    <x v="1"/>
    <n v="90"/>
    <n v="115.2"/>
    <n v="630"/>
    <n v="806.4"/>
    <x v="13"/>
    <x v="0"/>
    <x v="0"/>
  </r>
  <r>
    <d v="2021-01-27T00:00:00"/>
    <x v="18"/>
    <n v="3"/>
    <x v="0"/>
    <x v="0"/>
    <n v="0"/>
    <x v="18"/>
    <x v="4"/>
    <x v="1"/>
    <n v="89"/>
    <n v="117.48"/>
    <n v="267"/>
    <n v="352.44"/>
    <x v="13"/>
    <x v="0"/>
    <x v="0"/>
  </r>
  <r>
    <d v="2021-01-28T00:00:00"/>
    <x v="3"/>
    <n v="10"/>
    <x v="1"/>
    <x v="1"/>
    <n v="0"/>
    <x v="3"/>
    <x v="3"/>
    <x v="2"/>
    <n v="44"/>
    <n v="48.84"/>
    <n v="440"/>
    <n v="488.40000000000003"/>
    <x v="14"/>
    <x v="0"/>
    <x v="0"/>
  </r>
  <r>
    <d v="2021-01-28T00:00:00"/>
    <x v="19"/>
    <n v="2"/>
    <x v="2"/>
    <x v="1"/>
    <n v="0"/>
    <x v="19"/>
    <x v="4"/>
    <x v="2"/>
    <n v="47"/>
    <n v="53.11"/>
    <n v="94"/>
    <n v="106.22"/>
    <x v="14"/>
    <x v="0"/>
    <x v="0"/>
  </r>
  <r>
    <d v="2021-02-02T00:00:00"/>
    <x v="20"/>
    <n v="7"/>
    <x v="1"/>
    <x v="0"/>
    <n v="0"/>
    <x v="20"/>
    <x v="2"/>
    <x v="0"/>
    <n v="148"/>
    <n v="164.28"/>
    <n v="1036"/>
    <n v="1149.96"/>
    <x v="1"/>
    <x v="1"/>
    <x v="0"/>
  </r>
  <r>
    <d v="2021-02-03T00:00:00"/>
    <x v="21"/>
    <n v="13"/>
    <x v="2"/>
    <x v="0"/>
    <n v="0"/>
    <x v="21"/>
    <x v="2"/>
    <x v="3"/>
    <n v="13"/>
    <n v="16.64"/>
    <n v="169"/>
    <n v="216.32"/>
    <x v="2"/>
    <x v="1"/>
    <x v="0"/>
  </r>
  <r>
    <d v="2021-02-03T00:00:00"/>
    <x v="22"/>
    <n v="2"/>
    <x v="0"/>
    <x v="1"/>
    <n v="0"/>
    <x v="22"/>
    <x v="0"/>
    <x v="0"/>
    <n v="121"/>
    <n v="141.57"/>
    <n v="242"/>
    <n v="283.14"/>
    <x v="2"/>
    <x v="1"/>
    <x v="0"/>
  </r>
  <r>
    <d v="2021-02-04T00:00:00"/>
    <x v="8"/>
    <n v="4"/>
    <x v="1"/>
    <x v="0"/>
    <n v="0"/>
    <x v="8"/>
    <x v="1"/>
    <x v="1"/>
    <n v="67"/>
    <n v="85.76"/>
    <n v="268"/>
    <n v="343.04"/>
    <x v="3"/>
    <x v="1"/>
    <x v="0"/>
  </r>
  <r>
    <d v="2021-02-05T00:00:00"/>
    <x v="23"/>
    <n v="7"/>
    <x v="1"/>
    <x v="1"/>
    <n v="0"/>
    <x v="23"/>
    <x v="1"/>
    <x v="1"/>
    <n v="67"/>
    <n v="83.08"/>
    <n v="469"/>
    <n v="581.55999999999995"/>
    <x v="15"/>
    <x v="1"/>
    <x v="0"/>
  </r>
  <r>
    <d v="2021-02-05T00:00:00"/>
    <x v="24"/>
    <n v="1"/>
    <x v="2"/>
    <x v="1"/>
    <n v="0"/>
    <x v="24"/>
    <x v="3"/>
    <x v="0"/>
    <n v="133"/>
    <n v="155.61000000000001"/>
    <n v="133"/>
    <n v="155.61000000000001"/>
    <x v="15"/>
    <x v="1"/>
    <x v="0"/>
  </r>
  <r>
    <d v="2021-02-05T00:00:00"/>
    <x v="23"/>
    <n v="9"/>
    <x v="2"/>
    <x v="1"/>
    <n v="0"/>
    <x v="23"/>
    <x v="1"/>
    <x v="1"/>
    <n v="67"/>
    <n v="83.08"/>
    <n v="603"/>
    <n v="747.72"/>
    <x v="15"/>
    <x v="1"/>
    <x v="0"/>
  </r>
  <r>
    <d v="2021-02-06T00:00:00"/>
    <x v="4"/>
    <n v="1"/>
    <x v="2"/>
    <x v="1"/>
    <n v="0"/>
    <x v="4"/>
    <x v="4"/>
    <x v="3"/>
    <n v="5"/>
    <n v="6.7"/>
    <n v="5"/>
    <n v="6.7"/>
    <x v="16"/>
    <x v="1"/>
    <x v="0"/>
  </r>
  <r>
    <d v="2021-02-09T00:00:00"/>
    <x v="13"/>
    <n v="14"/>
    <x v="2"/>
    <x v="0"/>
    <n v="0"/>
    <x v="13"/>
    <x v="4"/>
    <x v="2"/>
    <n v="55"/>
    <n v="58.3"/>
    <n v="770"/>
    <n v="816.19999999999993"/>
    <x v="4"/>
    <x v="1"/>
    <x v="0"/>
  </r>
  <r>
    <d v="2021-02-12T00:00:00"/>
    <x v="25"/>
    <n v="7"/>
    <x v="2"/>
    <x v="1"/>
    <n v="0"/>
    <x v="25"/>
    <x v="3"/>
    <x v="1"/>
    <n v="83"/>
    <n v="94.62"/>
    <n v="581"/>
    <n v="662.34"/>
    <x v="6"/>
    <x v="1"/>
    <x v="0"/>
  </r>
  <r>
    <d v="2021-02-12T00:00:00"/>
    <x v="12"/>
    <n v="9"/>
    <x v="1"/>
    <x v="1"/>
    <n v="0"/>
    <x v="12"/>
    <x v="0"/>
    <x v="0"/>
    <n v="141"/>
    <n v="149.46"/>
    <n v="1269"/>
    <n v="1345.14"/>
    <x v="6"/>
    <x v="1"/>
    <x v="0"/>
  </r>
  <r>
    <d v="2021-02-15T00:00:00"/>
    <x v="26"/>
    <n v="4"/>
    <x v="2"/>
    <x v="0"/>
    <n v="0"/>
    <x v="26"/>
    <x v="4"/>
    <x v="2"/>
    <n v="48"/>
    <n v="57.120000000000005"/>
    <n v="192"/>
    <n v="228.48000000000002"/>
    <x v="17"/>
    <x v="1"/>
    <x v="0"/>
  </r>
  <r>
    <d v="2021-02-18T00:00:00"/>
    <x v="27"/>
    <n v="6"/>
    <x v="1"/>
    <x v="1"/>
    <n v="0"/>
    <x v="27"/>
    <x v="2"/>
    <x v="3"/>
    <n v="12"/>
    <n v="15.719999999999999"/>
    <n v="72"/>
    <n v="94.32"/>
    <x v="7"/>
    <x v="1"/>
    <x v="0"/>
  </r>
  <r>
    <d v="2021-02-20T00:00:00"/>
    <x v="28"/>
    <n v="11"/>
    <x v="1"/>
    <x v="1"/>
    <n v="0"/>
    <x v="28"/>
    <x v="4"/>
    <x v="0"/>
    <n v="148"/>
    <n v="201.28"/>
    <n v="1628"/>
    <n v="2214.08"/>
    <x v="9"/>
    <x v="1"/>
    <x v="0"/>
  </r>
  <r>
    <d v="2021-02-22T00:00:00"/>
    <x v="2"/>
    <n v="5"/>
    <x v="1"/>
    <x v="1"/>
    <n v="0"/>
    <x v="2"/>
    <x v="2"/>
    <x v="1"/>
    <n v="112"/>
    <n v="122.08"/>
    <n v="560"/>
    <n v="610.4"/>
    <x v="18"/>
    <x v="1"/>
    <x v="0"/>
  </r>
  <r>
    <d v="2021-02-23T00:00:00"/>
    <x v="7"/>
    <n v="3"/>
    <x v="2"/>
    <x v="1"/>
    <n v="0"/>
    <x v="7"/>
    <x v="0"/>
    <x v="3"/>
    <n v="7"/>
    <n v="8.33"/>
    <n v="21"/>
    <n v="24.990000000000002"/>
    <x v="19"/>
    <x v="1"/>
    <x v="0"/>
  </r>
  <r>
    <d v="2021-02-23T00:00:00"/>
    <x v="24"/>
    <n v="2"/>
    <x v="2"/>
    <x v="0"/>
    <n v="0"/>
    <x v="24"/>
    <x v="3"/>
    <x v="0"/>
    <n v="133"/>
    <n v="155.61000000000001"/>
    <n v="266"/>
    <n v="311.22000000000003"/>
    <x v="19"/>
    <x v="1"/>
    <x v="0"/>
  </r>
  <r>
    <d v="2021-02-25T00:00:00"/>
    <x v="29"/>
    <n v="4"/>
    <x v="0"/>
    <x v="0"/>
    <n v="0"/>
    <x v="29"/>
    <x v="3"/>
    <x v="1"/>
    <n v="105"/>
    <n v="142.80000000000001"/>
    <n v="420"/>
    <n v="571.20000000000005"/>
    <x v="11"/>
    <x v="1"/>
    <x v="0"/>
  </r>
  <r>
    <d v="2021-02-25T00:00:00"/>
    <x v="18"/>
    <n v="11"/>
    <x v="1"/>
    <x v="1"/>
    <n v="0"/>
    <x v="18"/>
    <x v="4"/>
    <x v="1"/>
    <n v="89"/>
    <n v="117.48"/>
    <n v="979"/>
    <n v="1292.28"/>
    <x v="11"/>
    <x v="1"/>
    <x v="0"/>
  </r>
  <r>
    <d v="2021-02-25T00:00:00"/>
    <x v="28"/>
    <n v="2"/>
    <x v="2"/>
    <x v="0"/>
    <n v="0"/>
    <x v="28"/>
    <x v="4"/>
    <x v="0"/>
    <n v="148"/>
    <n v="201.28"/>
    <n v="296"/>
    <n v="402.56"/>
    <x v="11"/>
    <x v="1"/>
    <x v="0"/>
  </r>
  <r>
    <d v="2021-02-27T00:00:00"/>
    <x v="30"/>
    <n v="11"/>
    <x v="0"/>
    <x v="0"/>
    <n v="0"/>
    <x v="30"/>
    <x v="2"/>
    <x v="3"/>
    <n v="37"/>
    <n v="49.21"/>
    <n v="407"/>
    <n v="541.31000000000006"/>
    <x v="13"/>
    <x v="1"/>
    <x v="0"/>
  </r>
  <r>
    <d v="2021-03-03T00:00:00"/>
    <x v="31"/>
    <n v="1"/>
    <x v="2"/>
    <x v="0"/>
    <n v="0"/>
    <x v="31"/>
    <x v="2"/>
    <x v="2"/>
    <n v="44"/>
    <n v="48.4"/>
    <n v="44"/>
    <n v="48.4"/>
    <x v="2"/>
    <x v="2"/>
    <x v="0"/>
  </r>
  <r>
    <d v="2021-03-07T00:00:00"/>
    <x v="32"/>
    <n v="9"/>
    <x v="2"/>
    <x v="1"/>
    <n v="0"/>
    <x v="32"/>
    <x v="0"/>
    <x v="0"/>
    <n v="126"/>
    <n v="162.54"/>
    <n v="1134"/>
    <n v="1462.86"/>
    <x v="20"/>
    <x v="2"/>
    <x v="0"/>
  </r>
  <r>
    <d v="2021-03-08T00:00:00"/>
    <x v="26"/>
    <n v="6"/>
    <x v="1"/>
    <x v="1"/>
    <n v="0"/>
    <x v="26"/>
    <x v="4"/>
    <x v="2"/>
    <n v="48"/>
    <n v="57.120000000000005"/>
    <n v="288"/>
    <n v="342.72"/>
    <x v="21"/>
    <x v="2"/>
    <x v="0"/>
  </r>
  <r>
    <d v="2021-03-08T00:00:00"/>
    <x v="11"/>
    <n v="9"/>
    <x v="1"/>
    <x v="0"/>
    <n v="0"/>
    <x v="11"/>
    <x v="1"/>
    <x v="1"/>
    <n v="76"/>
    <n v="82.08"/>
    <n v="684"/>
    <n v="738.72"/>
    <x v="21"/>
    <x v="2"/>
    <x v="0"/>
  </r>
  <r>
    <d v="2021-03-09T00:00:00"/>
    <x v="19"/>
    <n v="6"/>
    <x v="0"/>
    <x v="0"/>
    <n v="0"/>
    <x v="19"/>
    <x v="4"/>
    <x v="2"/>
    <n v="47"/>
    <n v="53.11"/>
    <n v="282"/>
    <n v="318.65999999999997"/>
    <x v="4"/>
    <x v="2"/>
    <x v="0"/>
  </r>
  <r>
    <d v="2021-03-11T00:00:00"/>
    <x v="7"/>
    <n v="11"/>
    <x v="2"/>
    <x v="1"/>
    <n v="0"/>
    <x v="7"/>
    <x v="0"/>
    <x v="3"/>
    <n v="7"/>
    <n v="8.33"/>
    <n v="77"/>
    <n v="91.63"/>
    <x v="5"/>
    <x v="2"/>
    <x v="0"/>
  </r>
  <r>
    <d v="2021-03-13T00:00:00"/>
    <x v="33"/>
    <n v="10"/>
    <x v="0"/>
    <x v="1"/>
    <n v="0"/>
    <x v="33"/>
    <x v="4"/>
    <x v="3"/>
    <n v="37"/>
    <n v="41.81"/>
    <n v="370"/>
    <n v="418.1"/>
    <x v="22"/>
    <x v="2"/>
    <x v="0"/>
  </r>
  <r>
    <d v="2021-03-15T00:00:00"/>
    <x v="34"/>
    <n v="11"/>
    <x v="1"/>
    <x v="1"/>
    <n v="0"/>
    <x v="34"/>
    <x v="1"/>
    <x v="3"/>
    <n v="37"/>
    <n v="42.55"/>
    <n v="407"/>
    <n v="468.04999999999995"/>
    <x v="17"/>
    <x v="2"/>
    <x v="0"/>
  </r>
  <r>
    <d v="2021-03-16T00:00:00"/>
    <x v="35"/>
    <n v="14"/>
    <x v="2"/>
    <x v="1"/>
    <n v="0"/>
    <x v="35"/>
    <x v="2"/>
    <x v="1"/>
    <n v="73"/>
    <n v="94.17"/>
    <n v="1022"/>
    <n v="1318.38"/>
    <x v="23"/>
    <x v="2"/>
    <x v="0"/>
  </r>
  <r>
    <d v="2021-03-18T00:00:00"/>
    <x v="10"/>
    <n v="8"/>
    <x v="0"/>
    <x v="1"/>
    <n v="0"/>
    <x v="10"/>
    <x v="1"/>
    <x v="0"/>
    <n v="120"/>
    <n v="162"/>
    <n v="960"/>
    <n v="1296"/>
    <x v="7"/>
    <x v="2"/>
    <x v="0"/>
  </r>
  <r>
    <d v="2021-03-19T00:00:00"/>
    <x v="33"/>
    <n v="9"/>
    <x v="1"/>
    <x v="1"/>
    <n v="0"/>
    <x v="33"/>
    <x v="4"/>
    <x v="3"/>
    <n v="37"/>
    <n v="41.81"/>
    <n v="333"/>
    <n v="376.29"/>
    <x v="8"/>
    <x v="2"/>
    <x v="0"/>
  </r>
  <r>
    <d v="2021-03-21T00:00:00"/>
    <x v="14"/>
    <n v="13"/>
    <x v="1"/>
    <x v="0"/>
    <n v="0"/>
    <x v="14"/>
    <x v="0"/>
    <x v="2"/>
    <n v="61"/>
    <n v="76.25"/>
    <n v="793"/>
    <n v="991.25"/>
    <x v="10"/>
    <x v="2"/>
    <x v="0"/>
  </r>
  <r>
    <d v="2021-03-21T00:00:00"/>
    <x v="34"/>
    <n v="7"/>
    <x v="2"/>
    <x v="0"/>
    <n v="0"/>
    <x v="34"/>
    <x v="1"/>
    <x v="3"/>
    <n v="37"/>
    <n v="42.55"/>
    <n v="259"/>
    <n v="297.84999999999997"/>
    <x v="10"/>
    <x v="2"/>
    <x v="0"/>
  </r>
  <r>
    <d v="2021-03-22T00:00:00"/>
    <x v="29"/>
    <n v="8"/>
    <x v="1"/>
    <x v="0"/>
    <n v="0"/>
    <x v="29"/>
    <x v="3"/>
    <x v="1"/>
    <n v="105"/>
    <n v="142.80000000000001"/>
    <n v="840"/>
    <n v="1142.4000000000001"/>
    <x v="18"/>
    <x v="2"/>
    <x v="0"/>
  </r>
  <r>
    <d v="2021-03-22T00:00:00"/>
    <x v="35"/>
    <n v="4"/>
    <x v="1"/>
    <x v="0"/>
    <n v="0"/>
    <x v="35"/>
    <x v="2"/>
    <x v="1"/>
    <n v="73"/>
    <n v="94.17"/>
    <n v="292"/>
    <n v="376.68"/>
    <x v="18"/>
    <x v="2"/>
    <x v="0"/>
  </r>
  <r>
    <d v="2021-03-25T00:00:00"/>
    <x v="0"/>
    <n v="14"/>
    <x v="1"/>
    <x v="1"/>
    <n v="0"/>
    <x v="0"/>
    <x v="0"/>
    <x v="0"/>
    <n v="144"/>
    <n v="156.96"/>
    <n v="2016"/>
    <n v="2197.44"/>
    <x v="11"/>
    <x v="2"/>
    <x v="0"/>
  </r>
  <r>
    <d v="2021-03-25T00:00:00"/>
    <x v="15"/>
    <n v="4"/>
    <x v="2"/>
    <x v="1"/>
    <n v="0"/>
    <x v="15"/>
    <x v="3"/>
    <x v="1"/>
    <n v="75"/>
    <n v="85.5"/>
    <n v="300"/>
    <n v="342"/>
    <x v="11"/>
    <x v="2"/>
    <x v="0"/>
  </r>
  <r>
    <d v="2021-03-25T00:00:00"/>
    <x v="19"/>
    <n v="8"/>
    <x v="2"/>
    <x v="1"/>
    <n v="0"/>
    <x v="19"/>
    <x v="4"/>
    <x v="2"/>
    <n v="47"/>
    <n v="53.11"/>
    <n v="376"/>
    <n v="424.88"/>
    <x v="11"/>
    <x v="2"/>
    <x v="0"/>
  </r>
  <r>
    <d v="2021-03-25T00:00:00"/>
    <x v="1"/>
    <n v="2"/>
    <x v="2"/>
    <x v="0"/>
    <n v="0"/>
    <x v="1"/>
    <x v="1"/>
    <x v="1"/>
    <n v="72"/>
    <n v="79.92"/>
    <n v="144"/>
    <n v="159.84"/>
    <x v="11"/>
    <x v="2"/>
    <x v="0"/>
  </r>
  <r>
    <d v="2021-03-26T00:00:00"/>
    <x v="16"/>
    <n v="4"/>
    <x v="2"/>
    <x v="1"/>
    <n v="0"/>
    <x v="16"/>
    <x v="3"/>
    <x v="1"/>
    <n v="98"/>
    <n v="103.88"/>
    <n v="392"/>
    <n v="415.52"/>
    <x v="12"/>
    <x v="2"/>
    <x v="0"/>
  </r>
  <r>
    <d v="2021-03-26T00:00:00"/>
    <x v="10"/>
    <n v="1"/>
    <x v="2"/>
    <x v="1"/>
    <n v="0"/>
    <x v="10"/>
    <x v="1"/>
    <x v="0"/>
    <n v="120"/>
    <n v="162"/>
    <n v="120"/>
    <n v="162"/>
    <x v="12"/>
    <x v="2"/>
    <x v="0"/>
  </r>
  <r>
    <d v="2021-03-26T00:00:00"/>
    <x v="20"/>
    <n v="9"/>
    <x v="2"/>
    <x v="0"/>
    <n v="0"/>
    <x v="20"/>
    <x v="2"/>
    <x v="0"/>
    <n v="148"/>
    <n v="164.28"/>
    <n v="1332"/>
    <n v="1478.52"/>
    <x v="12"/>
    <x v="2"/>
    <x v="0"/>
  </r>
  <r>
    <d v="2021-03-27T00:00:00"/>
    <x v="28"/>
    <n v="3"/>
    <x v="2"/>
    <x v="0"/>
    <n v="0"/>
    <x v="28"/>
    <x v="4"/>
    <x v="0"/>
    <n v="148"/>
    <n v="201.28"/>
    <n v="444"/>
    <n v="603.84"/>
    <x v="13"/>
    <x v="2"/>
    <x v="0"/>
  </r>
  <r>
    <d v="2021-03-28T00:00:00"/>
    <x v="36"/>
    <n v="8"/>
    <x v="1"/>
    <x v="1"/>
    <n v="0"/>
    <x v="36"/>
    <x v="3"/>
    <x v="2"/>
    <n v="43"/>
    <n v="47.730000000000004"/>
    <n v="344"/>
    <n v="381.84000000000003"/>
    <x v="14"/>
    <x v="2"/>
    <x v="0"/>
  </r>
  <r>
    <d v="2021-03-30T00:00:00"/>
    <x v="1"/>
    <n v="1"/>
    <x v="1"/>
    <x v="1"/>
    <n v="0"/>
    <x v="1"/>
    <x v="1"/>
    <x v="1"/>
    <n v="72"/>
    <n v="79.92"/>
    <n v="72"/>
    <n v="79.92"/>
    <x v="24"/>
    <x v="2"/>
    <x v="0"/>
  </r>
  <r>
    <d v="2021-03-31T00:00:00"/>
    <x v="10"/>
    <n v="3"/>
    <x v="2"/>
    <x v="1"/>
    <n v="0"/>
    <x v="10"/>
    <x v="1"/>
    <x v="0"/>
    <n v="120"/>
    <n v="162"/>
    <n v="360"/>
    <n v="486"/>
    <x v="25"/>
    <x v="2"/>
    <x v="0"/>
  </r>
  <r>
    <d v="2021-04-04T00:00:00"/>
    <x v="17"/>
    <n v="4"/>
    <x v="2"/>
    <x v="1"/>
    <n v="0"/>
    <x v="17"/>
    <x v="1"/>
    <x v="1"/>
    <n v="90"/>
    <n v="115.2"/>
    <n v="360"/>
    <n v="460.8"/>
    <x v="3"/>
    <x v="3"/>
    <x v="0"/>
  </r>
  <r>
    <d v="2021-04-04T00:00:00"/>
    <x v="37"/>
    <n v="9"/>
    <x v="1"/>
    <x v="1"/>
    <n v="0"/>
    <x v="37"/>
    <x v="3"/>
    <x v="3"/>
    <n v="6"/>
    <n v="7.8599999999999994"/>
    <n v="54"/>
    <n v="70.739999999999995"/>
    <x v="3"/>
    <x v="3"/>
    <x v="0"/>
  </r>
  <r>
    <d v="2021-04-05T00:00:00"/>
    <x v="5"/>
    <n v="15"/>
    <x v="1"/>
    <x v="0"/>
    <n v="0"/>
    <x v="5"/>
    <x v="4"/>
    <x v="1"/>
    <n v="93"/>
    <n v="104.16"/>
    <n v="1395"/>
    <n v="1562.3999999999999"/>
    <x v="15"/>
    <x v="3"/>
    <x v="0"/>
  </r>
  <r>
    <d v="2021-04-09T00:00:00"/>
    <x v="24"/>
    <n v="3"/>
    <x v="1"/>
    <x v="0"/>
    <n v="0"/>
    <x v="24"/>
    <x v="3"/>
    <x v="0"/>
    <n v="133"/>
    <n v="155.61000000000001"/>
    <n v="399"/>
    <n v="466.83000000000004"/>
    <x v="4"/>
    <x v="3"/>
    <x v="0"/>
  </r>
  <r>
    <d v="2021-04-10T00:00:00"/>
    <x v="22"/>
    <n v="14"/>
    <x v="2"/>
    <x v="0"/>
    <n v="0"/>
    <x v="22"/>
    <x v="0"/>
    <x v="0"/>
    <n v="121"/>
    <n v="141.57"/>
    <n v="1694"/>
    <n v="1981.98"/>
    <x v="26"/>
    <x v="3"/>
    <x v="0"/>
  </r>
  <r>
    <d v="2021-04-12T00:00:00"/>
    <x v="8"/>
    <n v="3"/>
    <x v="2"/>
    <x v="1"/>
    <n v="0"/>
    <x v="8"/>
    <x v="1"/>
    <x v="1"/>
    <n v="67"/>
    <n v="85.76"/>
    <n v="201"/>
    <n v="257.28000000000003"/>
    <x v="6"/>
    <x v="3"/>
    <x v="0"/>
  </r>
  <r>
    <d v="2021-04-12T00:00:00"/>
    <x v="19"/>
    <n v="4"/>
    <x v="2"/>
    <x v="0"/>
    <n v="0"/>
    <x v="19"/>
    <x v="4"/>
    <x v="2"/>
    <n v="47"/>
    <n v="53.11"/>
    <n v="188"/>
    <n v="212.44"/>
    <x v="6"/>
    <x v="3"/>
    <x v="0"/>
  </r>
  <r>
    <d v="2021-04-12T00:00:00"/>
    <x v="26"/>
    <n v="9"/>
    <x v="2"/>
    <x v="0"/>
    <n v="0"/>
    <x v="26"/>
    <x v="4"/>
    <x v="2"/>
    <n v="48"/>
    <n v="57.120000000000005"/>
    <n v="432"/>
    <n v="514.08000000000004"/>
    <x v="6"/>
    <x v="3"/>
    <x v="0"/>
  </r>
  <r>
    <d v="2021-04-12T00:00:00"/>
    <x v="38"/>
    <n v="13"/>
    <x v="2"/>
    <x v="1"/>
    <n v="0"/>
    <x v="38"/>
    <x v="4"/>
    <x v="1"/>
    <n v="95"/>
    <n v="119.7"/>
    <n v="1235"/>
    <n v="1556.1000000000001"/>
    <x v="6"/>
    <x v="3"/>
    <x v="0"/>
  </r>
  <r>
    <d v="2021-04-15T00:00:00"/>
    <x v="39"/>
    <n v="3"/>
    <x v="2"/>
    <x v="0"/>
    <n v="0"/>
    <x v="39"/>
    <x v="2"/>
    <x v="0"/>
    <n v="134"/>
    <n v="156.78"/>
    <n v="402"/>
    <n v="470.34000000000003"/>
    <x v="17"/>
    <x v="3"/>
    <x v="0"/>
  </r>
  <r>
    <d v="2021-04-16T00:00:00"/>
    <x v="30"/>
    <n v="15"/>
    <x v="2"/>
    <x v="1"/>
    <n v="0"/>
    <x v="30"/>
    <x v="2"/>
    <x v="3"/>
    <n v="37"/>
    <n v="49.21"/>
    <n v="555"/>
    <n v="738.15"/>
    <x v="23"/>
    <x v="3"/>
    <x v="0"/>
  </r>
  <r>
    <d v="2021-04-18T00:00:00"/>
    <x v="1"/>
    <n v="9"/>
    <x v="0"/>
    <x v="0"/>
    <n v="0"/>
    <x v="1"/>
    <x v="1"/>
    <x v="1"/>
    <n v="72"/>
    <n v="79.92"/>
    <n v="648"/>
    <n v="719.28"/>
    <x v="7"/>
    <x v="3"/>
    <x v="0"/>
  </r>
  <r>
    <d v="2021-04-18T00:00:00"/>
    <x v="40"/>
    <n v="13"/>
    <x v="2"/>
    <x v="1"/>
    <n v="0"/>
    <x v="40"/>
    <x v="2"/>
    <x v="0"/>
    <n v="150"/>
    <n v="210"/>
    <n v="1950"/>
    <n v="2730"/>
    <x v="7"/>
    <x v="3"/>
    <x v="0"/>
  </r>
  <r>
    <d v="2021-04-23T00:00:00"/>
    <x v="10"/>
    <n v="6"/>
    <x v="2"/>
    <x v="0"/>
    <n v="0"/>
    <x v="10"/>
    <x v="1"/>
    <x v="0"/>
    <n v="120"/>
    <n v="162"/>
    <n v="720"/>
    <n v="972"/>
    <x v="19"/>
    <x v="3"/>
    <x v="0"/>
  </r>
  <r>
    <d v="2021-04-23T00:00:00"/>
    <x v="33"/>
    <n v="10"/>
    <x v="2"/>
    <x v="0"/>
    <n v="0"/>
    <x v="33"/>
    <x v="4"/>
    <x v="3"/>
    <n v="37"/>
    <n v="41.81"/>
    <n v="370"/>
    <n v="418.1"/>
    <x v="19"/>
    <x v="3"/>
    <x v="0"/>
  </r>
  <r>
    <d v="2021-04-24T00:00:00"/>
    <x v="28"/>
    <n v="2"/>
    <x v="1"/>
    <x v="0"/>
    <n v="0"/>
    <x v="28"/>
    <x v="4"/>
    <x v="0"/>
    <n v="148"/>
    <n v="201.28"/>
    <n v="296"/>
    <n v="402.56"/>
    <x v="27"/>
    <x v="3"/>
    <x v="0"/>
  </r>
  <r>
    <d v="2021-04-26T00:00:00"/>
    <x v="8"/>
    <n v="3"/>
    <x v="2"/>
    <x v="0"/>
    <n v="0"/>
    <x v="8"/>
    <x v="1"/>
    <x v="1"/>
    <n v="67"/>
    <n v="85.76"/>
    <n v="201"/>
    <n v="257.28000000000003"/>
    <x v="12"/>
    <x v="3"/>
    <x v="0"/>
  </r>
  <r>
    <d v="2021-04-29T00:00:00"/>
    <x v="28"/>
    <n v="7"/>
    <x v="2"/>
    <x v="0"/>
    <n v="0"/>
    <x v="28"/>
    <x v="4"/>
    <x v="0"/>
    <n v="148"/>
    <n v="201.28"/>
    <n v="1036"/>
    <n v="1408.96"/>
    <x v="28"/>
    <x v="3"/>
    <x v="0"/>
  </r>
  <r>
    <d v="2021-04-30T00:00:00"/>
    <x v="19"/>
    <n v="1"/>
    <x v="2"/>
    <x v="0"/>
    <n v="0"/>
    <x v="19"/>
    <x v="4"/>
    <x v="2"/>
    <n v="47"/>
    <n v="53.11"/>
    <n v="47"/>
    <n v="53.11"/>
    <x v="24"/>
    <x v="3"/>
    <x v="0"/>
  </r>
  <r>
    <d v="2021-05-01T00:00:00"/>
    <x v="30"/>
    <n v="3"/>
    <x v="1"/>
    <x v="1"/>
    <n v="0"/>
    <x v="30"/>
    <x v="2"/>
    <x v="3"/>
    <n v="37"/>
    <n v="49.21"/>
    <n v="111"/>
    <n v="147.63"/>
    <x v="0"/>
    <x v="4"/>
    <x v="0"/>
  </r>
  <r>
    <d v="2021-05-01T00:00:00"/>
    <x v="10"/>
    <n v="1"/>
    <x v="1"/>
    <x v="1"/>
    <n v="0"/>
    <x v="10"/>
    <x v="1"/>
    <x v="0"/>
    <n v="120"/>
    <n v="162"/>
    <n v="120"/>
    <n v="162"/>
    <x v="0"/>
    <x v="4"/>
    <x v="0"/>
  </r>
  <r>
    <d v="2021-05-03T00:00:00"/>
    <x v="13"/>
    <n v="3"/>
    <x v="1"/>
    <x v="0"/>
    <n v="0"/>
    <x v="13"/>
    <x v="4"/>
    <x v="2"/>
    <n v="55"/>
    <n v="58.3"/>
    <n v="165"/>
    <n v="174.89999999999998"/>
    <x v="2"/>
    <x v="4"/>
    <x v="0"/>
  </r>
  <r>
    <d v="2021-05-04T00:00:00"/>
    <x v="27"/>
    <n v="13"/>
    <x v="1"/>
    <x v="0"/>
    <n v="0"/>
    <x v="27"/>
    <x v="2"/>
    <x v="3"/>
    <n v="12"/>
    <n v="15.719999999999999"/>
    <n v="156"/>
    <n v="204.35999999999999"/>
    <x v="3"/>
    <x v="4"/>
    <x v="0"/>
  </r>
  <r>
    <d v="2021-05-04T00:00:00"/>
    <x v="9"/>
    <n v="4"/>
    <x v="2"/>
    <x v="1"/>
    <n v="0"/>
    <x v="9"/>
    <x v="2"/>
    <x v="1"/>
    <n v="112"/>
    <n v="146.72"/>
    <n v="448"/>
    <n v="586.88"/>
    <x v="3"/>
    <x v="4"/>
    <x v="0"/>
  </r>
  <r>
    <d v="2021-05-05T00:00:00"/>
    <x v="37"/>
    <n v="13"/>
    <x v="2"/>
    <x v="1"/>
    <n v="0"/>
    <x v="37"/>
    <x v="3"/>
    <x v="3"/>
    <n v="6"/>
    <n v="7.8599999999999994"/>
    <n v="78"/>
    <n v="102.17999999999999"/>
    <x v="15"/>
    <x v="4"/>
    <x v="0"/>
  </r>
  <r>
    <d v="2021-05-06T00:00:00"/>
    <x v="25"/>
    <n v="15"/>
    <x v="2"/>
    <x v="0"/>
    <n v="0"/>
    <x v="25"/>
    <x v="3"/>
    <x v="1"/>
    <n v="83"/>
    <n v="94.62"/>
    <n v="1245"/>
    <n v="1419.3000000000002"/>
    <x v="16"/>
    <x v="4"/>
    <x v="0"/>
  </r>
  <r>
    <d v="2021-05-06T00:00:00"/>
    <x v="37"/>
    <n v="6"/>
    <x v="1"/>
    <x v="0"/>
    <n v="0"/>
    <x v="37"/>
    <x v="3"/>
    <x v="3"/>
    <n v="6"/>
    <n v="7.8599999999999994"/>
    <n v="36"/>
    <n v="47.16"/>
    <x v="16"/>
    <x v="4"/>
    <x v="0"/>
  </r>
  <r>
    <d v="2021-05-07T00:00:00"/>
    <x v="30"/>
    <n v="1"/>
    <x v="2"/>
    <x v="1"/>
    <n v="0"/>
    <x v="30"/>
    <x v="2"/>
    <x v="3"/>
    <n v="37"/>
    <n v="49.21"/>
    <n v="37"/>
    <n v="49.21"/>
    <x v="20"/>
    <x v="4"/>
    <x v="0"/>
  </r>
  <r>
    <d v="2021-05-09T00:00:00"/>
    <x v="21"/>
    <n v="6"/>
    <x v="1"/>
    <x v="0"/>
    <n v="0"/>
    <x v="21"/>
    <x v="2"/>
    <x v="3"/>
    <n v="13"/>
    <n v="16.64"/>
    <n v="78"/>
    <n v="99.84"/>
    <x v="4"/>
    <x v="4"/>
    <x v="0"/>
  </r>
  <r>
    <d v="2021-05-09T00:00:00"/>
    <x v="33"/>
    <n v="8"/>
    <x v="2"/>
    <x v="1"/>
    <n v="0"/>
    <x v="33"/>
    <x v="4"/>
    <x v="3"/>
    <n v="37"/>
    <n v="41.81"/>
    <n v="296"/>
    <n v="334.48"/>
    <x v="4"/>
    <x v="4"/>
    <x v="0"/>
  </r>
  <r>
    <d v="2021-05-12T00:00:00"/>
    <x v="21"/>
    <n v="3"/>
    <x v="2"/>
    <x v="0"/>
    <n v="0"/>
    <x v="21"/>
    <x v="2"/>
    <x v="3"/>
    <n v="13"/>
    <n v="16.64"/>
    <n v="39"/>
    <n v="49.92"/>
    <x v="6"/>
    <x v="4"/>
    <x v="0"/>
  </r>
  <r>
    <d v="2021-05-12T00:00:00"/>
    <x v="4"/>
    <n v="15"/>
    <x v="2"/>
    <x v="0"/>
    <n v="0"/>
    <x v="4"/>
    <x v="4"/>
    <x v="3"/>
    <n v="5"/>
    <n v="6.7"/>
    <n v="75"/>
    <n v="100.5"/>
    <x v="6"/>
    <x v="4"/>
    <x v="0"/>
  </r>
  <r>
    <d v="2021-05-13T00:00:00"/>
    <x v="19"/>
    <n v="4"/>
    <x v="2"/>
    <x v="0"/>
    <n v="0"/>
    <x v="19"/>
    <x v="4"/>
    <x v="2"/>
    <n v="47"/>
    <n v="53.11"/>
    <n v="188"/>
    <n v="212.44"/>
    <x v="22"/>
    <x v="4"/>
    <x v="0"/>
  </r>
  <r>
    <d v="2021-05-20T00:00:00"/>
    <x v="10"/>
    <n v="2"/>
    <x v="1"/>
    <x v="1"/>
    <n v="0"/>
    <x v="10"/>
    <x v="1"/>
    <x v="0"/>
    <n v="120"/>
    <n v="162"/>
    <n v="240"/>
    <n v="324"/>
    <x v="9"/>
    <x v="4"/>
    <x v="0"/>
  </r>
  <r>
    <d v="2021-05-23T00:00:00"/>
    <x v="17"/>
    <n v="11"/>
    <x v="2"/>
    <x v="0"/>
    <n v="0"/>
    <x v="17"/>
    <x v="1"/>
    <x v="1"/>
    <n v="90"/>
    <n v="115.2"/>
    <n v="990"/>
    <n v="1267.2"/>
    <x v="19"/>
    <x v="4"/>
    <x v="0"/>
  </r>
  <r>
    <d v="2021-05-30T00:00:00"/>
    <x v="12"/>
    <n v="13"/>
    <x v="1"/>
    <x v="0"/>
    <n v="0"/>
    <x v="12"/>
    <x v="0"/>
    <x v="0"/>
    <n v="141"/>
    <n v="149.46"/>
    <n v="1833"/>
    <n v="1942.98"/>
    <x v="24"/>
    <x v="4"/>
    <x v="0"/>
  </r>
  <r>
    <d v="2021-05-30T00:00:00"/>
    <x v="2"/>
    <n v="6"/>
    <x v="1"/>
    <x v="1"/>
    <n v="0"/>
    <x v="2"/>
    <x v="2"/>
    <x v="1"/>
    <n v="112"/>
    <n v="122.08"/>
    <n v="672"/>
    <n v="732.48"/>
    <x v="24"/>
    <x v="4"/>
    <x v="0"/>
  </r>
  <r>
    <d v="2021-06-03T00:00:00"/>
    <x v="32"/>
    <n v="10"/>
    <x v="2"/>
    <x v="1"/>
    <n v="0"/>
    <x v="32"/>
    <x v="0"/>
    <x v="0"/>
    <n v="126"/>
    <n v="162.54"/>
    <n v="1260"/>
    <n v="1625.3999999999999"/>
    <x v="2"/>
    <x v="5"/>
    <x v="0"/>
  </r>
  <r>
    <d v="2021-06-04T00:00:00"/>
    <x v="14"/>
    <n v="8"/>
    <x v="0"/>
    <x v="0"/>
    <n v="0"/>
    <x v="14"/>
    <x v="0"/>
    <x v="2"/>
    <n v="61"/>
    <n v="76.25"/>
    <n v="488"/>
    <n v="610"/>
    <x v="3"/>
    <x v="5"/>
    <x v="0"/>
  </r>
  <r>
    <d v="2021-06-04T00:00:00"/>
    <x v="14"/>
    <n v="12"/>
    <x v="1"/>
    <x v="1"/>
    <n v="0"/>
    <x v="14"/>
    <x v="0"/>
    <x v="2"/>
    <n v="61"/>
    <n v="76.25"/>
    <n v="732"/>
    <n v="915"/>
    <x v="3"/>
    <x v="5"/>
    <x v="0"/>
  </r>
  <r>
    <d v="2021-06-05T00:00:00"/>
    <x v="22"/>
    <n v="15"/>
    <x v="0"/>
    <x v="0"/>
    <n v="0"/>
    <x v="22"/>
    <x v="0"/>
    <x v="0"/>
    <n v="121"/>
    <n v="141.57"/>
    <n v="1815"/>
    <n v="2123.5499999999997"/>
    <x v="15"/>
    <x v="5"/>
    <x v="0"/>
  </r>
  <r>
    <d v="2021-06-05T00:00:00"/>
    <x v="4"/>
    <n v="10"/>
    <x v="2"/>
    <x v="0"/>
    <n v="0"/>
    <x v="4"/>
    <x v="4"/>
    <x v="3"/>
    <n v="5"/>
    <n v="6.7"/>
    <n v="50"/>
    <n v="67"/>
    <x v="15"/>
    <x v="5"/>
    <x v="0"/>
  </r>
  <r>
    <d v="2021-06-06T00:00:00"/>
    <x v="38"/>
    <n v="6"/>
    <x v="2"/>
    <x v="0"/>
    <n v="0"/>
    <x v="38"/>
    <x v="4"/>
    <x v="1"/>
    <n v="95"/>
    <n v="119.7"/>
    <n v="570"/>
    <n v="718.2"/>
    <x v="16"/>
    <x v="5"/>
    <x v="0"/>
  </r>
  <r>
    <d v="2021-06-08T00:00:00"/>
    <x v="33"/>
    <n v="11"/>
    <x v="2"/>
    <x v="0"/>
    <n v="0"/>
    <x v="33"/>
    <x v="4"/>
    <x v="3"/>
    <n v="37"/>
    <n v="41.81"/>
    <n v="407"/>
    <n v="459.91"/>
    <x v="21"/>
    <x v="5"/>
    <x v="0"/>
  </r>
  <r>
    <d v="2021-06-08T00:00:00"/>
    <x v="3"/>
    <n v="11"/>
    <x v="0"/>
    <x v="1"/>
    <n v="0"/>
    <x v="3"/>
    <x v="3"/>
    <x v="2"/>
    <n v="44"/>
    <n v="48.84"/>
    <n v="484"/>
    <n v="537.24"/>
    <x v="21"/>
    <x v="5"/>
    <x v="0"/>
  </r>
  <r>
    <d v="2021-06-09T00:00:00"/>
    <x v="16"/>
    <n v="7"/>
    <x v="2"/>
    <x v="0"/>
    <n v="0"/>
    <x v="16"/>
    <x v="3"/>
    <x v="1"/>
    <n v="98"/>
    <n v="103.88"/>
    <n v="686"/>
    <n v="727.16"/>
    <x v="4"/>
    <x v="5"/>
    <x v="0"/>
  </r>
  <r>
    <d v="2021-06-11T00:00:00"/>
    <x v="18"/>
    <n v="12"/>
    <x v="0"/>
    <x v="1"/>
    <n v="0"/>
    <x v="18"/>
    <x v="4"/>
    <x v="1"/>
    <n v="89"/>
    <n v="117.48"/>
    <n v="1068"/>
    <n v="1409.76"/>
    <x v="5"/>
    <x v="5"/>
    <x v="0"/>
  </r>
  <r>
    <d v="2021-06-12T00:00:00"/>
    <x v="41"/>
    <n v="6"/>
    <x v="2"/>
    <x v="0"/>
    <n v="0"/>
    <x v="41"/>
    <x v="1"/>
    <x v="0"/>
    <n v="138"/>
    <n v="173.88"/>
    <n v="828"/>
    <n v="1043.28"/>
    <x v="6"/>
    <x v="5"/>
    <x v="0"/>
  </r>
  <r>
    <d v="2021-06-14T00:00:00"/>
    <x v="7"/>
    <n v="10"/>
    <x v="1"/>
    <x v="1"/>
    <n v="0"/>
    <x v="7"/>
    <x v="0"/>
    <x v="3"/>
    <n v="7"/>
    <n v="8.33"/>
    <n v="70"/>
    <n v="83.3"/>
    <x v="29"/>
    <x v="5"/>
    <x v="0"/>
  </r>
  <r>
    <d v="2021-06-16T00:00:00"/>
    <x v="40"/>
    <n v="5"/>
    <x v="0"/>
    <x v="1"/>
    <n v="0"/>
    <x v="40"/>
    <x v="2"/>
    <x v="0"/>
    <n v="150"/>
    <n v="210"/>
    <n v="750"/>
    <n v="1050"/>
    <x v="23"/>
    <x v="5"/>
    <x v="0"/>
  </r>
  <r>
    <d v="2021-06-16T00:00:00"/>
    <x v="27"/>
    <n v="12"/>
    <x v="1"/>
    <x v="1"/>
    <n v="0"/>
    <x v="27"/>
    <x v="2"/>
    <x v="3"/>
    <n v="12"/>
    <n v="15.719999999999999"/>
    <n v="144"/>
    <n v="188.64"/>
    <x v="23"/>
    <x v="5"/>
    <x v="0"/>
  </r>
  <r>
    <d v="2021-06-16T00:00:00"/>
    <x v="34"/>
    <n v="11"/>
    <x v="2"/>
    <x v="1"/>
    <n v="0"/>
    <x v="34"/>
    <x v="1"/>
    <x v="3"/>
    <n v="37"/>
    <n v="42.55"/>
    <n v="407"/>
    <n v="468.04999999999995"/>
    <x v="23"/>
    <x v="5"/>
    <x v="0"/>
  </r>
  <r>
    <d v="2021-06-18T00:00:00"/>
    <x v="7"/>
    <n v="13"/>
    <x v="2"/>
    <x v="1"/>
    <n v="0"/>
    <x v="7"/>
    <x v="0"/>
    <x v="3"/>
    <n v="7"/>
    <n v="8.33"/>
    <n v="91"/>
    <n v="108.29"/>
    <x v="7"/>
    <x v="5"/>
    <x v="0"/>
  </r>
  <r>
    <d v="2021-06-19T00:00:00"/>
    <x v="41"/>
    <n v="5"/>
    <x v="2"/>
    <x v="0"/>
    <n v="0"/>
    <x v="41"/>
    <x v="1"/>
    <x v="0"/>
    <n v="138"/>
    <n v="173.88"/>
    <n v="690"/>
    <n v="869.4"/>
    <x v="8"/>
    <x v="5"/>
    <x v="0"/>
  </r>
  <r>
    <d v="2021-06-20T00:00:00"/>
    <x v="21"/>
    <n v="1"/>
    <x v="0"/>
    <x v="1"/>
    <n v="0"/>
    <x v="21"/>
    <x v="2"/>
    <x v="3"/>
    <n v="13"/>
    <n v="16.64"/>
    <n v="13"/>
    <n v="16.64"/>
    <x v="9"/>
    <x v="5"/>
    <x v="0"/>
  </r>
  <r>
    <d v="2021-06-23T00:00:00"/>
    <x v="21"/>
    <n v="4"/>
    <x v="2"/>
    <x v="0"/>
    <n v="0"/>
    <x v="21"/>
    <x v="2"/>
    <x v="3"/>
    <n v="13"/>
    <n v="16.64"/>
    <n v="52"/>
    <n v="66.56"/>
    <x v="19"/>
    <x v="5"/>
    <x v="0"/>
  </r>
  <r>
    <d v="2021-06-24T00:00:00"/>
    <x v="31"/>
    <n v="13"/>
    <x v="2"/>
    <x v="0"/>
    <n v="0"/>
    <x v="31"/>
    <x v="2"/>
    <x v="2"/>
    <n v="44"/>
    <n v="48.4"/>
    <n v="572"/>
    <n v="629.19999999999993"/>
    <x v="27"/>
    <x v="5"/>
    <x v="0"/>
  </r>
  <r>
    <d v="2021-06-26T00:00:00"/>
    <x v="37"/>
    <n v="7"/>
    <x v="1"/>
    <x v="0"/>
    <n v="0"/>
    <x v="37"/>
    <x v="3"/>
    <x v="3"/>
    <n v="6"/>
    <n v="7.8599999999999994"/>
    <n v="42"/>
    <n v="55.019999999999996"/>
    <x v="12"/>
    <x v="5"/>
    <x v="0"/>
  </r>
  <r>
    <d v="2021-06-27T00:00:00"/>
    <x v="24"/>
    <n v="11"/>
    <x v="2"/>
    <x v="1"/>
    <n v="0"/>
    <x v="24"/>
    <x v="3"/>
    <x v="0"/>
    <n v="133"/>
    <n v="155.61000000000001"/>
    <n v="1463"/>
    <n v="1711.71"/>
    <x v="13"/>
    <x v="5"/>
    <x v="0"/>
  </r>
  <r>
    <d v="2021-06-28T00:00:00"/>
    <x v="32"/>
    <n v="2"/>
    <x v="1"/>
    <x v="1"/>
    <n v="0"/>
    <x v="32"/>
    <x v="0"/>
    <x v="0"/>
    <n v="126"/>
    <n v="162.54"/>
    <n v="252"/>
    <n v="325.08"/>
    <x v="14"/>
    <x v="5"/>
    <x v="0"/>
  </r>
  <r>
    <d v="2021-06-28T00:00:00"/>
    <x v="4"/>
    <n v="7"/>
    <x v="1"/>
    <x v="0"/>
    <n v="0"/>
    <x v="4"/>
    <x v="4"/>
    <x v="3"/>
    <n v="5"/>
    <n v="6.7"/>
    <n v="35"/>
    <n v="46.9"/>
    <x v="14"/>
    <x v="5"/>
    <x v="0"/>
  </r>
  <r>
    <d v="2021-06-29T00:00:00"/>
    <x v="9"/>
    <n v="4"/>
    <x v="2"/>
    <x v="0"/>
    <n v="0"/>
    <x v="9"/>
    <x v="2"/>
    <x v="1"/>
    <n v="112"/>
    <n v="146.72"/>
    <n v="448"/>
    <n v="586.88"/>
    <x v="28"/>
    <x v="5"/>
    <x v="0"/>
  </r>
  <r>
    <d v="2021-07-01T00:00:00"/>
    <x v="24"/>
    <n v="11"/>
    <x v="2"/>
    <x v="1"/>
    <n v="0"/>
    <x v="24"/>
    <x v="3"/>
    <x v="0"/>
    <n v="133"/>
    <n v="155.61000000000001"/>
    <n v="1463"/>
    <n v="1711.71"/>
    <x v="0"/>
    <x v="6"/>
    <x v="0"/>
  </r>
  <r>
    <d v="2021-07-02T00:00:00"/>
    <x v="20"/>
    <n v="11"/>
    <x v="2"/>
    <x v="1"/>
    <n v="0"/>
    <x v="20"/>
    <x v="2"/>
    <x v="0"/>
    <n v="148"/>
    <n v="164.28"/>
    <n v="1628"/>
    <n v="1807.08"/>
    <x v="1"/>
    <x v="6"/>
    <x v="0"/>
  </r>
  <r>
    <d v="2021-07-03T00:00:00"/>
    <x v="38"/>
    <n v="9"/>
    <x v="1"/>
    <x v="1"/>
    <n v="0"/>
    <x v="38"/>
    <x v="4"/>
    <x v="1"/>
    <n v="95"/>
    <n v="119.7"/>
    <n v="855"/>
    <n v="1077.3"/>
    <x v="2"/>
    <x v="6"/>
    <x v="0"/>
  </r>
  <r>
    <d v="2021-07-03T00:00:00"/>
    <x v="6"/>
    <n v="8"/>
    <x v="1"/>
    <x v="1"/>
    <n v="0"/>
    <x v="6"/>
    <x v="3"/>
    <x v="1"/>
    <n v="71"/>
    <n v="80.94"/>
    <n v="568"/>
    <n v="647.52"/>
    <x v="2"/>
    <x v="6"/>
    <x v="0"/>
  </r>
  <r>
    <d v="2021-07-05T00:00:00"/>
    <x v="29"/>
    <n v="8"/>
    <x v="2"/>
    <x v="0"/>
    <n v="0"/>
    <x v="29"/>
    <x v="3"/>
    <x v="1"/>
    <n v="105"/>
    <n v="142.80000000000001"/>
    <n v="840"/>
    <n v="1142.4000000000001"/>
    <x v="15"/>
    <x v="6"/>
    <x v="0"/>
  </r>
  <r>
    <d v="2021-07-06T00:00:00"/>
    <x v="41"/>
    <n v="15"/>
    <x v="2"/>
    <x v="1"/>
    <n v="0"/>
    <x v="41"/>
    <x v="1"/>
    <x v="0"/>
    <n v="138"/>
    <n v="173.88"/>
    <n v="2070"/>
    <n v="2608.1999999999998"/>
    <x v="16"/>
    <x v="6"/>
    <x v="0"/>
  </r>
  <r>
    <d v="2021-07-08T00:00:00"/>
    <x v="3"/>
    <n v="10"/>
    <x v="2"/>
    <x v="0"/>
    <n v="0"/>
    <x v="3"/>
    <x v="3"/>
    <x v="2"/>
    <n v="44"/>
    <n v="48.84"/>
    <n v="440"/>
    <n v="488.40000000000003"/>
    <x v="21"/>
    <x v="6"/>
    <x v="0"/>
  </r>
  <r>
    <d v="2021-07-10T00:00:00"/>
    <x v="13"/>
    <n v="6"/>
    <x v="0"/>
    <x v="1"/>
    <n v="0"/>
    <x v="13"/>
    <x v="4"/>
    <x v="2"/>
    <n v="55"/>
    <n v="58.3"/>
    <n v="330"/>
    <n v="349.79999999999995"/>
    <x v="26"/>
    <x v="6"/>
    <x v="0"/>
  </r>
  <r>
    <d v="2021-07-11T00:00:00"/>
    <x v="37"/>
    <n v="4"/>
    <x v="0"/>
    <x v="0"/>
    <n v="0"/>
    <x v="37"/>
    <x v="3"/>
    <x v="3"/>
    <n v="6"/>
    <n v="7.8599999999999994"/>
    <n v="24"/>
    <n v="31.439999999999998"/>
    <x v="5"/>
    <x v="6"/>
    <x v="0"/>
  </r>
  <r>
    <d v="2021-07-13T00:00:00"/>
    <x v="40"/>
    <n v="1"/>
    <x v="2"/>
    <x v="1"/>
    <n v="0"/>
    <x v="40"/>
    <x v="2"/>
    <x v="0"/>
    <n v="150"/>
    <n v="210"/>
    <n v="150"/>
    <n v="210"/>
    <x v="22"/>
    <x v="6"/>
    <x v="0"/>
  </r>
  <r>
    <d v="2021-07-16T00:00:00"/>
    <x v="12"/>
    <n v="8"/>
    <x v="0"/>
    <x v="1"/>
    <n v="0"/>
    <x v="12"/>
    <x v="0"/>
    <x v="0"/>
    <n v="141"/>
    <n v="149.46"/>
    <n v="1128"/>
    <n v="1195.68"/>
    <x v="23"/>
    <x v="6"/>
    <x v="0"/>
  </r>
  <r>
    <d v="2021-07-18T00:00:00"/>
    <x v="26"/>
    <n v="14"/>
    <x v="1"/>
    <x v="0"/>
    <n v="0"/>
    <x v="26"/>
    <x v="4"/>
    <x v="2"/>
    <n v="48"/>
    <n v="57.120000000000005"/>
    <n v="672"/>
    <n v="799.68000000000006"/>
    <x v="7"/>
    <x v="6"/>
    <x v="0"/>
  </r>
  <r>
    <d v="2021-07-20T00:00:00"/>
    <x v="1"/>
    <n v="11"/>
    <x v="1"/>
    <x v="0"/>
    <n v="0"/>
    <x v="1"/>
    <x v="1"/>
    <x v="1"/>
    <n v="72"/>
    <n v="79.92"/>
    <n v="792"/>
    <n v="879.12"/>
    <x v="9"/>
    <x v="6"/>
    <x v="0"/>
  </r>
  <r>
    <d v="2021-07-20T00:00:00"/>
    <x v="23"/>
    <n v="5"/>
    <x v="2"/>
    <x v="0"/>
    <n v="0"/>
    <x v="23"/>
    <x v="1"/>
    <x v="1"/>
    <n v="67"/>
    <n v="83.08"/>
    <n v="335"/>
    <n v="415.4"/>
    <x v="9"/>
    <x v="6"/>
    <x v="0"/>
  </r>
  <r>
    <d v="2021-07-21T00:00:00"/>
    <x v="19"/>
    <n v="15"/>
    <x v="2"/>
    <x v="0"/>
    <n v="0"/>
    <x v="19"/>
    <x v="4"/>
    <x v="2"/>
    <n v="47"/>
    <n v="53.11"/>
    <n v="705"/>
    <n v="796.65"/>
    <x v="10"/>
    <x v="6"/>
    <x v="0"/>
  </r>
  <r>
    <d v="2021-07-22T00:00:00"/>
    <x v="42"/>
    <n v="3"/>
    <x v="0"/>
    <x v="1"/>
    <n v="0"/>
    <x v="42"/>
    <x v="4"/>
    <x v="3"/>
    <n v="18"/>
    <n v="24.66"/>
    <n v="54"/>
    <n v="73.98"/>
    <x v="18"/>
    <x v="6"/>
    <x v="0"/>
  </r>
  <r>
    <d v="2021-07-22T00:00:00"/>
    <x v="0"/>
    <n v="14"/>
    <x v="1"/>
    <x v="1"/>
    <n v="0"/>
    <x v="0"/>
    <x v="0"/>
    <x v="0"/>
    <n v="144"/>
    <n v="156.96"/>
    <n v="2016"/>
    <n v="2197.44"/>
    <x v="18"/>
    <x v="6"/>
    <x v="0"/>
  </r>
  <r>
    <d v="2021-07-23T00:00:00"/>
    <x v="43"/>
    <n v="7"/>
    <x v="0"/>
    <x v="0"/>
    <n v="0"/>
    <x v="43"/>
    <x v="4"/>
    <x v="1"/>
    <n v="90"/>
    <n v="96.3"/>
    <n v="630"/>
    <n v="674.1"/>
    <x v="19"/>
    <x v="6"/>
    <x v="0"/>
  </r>
  <r>
    <d v="2021-07-23T00:00:00"/>
    <x v="8"/>
    <n v="8"/>
    <x v="2"/>
    <x v="0"/>
    <n v="0"/>
    <x v="8"/>
    <x v="1"/>
    <x v="1"/>
    <n v="67"/>
    <n v="85.76"/>
    <n v="536"/>
    <n v="686.08"/>
    <x v="19"/>
    <x v="6"/>
    <x v="0"/>
  </r>
  <r>
    <d v="2021-07-24T00:00:00"/>
    <x v="37"/>
    <n v="4"/>
    <x v="1"/>
    <x v="1"/>
    <n v="0"/>
    <x v="37"/>
    <x v="3"/>
    <x v="3"/>
    <n v="6"/>
    <n v="7.8599999999999994"/>
    <n v="24"/>
    <n v="31.439999999999998"/>
    <x v="27"/>
    <x v="6"/>
    <x v="0"/>
  </r>
  <r>
    <d v="2021-07-29T00:00:00"/>
    <x v="11"/>
    <n v="15"/>
    <x v="1"/>
    <x v="1"/>
    <n v="0"/>
    <x v="11"/>
    <x v="1"/>
    <x v="1"/>
    <n v="76"/>
    <n v="82.08"/>
    <n v="1140"/>
    <n v="1231.2"/>
    <x v="28"/>
    <x v="6"/>
    <x v="0"/>
  </r>
  <r>
    <d v="2021-08-01T00:00:00"/>
    <x v="16"/>
    <n v="11"/>
    <x v="2"/>
    <x v="1"/>
    <n v="0"/>
    <x v="16"/>
    <x v="3"/>
    <x v="1"/>
    <n v="98"/>
    <n v="103.88"/>
    <n v="1078"/>
    <n v="1142.6799999999998"/>
    <x v="0"/>
    <x v="7"/>
    <x v="0"/>
  </r>
  <r>
    <d v="2021-08-02T00:00:00"/>
    <x v="12"/>
    <n v="3"/>
    <x v="2"/>
    <x v="0"/>
    <n v="0"/>
    <x v="12"/>
    <x v="0"/>
    <x v="0"/>
    <n v="141"/>
    <n v="149.46"/>
    <n v="423"/>
    <n v="448.38"/>
    <x v="1"/>
    <x v="7"/>
    <x v="0"/>
  </r>
  <r>
    <d v="2021-08-03T00:00:00"/>
    <x v="22"/>
    <n v="13"/>
    <x v="1"/>
    <x v="0"/>
    <n v="0"/>
    <x v="22"/>
    <x v="0"/>
    <x v="0"/>
    <n v="121"/>
    <n v="141.57"/>
    <n v="1573"/>
    <n v="1840.4099999999999"/>
    <x v="2"/>
    <x v="7"/>
    <x v="0"/>
  </r>
  <r>
    <d v="2021-08-03T00:00:00"/>
    <x v="13"/>
    <n v="12"/>
    <x v="1"/>
    <x v="0"/>
    <n v="0"/>
    <x v="13"/>
    <x v="4"/>
    <x v="2"/>
    <n v="55"/>
    <n v="58.3"/>
    <n v="660"/>
    <n v="699.59999999999991"/>
    <x v="2"/>
    <x v="7"/>
    <x v="0"/>
  </r>
  <r>
    <d v="2021-08-05T00:00:00"/>
    <x v="33"/>
    <n v="14"/>
    <x v="2"/>
    <x v="1"/>
    <n v="0"/>
    <x v="33"/>
    <x v="4"/>
    <x v="3"/>
    <n v="37"/>
    <n v="41.81"/>
    <n v="518"/>
    <n v="585.34"/>
    <x v="15"/>
    <x v="7"/>
    <x v="0"/>
  </r>
  <r>
    <d v="2021-08-06T00:00:00"/>
    <x v="8"/>
    <n v="1"/>
    <x v="0"/>
    <x v="1"/>
    <n v="0"/>
    <x v="8"/>
    <x v="1"/>
    <x v="1"/>
    <n v="67"/>
    <n v="85.76"/>
    <n v="67"/>
    <n v="85.76"/>
    <x v="16"/>
    <x v="7"/>
    <x v="0"/>
  </r>
  <r>
    <d v="2021-08-10T00:00:00"/>
    <x v="24"/>
    <n v="4"/>
    <x v="0"/>
    <x v="1"/>
    <n v="0"/>
    <x v="24"/>
    <x v="3"/>
    <x v="0"/>
    <n v="133"/>
    <n v="155.61000000000001"/>
    <n v="532"/>
    <n v="622.44000000000005"/>
    <x v="26"/>
    <x v="7"/>
    <x v="0"/>
  </r>
  <r>
    <d v="2021-08-10T00:00:00"/>
    <x v="11"/>
    <n v="10"/>
    <x v="1"/>
    <x v="1"/>
    <n v="0"/>
    <x v="11"/>
    <x v="1"/>
    <x v="1"/>
    <n v="76"/>
    <n v="82.08"/>
    <n v="760"/>
    <n v="820.8"/>
    <x v="26"/>
    <x v="7"/>
    <x v="0"/>
  </r>
  <r>
    <d v="2021-08-10T00:00:00"/>
    <x v="15"/>
    <n v="6"/>
    <x v="2"/>
    <x v="1"/>
    <n v="0"/>
    <x v="15"/>
    <x v="3"/>
    <x v="1"/>
    <n v="75"/>
    <n v="85.5"/>
    <n v="450"/>
    <n v="513"/>
    <x v="26"/>
    <x v="7"/>
    <x v="0"/>
  </r>
  <r>
    <d v="2021-08-11T00:00:00"/>
    <x v="12"/>
    <n v="4"/>
    <x v="2"/>
    <x v="0"/>
    <n v="0"/>
    <x v="12"/>
    <x v="0"/>
    <x v="0"/>
    <n v="141"/>
    <n v="149.46"/>
    <n v="564"/>
    <n v="597.84"/>
    <x v="5"/>
    <x v="7"/>
    <x v="0"/>
  </r>
  <r>
    <d v="2021-08-13T00:00:00"/>
    <x v="31"/>
    <n v="13"/>
    <x v="2"/>
    <x v="0"/>
    <n v="0"/>
    <x v="31"/>
    <x v="2"/>
    <x v="2"/>
    <n v="44"/>
    <n v="48.4"/>
    <n v="572"/>
    <n v="629.19999999999993"/>
    <x v="22"/>
    <x v="7"/>
    <x v="0"/>
  </r>
  <r>
    <d v="2021-08-13T00:00:00"/>
    <x v="26"/>
    <n v="9"/>
    <x v="2"/>
    <x v="0"/>
    <n v="0"/>
    <x v="26"/>
    <x v="4"/>
    <x v="2"/>
    <n v="48"/>
    <n v="57.120000000000005"/>
    <n v="432"/>
    <n v="514.08000000000004"/>
    <x v="22"/>
    <x v="7"/>
    <x v="0"/>
  </r>
  <r>
    <d v="2021-08-16T00:00:00"/>
    <x v="6"/>
    <n v="3"/>
    <x v="1"/>
    <x v="0"/>
    <n v="0"/>
    <x v="6"/>
    <x v="3"/>
    <x v="1"/>
    <n v="71"/>
    <n v="80.94"/>
    <n v="213"/>
    <n v="242.82"/>
    <x v="23"/>
    <x v="7"/>
    <x v="0"/>
  </r>
  <r>
    <d v="2021-08-18T00:00:00"/>
    <x v="7"/>
    <n v="6"/>
    <x v="2"/>
    <x v="0"/>
    <n v="0"/>
    <x v="7"/>
    <x v="0"/>
    <x v="3"/>
    <n v="7"/>
    <n v="8.33"/>
    <n v="42"/>
    <n v="49.980000000000004"/>
    <x v="7"/>
    <x v="7"/>
    <x v="0"/>
  </r>
  <r>
    <d v="2021-08-20T00:00:00"/>
    <x v="14"/>
    <n v="15"/>
    <x v="2"/>
    <x v="1"/>
    <n v="0"/>
    <x v="14"/>
    <x v="0"/>
    <x v="2"/>
    <n v="61"/>
    <n v="76.25"/>
    <n v="915"/>
    <n v="1143.75"/>
    <x v="9"/>
    <x v="7"/>
    <x v="0"/>
  </r>
  <r>
    <d v="2021-08-20T00:00:00"/>
    <x v="5"/>
    <n v="9"/>
    <x v="2"/>
    <x v="0"/>
    <n v="0"/>
    <x v="5"/>
    <x v="4"/>
    <x v="1"/>
    <n v="93"/>
    <n v="104.16"/>
    <n v="837"/>
    <n v="937.43999999999994"/>
    <x v="9"/>
    <x v="7"/>
    <x v="0"/>
  </r>
  <r>
    <d v="2021-08-20T00:00:00"/>
    <x v="33"/>
    <n v="13"/>
    <x v="2"/>
    <x v="0"/>
    <n v="0"/>
    <x v="33"/>
    <x v="4"/>
    <x v="3"/>
    <n v="37"/>
    <n v="41.81"/>
    <n v="481"/>
    <n v="543.53"/>
    <x v="9"/>
    <x v="7"/>
    <x v="0"/>
  </r>
  <r>
    <d v="2021-08-26T00:00:00"/>
    <x v="34"/>
    <n v="4"/>
    <x v="2"/>
    <x v="0"/>
    <n v="0"/>
    <x v="34"/>
    <x v="1"/>
    <x v="3"/>
    <n v="37"/>
    <n v="42.55"/>
    <n v="148"/>
    <n v="170.2"/>
    <x v="12"/>
    <x v="7"/>
    <x v="0"/>
  </r>
  <r>
    <d v="2021-08-29T00:00:00"/>
    <x v="13"/>
    <n v="12"/>
    <x v="0"/>
    <x v="0"/>
    <n v="0"/>
    <x v="13"/>
    <x v="4"/>
    <x v="2"/>
    <n v="55"/>
    <n v="58.3"/>
    <n v="660"/>
    <n v="699.59999999999991"/>
    <x v="28"/>
    <x v="7"/>
    <x v="0"/>
  </r>
  <r>
    <d v="2021-08-30T00:00:00"/>
    <x v="2"/>
    <n v="13"/>
    <x v="2"/>
    <x v="0"/>
    <n v="0"/>
    <x v="2"/>
    <x v="2"/>
    <x v="1"/>
    <n v="112"/>
    <n v="122.08"/>
    <n v="1456"/>
    <n v="1587.04"/>
    <x v="24"/>
    <x v="7"/>
    <x v="0"/>
  </r>
  <r>
    <d v="2021-08-31T00:00:00"/>
    <x v="16"/>
    <n v="2"/>
    <x v="2"/>
    <x v="0"/>
    <n v="0"/>
    <x v="16"/>
    <x v="3"/>
    <x v="1"/>
    <n v="98"/>
    <n v="103.88"/>
    <n v="196"/>
    <n v="207.76"/>
    <x v="25"/>
    <x v="7"/>
    <x v="0"/>
  </r>
  <r>
    <d v="2021-08-31T00:00:00"/>
    <x v="4"/>
    <n v="11"/>
    <x v="2"/>
    <x v="0"/>
    <n v="0"/>
    <x v="4"/>
    <x v="4"/>
    <x v="3"/>
    <n v="5"/>
    <n v="6.7"/>
    <n v="55"/>
    <n v="73.7"/>
    <x v="25"/>
    <x v="7"/>
    <x v="0"/>
  </r>
  <r>
    <d v="2021-09-01T00:00:00"/>
    <x v="0"/>
    <n v="1"/>
    <x v="0"/>
    <x v="1"/>
    <n v="0"/>
    <x v="0"/>
    <x v="0"/>
    <x v="0"/>
    <n v="144"/>
    <n v="156.96"/>
    <n v="144"/>
    <n v="156.96"/>
    <x v="0"/>
    <x v="8"/>
    <x v="0"/>
  </r>
  <r>
    <d v="2021-09-01T00:00:00"/>
    <x v="6"/>
    <n v="14"/>
    <x v="1"/>
    <x v="0"/>
    <n v="0"/>
    <x v="6"/>
    <x v="3"/>
    <x v="1"/>
    <n v="71"/>
    <n v="80.94"/>
    <n v="994"/>
    <n v="1133.1599999999999"/>
    <x v="0"/>
    <x v="8"/>
    <x v="0"/>
  </r>
  <r>
    <d v="2021-09-03T00:00:00"/>
    <x v="41"/>
    <n v="8"/>
    <x v="2"/>
    <x v="0"/>
    <n v="0"/>
    <x v="41"/>
    <x v="1"/>
    <x v="0"/>
    <n v="138"/>
    <n v="173.88"/>
    <n v="1104"/>
    <n v="1391.04"/>
    <x v="2"/>
    <x v="8"/>
    <x v="0"/>
  </r>
  <r>
    <d v="2021-09-04T00:00:00"/>
    <x v="33"/>
    <n v="7"/>
    <x v="2"/>
    <x v="0"/>
    <n v="0"/>
    <x v="33"/>
    <x v="4"/>
    <x v="3"/>
    <n v="37"/>
    <n v="41.81"/>
    <n v="259"/>
    <n v="292.67"/>
    <x v="3"/>
    <x v="8"/>
    <x v="0"/>
  </r>
  <r>
    <d v="2021-09-04T00:00:00"/>
    <x v="12"/>
    <n v="15"/>
    <x v="2"/>
    <x v="0"/>
    <n v="0"/>
    <x v="12"/>
    <x v="0"/>
    <x v="0"/>
    <n v="141"/>
    <n v="149.46"/>
    <n v="2115"/>
    <n v="2241.9"/>
    <x v="3"/>
    <x v="8"/>
    <x v="0"/>
  </r>
  <r>
    <d v="2021-09-05T00:00:00"/>
    <x v="18"/>
    <n v="1"/>
    <x v="2"/>
    <x v="1"/>
    <n v="0"/>
    <x v="18"/>
    <x v="4"/>
    <x v="1"/>
    <n v="89"/>
    <n v="117.48"/>
    <n v="89"/>
    <n v="117.48"/>
    <x v="15"/>
    <x v="8"/>
    <x v="0"/>
  </r>
  <r>
    <d v="2021-09-07T00:00:00"/>
    <x v="40"/>
    <n v="5"/>
    <x v="2"/>
    <x v="0"/>
    <n v="0"/>
    <x v="40"/>
    <x v="2"/>
    <x v="0"/>
    <n v="150"/>
    <n v="210"/>
    <n v="750"/>
    <n v="1050"/>
    <x v="20"/>
    <x v="8"/>
    <x v="0"/>
  </r>
  <r>
    <d v="2021-09-09T00:00:00"/>
    <x v="11"/>
    <n v="4"/>
    <x v="2"/>
    <x v="0"/>
    <n v="0"/>
    <x v="11"/>
    <x v="1"/>
    <x v="1"/>
    <n v="76"/>
    <n v="82.08"/>
    <n v="304"/>
    <n v="328.32"/>
    <x v="4"/>
    <x v="8"/>
    <x v="0"/>
  </r>
  <r>
    <d v="2021-09-10T00:00:00"/>
    <x v="28"/>
    <n v="6"/>
    <x v="2"/>
    <x v="0"/>
    <n v="0"/>
    <x v="28"/>
    <x v="4"/>
    <x v="0"/>
    <n v="148"/>
    <n v="201.28"/>
    <n v="888"/>
    <n v="1207.68"/>
    <x v="26"/>
    <x v="8"/>
    <x v="0"/>
  </r>
  <r>
    <d v="2021-09-10T00:00:00"/>
    <x v="16"/>
    <n v="9"/>
    <x v="0"/>
    <x v="0"/>
    <n v="0"/>
    <x v="16"/>
    <x v="3"/>
    <x v="1"/>
    <n v="98"/>
    <n v="103.88"/>
    <n v="882"/>
    <n v="934.92"/>
    <x v="26"/>
    <x v="8"/>
    <x v="0"/>
  </r>
  <r>
    <d v="2021-09-10T00:00:00"/>
    <x v="42"/>
    <n v="2"/>
    <x v="2"/>
    <x v="0"/>
    <n v="0"/>
    <x v="42"/>
    <x v="4"/>
    <x v="3"/>
    <n v="18"/>
    <n v="24.66"/>
    <n v="36"/>
    <n v="49.32"/>
    <x v="26"/>
    <x v="8"/>
    <x v="0"/>
  </r>
  <r>
    <d v="2021-09-11T00:00:00"/>
    <x v="16"/>
    <n v="6"/>
    <x v="0"/>
    <x v="0"/>
    <n v="0"/>
    <x v="16"/>
    <x v="3"/>
    <x v="1"/>
    <n v="98"/>
    <n v="103.88"/>
    <n v="588"/>
    <n v="623.28"/>
    <x v="5"/>
    <x v="8"/>
    <x v="0"/>
  </r>
  <r>
    <d v="2021-09-13T00:00:00"/>
    <x v="41"/>
    <n v="7"/>
    <x v="2"/>
    <x v="1"/>
    <n v="0"/>
    <x v="41"/>
    <x v="1"/>
    <x v="0"/>
    <n v="138"/>
    <n v="173.88"/>
    <n v="966"/>
    <n v="1217.1599999999999"/>
    <x v="22"/>
    <x v="8"/>
    <x v="0"/>
  </r>
  <r>
    <d v="2021-09-15T00:00:00"/>
    <x v="10"/>
    <n v="6"/>
    <x v="2"/>
    <x v="0"/>
    <n v="0"/>
    <x v="10"/>
    <x v="1"/>
    <x v="0"/>
    <n v="120"/>
    <n v="162"/>
    <n v="720"/>
    <n v="972"/>
    <x v="17"/>
    <x v="8"/>
    <x v="0"/>
  </r>
  <r>
    <d v="2021-09-15T00:00:00"/>
    <x v="10"/>
    <n v="14"/>
    <x v="2"/>
    <x v="0"/>
    <n v="0"/>
    <x v="10"/>
    <x v="1"/>
    <x v="0"/>
    <n v="120"/>
    <n v="162"/>
    <n v="1680"/>
    <n v="2268"/>
    <x v="17"/>
    <x v="8"/>
    <x v="0"/>
  </r>
  <r>
    <d v="2021-09-21T00:00:00"/>
    <x v="14"/>
    <n v="7"/>
    <x v="0"/>
    <x v="1"/>
    <n v="0"/>
    <x v="14"/>
    <x v="0"/>
    <x v="2"/>
    <n v="61"/>
    <n v="76.25"/>
    <n v="427"/>
    <n v="533.75"/>
    <x v="10"/>
    <x v="8"/>
    <x v="0"/>
  </r>
  <r>
    <d v="2021-09-22T00:00:00"/>
    <x v="17"/>
    <n v="2"/>
    <x v="1"/>
    <x v="1"/>
    <n v="0"/>
    <x v="17"/>
    <x v="1"/>
    <x v="1"/>
    <n v="90"/>
    <n v="115.2"/>
    <n v="180"/>
    <n v="230.4"/>
    <x v="18"/>
    <x v="8"/>
    <x v="0"/>
  </r>
  <r>
    <d v="2021-09-22T00:00:00"/>
    <x v="29"/>
    <n v="4"/>
    <x v="2"/>
    <x v="1"/>
    <n v="0"/>
    <x v="29"/>
    <x v="3"/>
    <x v="1"/>
    <n v="105"/>
    <n v="142.80000000000001"/>
    <n v="420"/>
    <n v="571.20000000000005"/>
    <x v="18"/>
    <x v="8"/>
    <x v="0"/>
  </r>
  <r>
    <d v="2021-09-23T00:00:00"/>
    <x v="30"/>
    <n v="12"/>
    <x v="2"/>
    <x v="1"/>
    <n v="0"/>
    <x v="30"/>
    <x v="2"/>
    <x v="3"/>
    <n v="37"/>
    <n v="49.21"/>
    <n v="444"/>
    <n v="590.52"/>
    <x v="19"/>
    <x v="8"/>
    <x v="0"/>
  </r>
  <r>
    <d v="2021-09-23T00:00:00"/>
    <x v="32"/>
    <n v="7"/>
    <x v="1"/>
    <x v="0"/>
    <n v="0"/>
    <x v="32"/>
    <x v="0"/>
    <x v="0"/>
    <n v="126"/>
    <n v="162.54"/>
    <n v="882"/>
    <n v="1137.78"/>
    <x v="19"/>
    <x v="8"/>
    <x v="0"/>
  </r>
  <r>
    <d v="2021-09-27T00:00:00"/>
    <x v="13"/>
    <n v="1"/>
    <x v="2"/>
    <x v="1"/>
    <n v="0"/>
    <x v="13"/>
    <x v="4"/>
    <x v="2"/>
    <n v="55"/>
    <n v="58.3"/>
    <n v="55"/>
    <n v="58.3"/>
    <x v="13"/>
    <x v="8"/>
    <x v="0"/>
  </r>
  <r>
    <d v="2021-09-30T00:00:00"/>
    <x v="9"/>
    <n v="9"/>
    <x v="1"/>
    <x v="0"/>
    <n v="0"/>
    <x v="9"/>
    <x v="2"/>
    <x v="1"/>
    <n v="112"/>
    <n v="146.72"/>
    <n v="1008"/>
    <n v="1320.48"/>
    <x v="24"/>
    <x v="8"/>
    <x v="0"/>
  </r>
  <r>
    <d v="2021-09-30T00:00:00"/>
    <x v="15"/>
    <n v="5"/>
    <x v="1"/>
    <x v="0"/>
    <n v="0"/>
    <x v="15"/>
    <x v="3"/>
    <x v="1"/>
    <n v="75"/>
    <n v="85.5"/>
    <n v="375"/>
    <n v="427.5"/>
    <x v="24"/>
    <x v="8"/>
    <x v="0"/>
  </r>
  <r>
    <d v="2021-10-01T00:00:00"/>
    <x v="28"/>
    <n v="14"/>
    <x v="1"/>
    <x v="1"/>
    <n v="0"/>
    <x v="28"/>
    <x v="4"/>
    <x v="0"/>
    <n v="148"/>
    <n v="201.28"/>
    <n v="2072"/>
    <n v="2817.92"/>
    <x v="0"/>
    <x v="9"/>
    <x v="0"/>
  </r>
  <r>
    <d v="2021-10-02T00:00:00"/>
    <x v="9"/>
    <n v="15"/>
    <x v="2"/>
    <x v="0"/>
    <n v="0"/>
    <x v="9"/>
    <x v="2"/>
    <x v="1"/>
    <n v="112"/>
    <n v="146.72"/>
    <n v="1680"/>
    <n v="2200.8000000000002"/>
    <x v="1"/>
    <x v="9"/>
    <x v="0"/>
  </r>
  <r>
    <d v="2021-10-03T00:00:00"/>
    <x v="40"/>
    <n v="9"/>
    <x v="2"/>
    <x v="0"/>
    <n v="0"/>
    <x v="40"/>
    <x v="2"/>
    <x v="0"/>
    <n v="150"/>
    <n v="210"/>
    <n v="1350"/>
    <n v="1890"/>
    <x v="2"/>
    <x v="9"/>
    <x v="0"/>
  </r>
  <r>
    <d v="2021-10-06T00:00:00"/>
    <x v="4"/>
    <n v="1"/>
    <x v="2"/>
    <x v="0"/>
    <n v="0"/>
    <x v="4"/>
    <x v="4"/>
    <x v="3"/>
    <n v="5"/>
    <n v="6.7"/>
    <n v="5"/>
    <n v="6.7"/>
    <x v="16"/>
    <x v="9"/>
    <x v="0"/>
  </r>
  <r>
    <d v="2021-10-06T00:00:00"/>
    <x v="43"/>
    <n v="12"/>
    <x v="1"/>
    <x v="0"/>
    <n v="0"/>
    <x v="43"/>
    <x v="4"/>
    <x v="1"/>
    <n v="90"/>
    <n v="96.3"/>
    <n v="1080"/>
    <n v="1155.5999999999999"/>
    <x v="16"/>
    <x v="9"/>
    <x v="0"/>
  </r>
  <r>
    <d v="2021-10-07T00:00:00"/>
    <x v="42"/>
    <n v="6"/>
    <x v="2"/>
    <x v="1"/>
    <n v="0"/>
    <x v="42"/>
    <x v="4"/>
    <x v="3"/>
    <n v="18"/>
    <n v="24.66"/>
    <n v="108"/>
    <n v="147.96"/>
    <x v="20"/>
    <x v="9"/>
    <x v="0"/>
  </r>
  <r>
    <d v="2021-10-09T00:00:00"/>
    <x v="1"/>
    <n v="5"/>
    <x v="2"/>
    <x v="1"/>
    <n v="0"/>
    <x v="1"/>
    <x v="1"/>
    <x v="1"/>
    <n v="72"/>
    <n v="79.92"/>
    <n v="360"/>
    <n v="399.6"/>
    <x v="4"/>
    <x v="9"/>
    <x v="0"/>
  </r>
  <r>
    <d v="2021-10-09T00:00:00"/>
    <x v="18"/>
    <n v="11"/>
    <x v="1"/>
    <x v="1"/>
    <n v="0"/>
    <x v="18"/>
    <x v="4"/>
    <x v="1"/>
    <n v="89"/>
    <n v="117.48"/>
    <n v="979"/>
    <n v="1292.28"/>
    <x v="4"/>
    <x v="9"/>
    <x v="0"/>
  </r>
  <r>
    <d v="2021-10-10T00:00:00"/>
    <x v="4"/>
    <n v="14"/>
    <x v="2"/>
    <x v="1"/>
    <n v="0"/>
    <x v="4"/>
    <x v="4"/>
    <x v="3"/>
    <n v="5"/>
    <n v="6.7"/>
    <n v="70"/>
    <n v="93.8"/>
    <x v="26"/>
    <x v="9"/>
    <x v="0"/>
  </r>
  <r>
    <d v="2021-10-11T00:00:00"/>
    <x v="31"/>
    <n v="15"/>
    <x v="2"/>
    <x v="1"/>
    <n v="0"/>
    <x v="31"/>
    <x v="2"/>
    <x v="2"/>
    <n v="44"/>
    <n v="48.4"/>
    <n v="660"/>
    <n v="726"/>
    <x v="5"/>
    <x v="9"/>
    <x v="0"/>
  </r>
  <r>
    <d v="2021-10-12T00:00:00"/>
    <x v="26"/>
    <n v="8"/>
    <x v="1"/>
    <x v="0"/>
    <n v="0"/>
    <x v="26"/>
    <x v="4"/>
    <x v="2"/>
    <n v="48"/>
    <n v="57.120000000000005"/>
    <n v="384"/>
    <n v="456.96000000000004"/>
    <x v="6"/>
    <x v="9"/>
    <x v="0"/>
  </r>
  <r>
    <d v="2021-10-17T00:00:00"/>
    <x v="16"/>
    <n v="13"/>
    <x v="2"/>
    <x v="0"/>
    <n v="0"/>
    <x v="16"/>
    <x v="3"/>
    <x v="1"/>
    <n v="98"/>
    <n v="103.88"/>
    <n v="1274"/>
    <n v="1350.44"/>
    <x v="30"/>
    <x v="9"/>
    <x v="0"/>
  </r>
  <r>
    <d v="2021-10-18T00:00:00"/>
    <x v="7"/>
    <n v="6"/>
    <x v="1"/>
    <x v="1"/>
    <n v="0"/>
    <x v="7"/>
    <x v="0"/>
    <x v="3"/>
    <n v="7"/>
    <n v="8.33"/>
    <n v="42"/>
    <n v="49.980000000000004"/>
    <x v="7"/>
    <x v="9"/>
    <x v="0"/>
  </r>
  <r>
    <d v="2021-10-18T00:00:00"/>
    <x v="32"/>
    <n v="13"/>
    <x v="1"/>
    <x v="1"/>
    <n v="0"/>
    <x v="32"/>
    <x v="0"/>
    <x v="0"/>
    <n v="126"/>
    <n v="162.54"/>
    <n v="1638"/>
    <n v="2113.02"/>
    <x v="7"/>
    <x v="9"/>
    <x v="0"/>
  </r>
  <r>
    <d v="2021-10-22T00:00:00"/>
    <x v="31"/>
    <n v="7"/>
    <x v="2"/>
    <x v="1"/>
    <n v="0"/>
    <x v="31"/>
    <x v="2"/>
    <x v="2"/>
    <n v="44"/>
    <n v="48.4"/>
    <n v="308"/>
    <n v="338.8"/>
    <x v="18"/>
    <x v="9"/>
    <x v="0"/>
  </r>
  <r>
    <d v="2021-10-22T00:00:00"/>
    <x v="0"/>
    <n v="13"/>
    <x v="1"/>
    <x v="1"/>
    <n v="0"/>
    <x v="0"/>
    <x v="0"/>
    <x v="0"/>
    <n v="144"/>
    <n v="156.96"/>
    <n v="1872"/>
    <n v="2040.48"/>
    <x v="18"/>
    <x v="9"/>
    <x v="0"/>
  </r>
  <r>
    <d v="2021-10-22T00:00:00"/>
    <x v="37"/>
    <n v="1"/>
    <x v="2"/>
    <x v="1"/>
    <n v="0"/>
    <x v="37"/>
    <x v="3"/>
    <x v="3"/>
    <n v="6"/>
    <n v="7.8599999999999994"/>
    <n v="6"/>
    <n v="7.8599999999999994"/>
    <x v="18"/>
    <x v="9"/>
    <x v="0"/>
  </r>
  <r>
    <d v="2021-10-24T00:00:00"/>
    <x v="31"/>
    <n v="3"/>
    <x v="0"/>
    <x v="1"/>
    <n v="0"/>
    <x v="31"/>
    <x v="2"/>
    <x v="2"/>
    <n v="44"/>
    <n v="48.4"/>
    <n v="132"/>
    <n v="145.19999999999999"/>
    <x v="27"/>
    <x v="9"/>
    <x v="0"/>
  </r>
  <r>
    <d v="2021-10-25T00:00:00"/>
    <x v="11"/>
    <n v="9"/>
    <x v="1"/>
    <x v="1"/>
    <n v="0"/>
    <x v="11"/>
    <x v="1"/>
    <x v="1"/>
    <n v="76"/>
    <n v="82.08"/>
    <n v="684"/>
    <n v="738.72"/>
    <x v="11"/>
    <x v="9"/>
    <x v="0"/>
  </r>
  <r>
    <d v="2021-10-26T00:00:00"/>
    <x v="3"/>
    <n v="6"/>
    <x v="0"/>
    <x v="1"/>
    <n v="0"/>
    <x v="3"/>
    <x v="3"/>
    <x v="2"/>
    <n v="44"/>
    <n v="48.84"/>
    <n v="264"/>
    <n v="293.04000000000002"/>
    <x v="12"/>
    <x v="9"/>
    <x v="0"/>
  </r>
  <r>
    <d v="2021-10-28T00:00:00"/>
    <x v="25"/>
    <n v="1"/>
    <x v="2"/>
    <x v="1"/>
    <n v="0"/>
    <x v="25"/>
    <x v="3"/>
    <x v="1"/>
    <n v="83"/>
    <n v="94.62"/>
    <n v="83"/>
    <n v="94.62"/>
    <x v="14"/>
    <x v="9"/>
    <x v="0"/>
  </r>
  <r>
    <d v="2021-10-29T00:00:00"/>
    <x v="1"/>
    <n v="14"/>
    <x v="1"/>
    <x v="0"/>
    <n v="0"/>
    <x v="1"/>
    <x v="1"/>
    <x v="1"/>
    <n v="72"/>
    <n v="79.92"/>
    <n v="1008"/>
    <n v="1118.8800000000001"/>
    <x v="28"/>
    <x v="9"/>
    <x v="0"/>
  </r>
  <r>
    <d v="2021-10-31T00:00:00"/>
    <x v="32"/>
    <n v="6"/>
    <x v="1"/>
    <x v="1"/>
    <n v="0"/>
    <x v="32"/>
    <x v="0"/>
    <x v="0"/>
    <n v="126"/>
    <n v="162.54"/>
    <n v="756"/>
    <n v="975.24"/>
    <x v="25"/>
    <x v="9"/>
    <x v="0"/>
  </r>
  <r>
    <d v="2021-11-03T00:00:00"/>
    <x v="2"/>
    <n v="12"/>
    <x v="2"/>
    <x v="1"/>
    <n v="0"/>
    <x v="2"/>
    <x v="2"/>
    <x v="1"/>
    <n v="112"/>
    <n v="122.08"/>
    <n v="1344"/>
    <n v="1464.96"/>
    <x v="2"/>
    <x v="10"/>
    <x v="0"/>
  </r>
  <r>
    <d v="2021-11-06T00:00:00"/>
    <x v="43"/>
    <n v="10"/>
    <x v="2"/>
    <x v="0"/>
    <n v="0"/>
    <x v="43"/>
    <x v="4"/>
    <x v="1"/>
    <n v="90"/>
    <n v="96.3"/>
    <n v="900"/>
    <n v="963"/>
    <x v="16"/>
    <x v="10"/>
    <x v="0"/>
  </r>
  <r>
    <d v="2021-11-08T00:00:00"/>
    <x v="36"/>
    <n v="15"/>
    <x v="2"/>
    <x v="0"/>
    <n v="0"/>
    <x v="36"/>
    <x v="3"/>
    <x v="2"/>
    <n v="43"/>
    <n v="47.730000000000004"/>
    <n v="645"/>
    <n v="715.95"/>
    <x v="21"/>
    <x v="10"/>
    <x v="0"/>
  </r>
  <r>
    <d v="2021-11-10T00:00:00"/>
    <x v="10"/>
    <n v="6"/>
    <x v="1"/>
    <x v="1"/>
    <n v="0"/>
    <x v="10"/>
    <x v="1"/>
    <x v="0"/>
    <n v="120"/>
    <n v="162"/>
    <n v="720"/>
    <n v="972"/>
    <x v="26"/>
    <x v="10"/>
    <x v="0"/>
  </r>
  <r>
    <d v="2021-11-11T00:00:00"/>
    <x v="17"/>
    <n v="12"/>
    <x v="0"/>
    <x v="0"/>
    <n v="0"/>
    <x v="17"/>
    <x v="1"/>
    <x v="1"/>
    <n v="90"/>
    <n v="115.2"/>
    <n v="1080"/>
    <n v="1382.4"/>
    <x v="5"/>
    <x v="10"/>
    <x v="0"/>
  </r>
  <r>
    <d v="2021-11-12T00:00:00"/>
    <x v="20"/>
    <n v="3"/>
    <x v="1"/>
    <x v="1"/>
    <n v="0"/>
    <x v="20"/>
    <x v="2"/>
    <x v="0"/>
    <n v="148"/>
    <n v="164.28"/>
    <n v="444"/>
    <n v="492.84000000000003"/>
    <x v="6"/>
    <x v="10"/>
    <x v="0"/>
  </r>
  <r>
    <d v="2021-11-20T00:00:00"/>
    <x v="13"/>
    <n v="14"/>
    <x v="1"/>
    <x v="0"/>
    <n v="0"/>
    <x v="13"/>
    <x v="4"/>
    <x v="2"/>
    <n v="55"/>
    <n v="58.3"/>
    <n v="770"/>
    <n v="816.19999999999993"/>
    <x v="9"/>
    <x v="10"/>
    <x v="0"/>
  </r>
  <r>
    <d v="2021-11-20T00:00:00"/>
    <x v="25"/>
    <n v="11"/>
    <x v="1"/>
    <x v="1"/>
    <n v="0"/>
    <x v="25"/>
    <x v="3"/>
    <x v="1"/>
    <n v="83"/>
    <n v="94.62"/>
    <n v="913"/>
    <n v="1040.8200000000002"/>
    <x v="9"/>
    <x v="10"/>
    <x v="0"/>
  </r>
  <r>
    <d v="2021-11-21T00:00:00"/>
    <x v="9"/>
    <n v="1"/>
    <x v="0"/>
    <x v="0"/>
    <n v="0"/>
    <x v="9"/>
    <x v="2"/>
    <x v="1"/>
    <n v="112"/>
    <n v="146.72"/>
    <n v="112"/>
    <n v="146.72"/>
    <x v="10"/>
    <x v="10"/>
    <x v="0"/>
  </r>
  <r>
    <d v="2021-11-21T00:00:00"/>
    <x v="15"/>
    <n v="1"/>
    <x v="1"/>
    <x v="1"/>
    <n v="0"/>
    <x v="15"/>
    <x v="3"/>
    <x v="1"/>
    <n v="75"/>
    <n v="85.5"/>
    <n v="75"/>
    <n v="85.5"/>
    <x v="10"/>
    <x v="10"/>
    <x v="0"/>
  </r>
  <r>
    <d v="2021-11-27T00:00:00"/>
    <x v="35"/>
    <n v="8"/>
    <x v="1"/>
    <x v="0"/>
    <n v="0"/>
    <x v="35"/>
    <x v="2"/>
    <x v="1"/>
    <n v="73"/>
    <n v="94.17"/>
    <n v="584"/>
    <n v="753.36"/>
    <x v="13"/>
    <x v="10"/>
    <x v="0"/>
  </r>
  <r>
    <d v="2021-11-28T00:00:00"/>
    <x v="17"/>
    <n v="2"/>
    <x v="2"/>
    <x v="1"/>
    <n v="0"/>
    <x v="17"/>
    <x v="1"/>
    <x v="1"/>
    <n v="90"/>
    <n v="115.2"/>
    <n v="180"/>
    <n v="230.4"/>
    <x v="14"/>
    <x v="10"/>
    <x v="0"/>
  </r>
  <r>
    <d v="2021-11-30T00:00:00"/>
    <x v="34"/>
    <n v="15"/>
    <x v="2"/>
    <x v="0"/>
    <n v="0"/>
    <x v="34"/>
    <x v="1"/>
    <x v="3"/>
    <n v="37"/>
    <n v="42.55"/>
    <n v="555"/>
    <n v="638.25"/>
    <x v="24"/>
    <x v="10"/>
    <x v="0"/>
  </r>
  <r>
    <d v="2021-12-02T00:00:00"/>
    <x v="21"/>
    <n v="10"/>
    <x v="2"/>
    <x v="1"/>
    <n v="0"/>
    <x v="21"/>
    <x v="2"/>
    <x v="3"/>
    <n v="13"/>
    <n v="16.64"/>
    <n v="130"/>
    <n v="166.4"/>
    <x v="1"/>
    <x v="11"/>
    <x v="0"/>
  </r>
  <r>
    <d v="2021-12-03T00:00:00"/>
    <x v="13"/>
    <n v="2"/>
    <x v="1"/>
    <x v="1"/>
    <n v="0"/>
    <x v="13"/>
    <x v="4"/>
    <x v="2"/>
    <n v="55"/>
    <n v="58.3"/>
    <n v="110"/>
    <n v="116.6"/>
    <x v="2"/>
    <x v="11"/>
    <x v="0"/>
  </r>
  <r>
    <d v="2021-12-03T00:00:00"/>
    <x v="40"/>
    <n v="8"/>
    <x v="1"/>
    <x v="0"/>
    <n v="0"/>
    <x v="40"/>
    <x v="2"/>
    <x v="0"/>
    <n v="150"/>
    <n v="210"/>
    <n v="1200"/>
    <n v="1680"/>
    <x v="2"/>
    <x v="11"/>
    <x v="0"/>
  </r>
  <r>
    <d v="2021-12-05T00:00:00"/>
    <x v="3"/>
    <n v="15"/>
    <x v="2"/>
    <x v="1"/>
    <n v="0"/>
    <x v="3"/>
    <x v="3"/>
    <x v="2"/>
    <n v="44"/>
    <n v="48.84"/>
    <n v="660"/>
    <n v="732.6"/>
    <x v="15"/>
    <x v="11"/>
    <x v="0"/>
  </r>
  <r>
    <d v="2021-12-05T00:00:00"/>
    <x v="20"/>
    <n v="1"/>
    <x v="2"/>
    <x v="0"/>
    <n v="0"/>
    <x v="20"/>
    <x v="2"/>
    <x v="0"/>
    <n v="148"/>
    <n v="164.28"/>
    <n v="148"/>
    <n v="164.28"/>
    <x v="15"/>
    <x v="11"/>
    <x v="0"/>
  </r>
  <r>
    <d v="2021-12-07T00:00:00"/>
    <x v="2"/>
    <n v="8"/>
    <x v="2"/>
    <x v="0"/>
    <n v="0"/>
    <x v="2"/>
    <x v="2"/>
    <x v="1"/>
    <n v="112"/>
    <n v="122.08"/>
    <n v="896"/>
    <n v="976.64"/>
    <x v="20"/>
    <x v="11"/>
    <x v="0"/>
  </r>
  <r>
    <d v="2021-12-08T00:00:00"/>
    <x v="11"/>
    <n v="14"/>
    <x v="2"/>
    <x v="0"/>
    <n v="0"/>
    <x v="11"/>
    <x v="1"/>
    <x v="1"/>
    <n v="76"/>
    <n v="82.08"/>
    <n v="1064"/>
    <n v="1149.1199999999999"/>
    <x v="21"/>
    <x v="11"/>
    <x v="0"/>
  </r>
  <r>
    <d v="2021-12-14T00:00:00"/>
    <x v="10"/>
    <n v="4"/>
    <x v="2"/>
    <x v="0"/>
    <n v="0"/>
    <x v="10"/>
    <x v="1"/>
    <x v="0"/>
    <n v="120"/>
    <n v="162"/>
    <n v="480"/>
    <n v="648"/>
    <x v="29"/>
    <x v="11"/>
    <x v="0"/>
  </r>
  <r>
    <d v="2021-12-18T00:00:00"/>
    <x v="6"/>
    <n v="2"/>
    <x v="2"/>
    <x v="1"/>
    <n v="0"/>
    <x v="6"/>
    <x v="3"/>
    <x v="1"/>
    <n v="71"/>
    <n v="80.94"/>
    <n v="142"/>
    <n v="161.88"/>
    <x v="7"/>
    <x v="11"/>
    <x v="0"/>
  </r>
  <r>
    <d v="2021-12-18T00:00:00"/>
    <x v="22"/>
    <n v="8"/>
    <x v="1"/>
    <x v="1"/>
    <n v="0"/>
    <x v="22"/>
    <x v="0"/>
    <x v="0"/>
    <n v="121"/>
    <n v="141.57"/>
    <n v="968"/>
    <n v="1132.56"/>
    <x v="7"/>
    <x v="11"/>
    <x v="0"/>
  </r>
  <r>
    <d v="2021-12-19T00:00:00"/>
    <x v="12"/>
    <n v="12"/>
    <x v="2"/>
    <x v="0"/>
    <n v="0"/>
    <x v="12"/>
    <x v="0"/>
    <x v="0"/>
    <n v="141"/>
    <n v="149.46"/>
    <n v="1692"/>
    <n v="1793.52"/>
    <x v="8"/>
    <x v="11"/>
    <x v="0"/>
  </r>
  <r>
    <d v="2021-12-19T00:00:00"/>
    <x v="19"/>
    <n v="3"/>
    <x v="0"/>
    <x v="0"/>
    <n v="0"/>
    <x v="19"/>
    <x v="4"/>
    <x v="2"/>
    <n v="47"/>
    <n v="53.11"/>
    <n v="141"/>
    <n v="159.32999999999998"/>
    <x v="8"/>
    <x v="11"/>
    <x v="0"/>
  </r>
  <r>
    <d v="2021-12-19T00:00:00"/>
    <x v="31"/>
    <n v="10"/>
    <x v="1"/>
    <x v="0"/>
    <n v="0"/>
    <x v="31"/>
    <x v="2"/>
    <x v="2"/>
    <n v="44"/>
    <n v="48.4"/>
    <n v="440"/>
    <n v="484"/>
    <x v="8"/>
    <x v="11"/>
    <x v="0"/>
  </r>
  <r>
    <d v="2021-12-20T00:00:00"/>
    <x v="35"/>
    <n v="14"/>
    <x v="2"/>
    <x v="0"/>
    <n v="0"/>
    <x v="35"/>
    <x v="2"/>
    <x v="1"/>
    <n v="73"/>
    <n v="94.17"/>
    <n v="1022"/>
    <n v="1318.38"/>
    <x v="9"/>
    <x v="11"/>
    <x v="0"/>
  </r>
  <r>
    <d v="2021-12-21T00:00:00"/>
    <x v="42"/>
    <n v="10"/>
    <x v="1"/>
    <x v="1"/>
    <n v="0"/>
    <x v="42"/>
    <x v="4"/>
    <x v="3"/>
    <n v="18"/>
    <n v="24.66"/>
    <n v="180"/>
    <n v="246.6"/>
    <x v="10"/>
    <x v="11"/>
    <x v="0"/>
  </r>
  <r>
    <d v="2021-12-24T00:00:00"/>
    <x v="10"/>
    <n v="8"/>
    <x v="0"/>
    <x v="1"/>
    <n v="0"/>
    <x v="10"/>
    <x v="1"/>
    <x v="0"/>
    <n v="120"/>
    <n v="162"/>
    <n v="960"/>
    <n v="1296"/>
    <x v="27"/>
    <x v="11"/>
    <x v="0"/>
  </r>
  <r>
    <d v="2021-12-24T00:00:00"/>
    <x v="43"/>
    <n v="8"/>
    <x v="0"/>
    <x v="0"/>
    <n v="0"/>
    <x v="43"/>
    <x v="4"/>
    <x v="1"/>
    <n v="90"/>
    <n v="96.3"/>
    <n v="720"/>
    <n v="770.4"/>
    <x v="27"/>
    <x v="11"/>
    <x v="0"/>
  </r>
  <r>
    <d v="2021-12-26T00:00:00"/>
    <x v="41"/>
    <n v="14"/>
    <x v="1"/>
    <x v="1"/>
    <n v="0"/>
    <x v="41"/>
    <x v="1"/>
    <x v="0"/>
    <n v="138"/>
    <n v="173.88"/>
    <n v="1932"/>
    <n v="2434.3199999999997"/>
    <x v="12"/>
    <x v="11"/>
    <x v="0"/>
  </r>
  <r>
    <d v="2021-12-27T00:00:00"/>
    <x v="19"/>
    <n v="14"/>
    <x v="2"/>
    <x v="1"/>
    <n v="0"/>
    <x v="19"/>
    <x v="4"/>
    <x v="2"/>
    <n v="47"/>
    <n v="53.11"/>
    <n v="658"/>
    <n v="743.54"/>
    <x v="13"/>
    <x v="11"/>
    <x v="0"/>
  </r>
  <r>
    <d v="2021-12-28T00:00:00"/>
    <x v="19"/>
    <n v="6"/>
    <x v="2"/>
    <x v="1"/>
    <n v="0"/>
    <x v="19"/>
    <x v="4"/>
    <x v="2"/>
    <n v="47"/>
    <n v="53.11"/>
    <n v="282"/>
    <n v="318.65999999999997"/>
    <x v="14"/>
    <x v="11"/>
    <x v="0"/>
  </r>
  <r>
    <d v="2021-12-30T00:00:00"/>
    <x v="20"/>
    <n v="13"/>
    <x v="1"/>
    <x v="0"/>
    <n v="0"/>
    <x v="20"/>
    <x v="2"/>
    <x v="0"/>
    <n v="148"/>
    <n v="164.28"/>
    <n v="1924"/>
    <n v="2135.64"/>
    <x v="24"/>
    <x v="11"/>
    <x v="0"/>
  </r>
  <r>
    <d v="2022-01-01T00:00:00"/>
    <x v="22"/>
    <n v="1"/>
    <x v="0"/>
    <x v="1"/>
    <n v="0"/>
    <x v="22"/>
    <x v="0"/>
    <x v="0"/>
    <n v="121"/>
    <n v="141.57"/>
    <n v="121"/>
    <n v="141.57"/>
    <x v="0"/>
    <x v="0"/>
    <x v="1"/>
  </r>
  <r>
    <d v="2022-01-02T00:00:00"/>
    <x v="20"/>
    <n v="7"/>
    <x v="2"/>
    <x v="1"/>
    <n v="0"/>
    <x v="20"/>
    <x v="2"/>
    <x v="0"/>
    <n v="148"/>
    <n v="164.28"/>
    <n v="1036"/>
    <n v="1149.96"/>
    <x v="1"/>
    <x v="0"/>
    <x v="1"/>
  </r>
  <r>
    <d v="2022-01-02T00:00:00"/>
    <x v="27"/>
    <n v="2"/>
    <x v="1"/>
    <x v="1"/>
    <n v="0"/>
    <x v="27"/>
    <x v="2"/>
    <x v="3"/>
    <n v="12"/>
    <n v="15.719999999999999"/>
    <n v="24"/>
    <n v="31.439999999999998"/>
    <x v="1"/>
    <x v="0"/>
    <x v="1"/>
  </r>
  <r>
    <d v="2022-01-02T00:00:00"/>
    <x v="38"/>
    <n v="1"/>
    <x v="2"/>
    <x v="1"/>
    <n v="0"/>
    <x v="38"/>
    <x v="4"/>
    <x v="1"/>
    <n v="95"/>
    <n v="119.7"/>
    <n v="95"/>
    <n v="119.7"/>
    <x v="1"/>
    <x v="0"/>
    <x v="1"/>
  </r>
  <r>
    <d v="2022-01-03T00:00:00"/>
    <x v="23"/>
    <n v="9"/>
    <x v="2"/>
    <x v="1"/>
    <n v="0"/>
    <x v="23"/>
    <x v="1"/>
    <x v="1"/>
    <n v="67"/>
    <n v="83.08"/>
    <n v="603"/>
    <n v="747.72"/>
    <x v="2"/>
    <x v="0"/>
    <x v="1"/>
  </r>
  <r>
    <d v="2022-01-04T00:00:00"/>
    <x v="35"/>
    <n v="8"/>
    <x v="2"/>
    <x v="0"/>
    <n v="0"/>
    <x v="35"/>
    <x v="2"/>
    <x v="1"/>
    <n v="73"/>
    <n v="94.17"/>
    <n v="584"/>
    <n v="753.36"/>
    <x v="3"/>
    <x v="0"/>
    <x v="1"/>
  </r>
  <r>
    <d v="2022-01-04T00:00:00"/>
    <x v="19"/>
    <n v="1"/>
    <x v="1"/>
    <x v="0"/>
    <n v="0"/>
    <x v="19"/>
    <x v="4"/>
    <x v="2"/>
    <n v="47"/>
    <n v="53.11"/>
    <n v="47"/>
    <n v="53.11"/>
    <x v="3"/>
    <x v="0"/>
    <x v="1"/>
  </r>
  <r>
    <d v="2022-01-09T00:00:00"/>
    <x v="18"/>
    <n v="12"/>
    <x v="2"/>
    <x v="0"/>
    <n v="0"/>
    <x v="18"/>
    <x v="4"/>
    <x v="1"/>
    <n v="89"/>
    <n v="117.48"/>
    <n v="1068"/>
    <n v="1409.76"/>
    <x v="4"/>
    <x v="0"/>
    <x v="1"/>
  </r>
  <r>
    <d v="2022-01-10T00:00:00"/>
    <x v="13"/>
    <n v="14"/>
    <x v="1"/>
    <x v="0"/>
    <n v="0"/>
    <x v="13"/>
    <x v="4"/>
    <x v="2"/>
    <n v="55"/>
    <n v="58.3"/>
    <n v="770"/>
    <n v="816.19999999999993"/>
    <x v="26"/>
    <x v="0"/>
    <x v="1"/>
  </r>
  <r>
    <d v="2022-01-11T00:00:00"/>
    <x v="18"/>
    <n v="2"/>
    <x v="2"/>
    <x v="0"/>
    <n v="0"/>
    <x v="18"/>
    <x v="4"/>
    <x v="1"/>
    <n v="89"/>
    <n v="117.48"/>
    <n v="178"/>
    <n v="234.96"/>
    <x v="5"/>
    <x v="0"/>
    <x v="1"/>
  </r>
  <r>
    <d v="2022-01-13T00:00:00"/>
    <x v="40"/>
    <n v="6"/>
    <x v="1"/>
    <x v="0"/>
    <n v="0"/>
    <x v="40"/>
    <x v="2"/>
    <x v="0"/>
    <n v="150"/>
    <n v="210"/>
    <n v="900"/>
    <n v="1260"/>
    <x v="22"/>
    <x v="0"/>
    <x v="1"/>
  </r>
  <r>
    <d v="2022-01-14T00:00:00"/>
    <x v="31"/>
    <n v="14"/>
    <x v="2"/>
    <x v="0"/>
    <n v="0"/>
    <x v="31"/>
    <x v="2"/>
    <x v="2"/>
    <n v="44"/>
    <n v="48.4"/>
    <n v="616"/>
    <n v="677.6"/>
    <x v="29"/>
    <x v="0"/>
    <x v="1"/>
  </r>
  <r>
    <d v="2022-01-15T00:00:00"/>
    <x v="22"/>
    <n v="10"/>
    <x v="2"/>
    <x v="1"/>
    <n v="0"/>
    <x v="22"/>
    <x v="0"/>
    <x v="0"/>
    <n v="121"/>
    <n v="141.57"/>
    <n v="1210"/>
    <n v="1415.6999999999998"/>
    <x v="17"/>
    <x v="0"/>
    <x v="1"/>
  </r>
  <r>
    <d v="2022-01-16T00:00:00"/>
    <x v="9"/>
    <n v="11"/>
    <x v="1"/>
    <x v="1"/>
    <n v="0"/>
    <x v="9"/>
    <x v="2"/>
    <x v="1"/>
    <n v="112"/>
    <n v="146.72"/>
    <n v="1232"/>
    <n v="1613.92"/>
    <x v="23"/>
    <x v="0"/>
    <x v="1"/>
  </r>
  <r>
    <d v="2022-01-17T00:00:00"/>
    <x v="17"/>
    <n v="4"/>
    <x v="1"/>
    <x v="0"/>
    <n v="0"/>
    <x v="17"/>
    <x v="1"/>
    <x v="1"/>
    <n v="90"/>
    <n v="115.2"/>
    <n v="360"/>
    <n v="460.8"/>
    <x v="30"/>
    <x v="0"/>
    <x v="1"/>
  </r>
  <r>
    <d v="2022-01-18T00:00:00"/>
    <x v="25"/>
    <n v="9"/>
    <x v="0"/>
    <x v="1"/>
    <n v="0"/>
    <x v="25"/>
    <x v="3"/>
    <x v="1"/>
    <n v="83"/>
    <n v="94.62"/>
    <n v="747"/>
    <n v="851.58"/>
    <x v="7"/>
    <x v="0"/>
    <x v="1"/>
  </r>
  <r>
    <d v="2022-01-20T00:00:00"/>
    <x v="32"/>
    <n v="2"/>
    <x v="2"/>
    <x v="1"/>
    <n v="0"/>
    <x v="32"/>
    <x v="0"/>
    <x v="0"/>
    <n v="126"/>
    <n v="162.54"/>
    <n v="252"/>
    <n v="325.08"/>
    <x v="9"/>
    <x v="0"/>
    <x v="1"/>
  </r>
  <r>
    <d v="2022-01-20T00:00:00"/>
    <x v="9"/>
    <n v="7"/>
    <x v="1"/>
    <x v="0"/>
    <n v="0"/>
    <x v="9"/>
    <x v="2"/>
    <x v="1"/>
    <n v="112"/>
    <n v="146.72"/>
    <n v="784"/>
    <n v="1027.04"/>
    <x v="9"/>
    <x v="0"/>
    <x v="1"/>
  </r>
  <r>
    <d v="2022-01-22T00:00:00"/>
    <x v="16"/>
    <n v="6"/>
    <x v="1"/>
    <x v="1"/>
    <n v="0"/>
    <x v="16"/>
    <x v="3"/>
    <x v="1"/>
    <n v="98"/>
    <n v="103.88"/>
    <n v="588"/>
    <n v="623.28"/>
    <x v="18"/>
    <x v="0"/>
    <x v="1"/>
  </r>
  <r>
    <d v="2022-01-23T00:00:00"/>
    <x v="29"/>
    <n v="5"/>
    <x v="0"/>
    <x v="1"/>
    <n v="0"/>
    <x v="29"/>
    <x v="3"/>
    <x v="1"/>
    <n v="105"/>
    <n v="142.80000000000001"/>
    <n v="525"/>
    <n v="714"/>
    <x v="19"/>
    <x v="0"/>
    <x v="1"/>
  </r>
  <r>
    <d v="2022-01-23T00:00:00"/>
    <x v="10"/>
    <n v="8"/>
    <x v="2"/>
    <x v="0"/>
    <n v="0"/>
    <x v="10"/>
    <x v="1"/>
    <x v="0"/>
    <n v="120"/>
    <n v="162"/>
    <n v="960"/>
    <n v="1296"/>
    <x v="19"/>
    <x v="0"/>
    <x v="1"/>
  </r>
  <r>
    <d v="2022-01-24T00:00:00"/>
    <x v="28"/>
    <n v="15"/>
    <x v="1"/>
    <x v="0"/>
    <n v="0"/>
    <x v="28"/>
    <x v="4"/>
    <x v="0"/>
    <n v="148"/>
    <n v="201.28"/>
    <n v="2220"/>
    <n v="3019.2"/>
    <x v="27"/>
    <x v="0"/>
    <x v="1"/>
  </r>
  <r>
    <d v="2022-01-25T00:00:00"/>
    <x v="39"/>
    <n v="14"/>
    <x v="2"/>
    <x v="1"/>
    <n v="0"/>
    <x v="39"/>
    <x v="2"/>
    <x v="0"/>
    <n v="134"/>
    <n v="156.78"/>
    <n v="1876"/>
    <n v="2194.92"/>
    <x v="11"/>
    <x v="0"/>
    <x v="1"/>
  </r>
  <r>
    <d v="2022-01-28T00:00:00"/>
    <x v="21"/>
    <n v="11"/>
    <x v="2"/>
    <x v="0"/>
    <n v="0"/>
    <x v="21"/>
    <x v="2"/>
    <x v="3"/>
    <n v="13"/>
    <n v="16.64"/>
    <n v="143"/>
    <n v="183.04000000000002"/>
    <x v="14"/>
    <x v="0"/>
    <x v="1"/>
  </r>
  <r>
    <d v="2022-01-31T00:00:00"/>
    <x v="12"/>
    <n v="6"/>
    <x v="1"/>
    <x v="1"/>
    <n v="0"/>
    <x v="12"/>
    <x v="0"/>
    <x v="0"/>
    <n v="141"/>
    <n v="149.46"/>
    <n v="846"/>
    <n v="896.76"/>
    <x v="25"/>
    <x v="0"/>
    <x v="1"/>
  </r>
  <r>
    <d v="2022-01-31T00:00:00"/>
    <x v="41"/>
    <n v="9"/>
    <x v="2"/>
    <x v="1"/>
    <n v="0"/>
    <x v="41"/>
    <x v="1"/>
    <x v="0"/>
    <n v="138"/>
    <n v="173.88"/>
    <n v="1242"/>
    <n v="1564.92"/>
    <x v="25"/>
    <x v="0"/>
    <x v="1"/>
  </r>
  <r>
    <d v="2022-02-01T00:00:00"/>
    <x v="24"/>
    <n v="9"/>
    <x v="2"/>
    <x v="1"/>
    <n v="0"/>
    <x v="24"/>
    <x v="3"/>
    <x v="0"/>
    <n v="133"/>
    <n v="155.61000000000001"/>
    <n v="1197"/>
    <n v="1400.4900000000002"/>
    <x v="0"/>
    <x v="1"/>
    <x v="1"/>
  </r>
  <r>
    <d v="2022-02-03T00:00:00"/>
    <x v="9"/>
    <n v="8"/>
    <x v="2"/>
    <x v="0"/>
    <n v="0"/>
    <x v="9"/>
    <x v="2"/>
    <x v="1"/>
    <n v="112"/>
    <n v="146.72"/>
    <n v="896"/>
    <n v="1173.76"/>
    <x v="2"/>
    <x v="1"/>
    <x v="1"/>
  </r>
  <r>
    <d v="2022-02-05T00:00:00"/>
    <x v="30"/>
    <n v="6"/>
    <x v="2"/>
    <x v="1"/>
    <n v="0"/>
    <x v="30"/>
    <x v="2"/>
    <x v="3"/>
    <n v="37"/>
    <n v="49.21"/>
    <n v="222"/>
    <n v="295.26"/>
    <x v="15"/>
    <x v="1"/>
    <x v="1"/>
  </r>
  <r>
    <d v="2022-02-06T00:00:00"/>
    <x v="29"/>
    <n v="6"/>
    <x v="2"/>
    <x v="1"/>
    <n v="0"/>
    <x v="29"/>
    <x v="3"/>
    <x v="1"/>
    <n v="105"/>
    <n v="142.80000000000001"/>
    <n v="630"/>
    <n v="856.80000000000007"/>
    <x v="16"/>
    <x v="1"/>
    <x v="1"/>
  </r>
  <r>
    <d v="2022-02-08T00:00:00"/>
    <x v="24"/>
    <n v="11"/>
    <x v="1"/>
    <x v="1"/>
    <n v="0"/>
    <x v="24"/>
    <x v="3"/>
    <x v="0"/>
    <n v="133"/>
    <n v="155.61000000000001"/>
    <n v="1463"/>
    <n v="1711.71"/>
    <x v="21"/>
    <x v="1"/>
    <x v="1"/>
  </r>
  <r>
    <d v="2022-02-08T00:00:00"/>
    <x v="3"/>
    <n v="3"/>
    <x v="1"/>
    <x v="1"/>
    <n v="0"/>
    <x v="3"/>
    <x v="3"/>
    <x v="2"/>
    <n v="44"/>
    <n v="48.84"/>
    <n v="132"/>
    <n v="146.52000000000001"/>
    <x v="21"/>
    <x v="1"/>
    <x v="1"/>
  </r>
  <r>
    <d v="2022-02-09T00:00:00"/>
    <x v="18"/>
    <n v="14"/>
    <x v="1"/>
    <x v="0"/>
    <n v="0"/>
    <x v="18"/>
    <x v="4"/>
    <x v="1"/>
    <n v="89"/>
    <n v="117.48"/>
    <n v="1246"/>
    <n v="1644.72"/>
    <x v="4"/>
    <x v="1"/>
    <x v="1"/>
  </r>
  <r>
    <d v="2022-02-12T00:00:00"/>
    <x v="20"/>
    <n v="13"/>
    <x v="2"/>
    <x v="1"/>
    <n v="0"/>
    <x v="20"/>
    <x v="2"/>
    <x v="0"/>
    <n v="148"/>
    <n v="164.28"/>
    <n v="1924"/>
    <n v="2135.64"/>
    <x v="6"/>
    <x v="1"/>
    <x v="1"/>
  </r>
  <r>
    <d v="2022-02-14T00:00:00"/>
    <x v="42"/>
    <n v="8"/>
    <x v="1"/>
    <x v="1"/>
    <n v="0"/>
    <x v="42"/>
    <x v="4"/>
    <x v="3"/>
    <n v="18"/>
    <n v="24.66"/>
    <n v="144"/>
    <n v="197.28"/>
    <x v="29"/>
    <x v="1"/>
    <x v="1"/>
  </r>
  <r>
    <d v="2022-02-14T00:00:00"/>
    <x v="33"/>
    <n v="3"/>
    <x v="2"/>
    <x v="1"/>
    <n v="0"/>
    <x v="33"/>
    <x v="4"/>
    <x v="3"/>
    <n v="37"/>
    <n v="41.81"/>
    <n v="111"/>
    <n v="125.43"/>
    <x v="29"/>
    <x v="1"/>
    <x v="1"/>
  </r>
  <r>
    <d v="2022-02-16T00:00:00"/>
    <x v="18"/>
    <n v="1"/>
    <x v="1"/>
    <x v="1"/>
    <n v="0"/>
    <x v="18"/>
    <x v="4"/>
    <x v="1"/>
    <n v="89"/>
    <n v="117.48"/>
    <n v="89"/>
    <n v="117.48"/>
    <x v="23"/>
    <x v="1"/>
    <x v="1"/>
  </r>
  <r>
    <d v="2022-02-19T00:00:00"/>
    <x v="29"/>
    <n v="13"/>
    <x v="1"/>
    <x v="1"/>
    <n v="0"/>
    <x v="29"/>
    <x v="3"/>
    <x v="1"/>
    <n v="105"/>
    <n v="142.80000000000001"/>
    <n v="1365"/>
    <n v="1856.4"/>
    <x v="8"/>
    <x v="1"/>
    <x v="1"/>
  </r>
  <r>
    <d v="2022-02-20T00:00:00"/>
    <x v="35"/>
    <n v="6"/>
    <x v="2"/>
    <x v="1"/>
    <n v="0"/>
    <x v="35"/>
    <x v="2"/>
    <x v="1"/>
    <n v="73"/>
    <n v="94.17"/>
    <n v="438"/>
    <n v="565.02"/>
    <x v="9"/>
    <x v="1"/>
    <x v="1"/>
  </r>
  <r>
    <d v="2022-02-23T00:00:00"/>
    <x v="2"/>
    <n v="6"/>
    <x v="1"/>
    <x v="0"/>
    <n v="0"/>
    <x v="2"/>
    <x v="2"/>
    <x v="1"/>
    <n v="112"/>
    <n v="122.08"/>
    <n v="672"/>
    <n v="732.48"/>
    <x v="19"/>
    <x v="1"/>
    <x v="1"/>
  </r>
  <r>
    <d v="2022-02-23T00:00:00"/>
    <x v="21"/>
    <n v="15"/>
    <x v="1"/>
    <x v="1"/>
    <n v="0"/>
    <x v="21"/>
    <x v="2"/>
    <x v="3"/>
    <n v="13"/>
    <n v="16.64"/>
    <n v="195"/>
    <n v="249.60000000000002"/>
    <x v="19"/>
    <x v="1"/>
    <x v="1"/>
  </r>
  <r>
    <d v="2022-02-23T00:00:00"/>
    <x v="43"/>
    <n v="8"/>
    <x v="2"/>
    <x v="0"/>
    <n v="0"/>
    <x v="43"/>
    <x v="4"/>
    <x v="1"/>
    <n v="90"/>
    <n v="96.3"/>
    <n v="720"/>
    <n v="770.4"/>
    <x v="19"/>
    <x v="1"/>
    <x v="1"/>
  </r>
  <r>
    <d v="2022-02-27T00:00:00"/>
    <x v="35"/>
    <n v="7"/>
    <x v="2"/>
    <x v="1"/>
    <n v="0"/>
    <x v="35"/>
    <x v="2"/>
    <x v="1"/>
    <n v="73"/>
    <n v="94.17"/>
    <n v="511"/>
    <n v="659.19"/>
    <x v="13"/>
    <x v="1"/>
    <x v="1"/>
  </r>
  <r>
    <d v="2022-02-27T00:00:00"/>
    <x v="24"/>
    <n v="15"/>
    <x v="2"/>
    <x v="0"/>
    <n v="0"/>
    <x v="24"/>
    <x v="3"/>
    <x v="0"/>
    <n v="133"/>
    <n v="155.61000000000001"/>
    <n v="1995"/>
    <n v="2334.15"/>
    <x v="13"/>
    <x v="1"/>
    <x v="1"/>
  </r>
  <r>
    <d v="2022-02-28T00:00:00"/>
    <x v="8"/>
    <n v="15"/>
    <x v="2"/>
    <x v="1"/>
    <n v="0"/>
    <x v="8"/>
    <x v="1"/>
    <x v="1"/>
    <n v="67"/>
    <n v="85.76"/>
    <n v="1005"/>
    <n v="1286.4000000000001"/>
    <x v="14"/>
    <x v="1"/>
    <x v="1"/>
  </r>
  <r>
    <d v="2022-03-04T00:00:00"/>
    <x v="42"/>
    <n v="13"/>
    <x v="0"/>
    <x v="0"/>
    <n v="0"/>
    <x v="42"/>
    <x v="4"/>
    <x v="3"/>
    <n v="18"/>
    <n v="24.66"/>
    <n v="234"/>
    <n v="320.58"/>
    <x v="3"/>
    <x v="2"/>
    <x v="1"/>
  </r>
  <r>
    <d v="2022-03-06T00:00:00"/>
    <x v="3"/>
    <n v="2"/>
    <x v="2"/>
    <x v="1"/>
    <n v="0"/>
    <x v="3"/>
    <x v="3"/>
    <x v="2"/>
    <n v="44"/>
    <n v="48.84"/>
    <n v="88"/>
    <n v="97.68"/>
    <x v="16"/>
    <x v="2"/>
    <x v="1"/>
  </r>
  <r>
    <d v="2022-03-07T00:00:00"/>
    <x v="6"/>
    <n v="1"/>
    <x v="2"/>
    <x v="1"/>
    <n v="0"/>
    <x v="6"/>
    <x v="3"/>
    <x v="1"/>
    <n v="71"/>
    <n v="80.94"/>
    <n v="71"/>
    <n v="80.94"/>
    <x v="20"/>
    <x v="2"/>
    <x v="1"/>
  </r>
  <r>
    <d v="2022-03-08T00:00:00"/>
    <x v="11"/>
    <n v="6"/>
    <x v="2"/>
    <x v="0"/>
    <n v="0"/>
    <x v="11"/>
    <x v="1"/>
    <x v="1"/>
    <n v="76"/>
    <n v="82.08"/>
    <n v="456"/>
    <n v="492.48"/>
    <x v="21"/>
    <x v="2"/>
    <x v="1"/>
  </r>
  <r>
    <d v="2022-03-09T00:00:00"/>
    <x v="28"/>
    <n v="3"/>
    <x v="2"/>
    <x v="0"/>
    <n v="0"/>
    <x v="28"/>
    <x v="4"/>
    <x v="0"/>
    <n v="148"/>
    <n v="201.28"/>
    <n v="444"/>
    <n v="603.84"/>
    <x v="4"/>
    <x v="2"/>
    <x v="1"/>
  </r>
  <r>
    <d v="2022-03-09T00:00:00"/>
    <x v="3"/>
    <n v="11"/>
    <x v="1"/>
    <x v="1"/>
    <n v="0"/>
    <x v="3"/>
    <x v="3"/>
    <x v="2"/>
    <n v="44"/>
    <n v="48.84"/>
    <n v="484"/>
    <n v="537.24"/>
    <x v="4"/>
    <x v="2"/>
    <x v="1"/>
  </r>
  <r>
    <d v="2022-03-10T00:00:00"/>
    <x v="38"/>
    <n v="12"/>
    <x v="0"/>
    <x v="0"/>
    <n v="0"/>
    <x v="38"/>
    <x v="4"/>
    <x v="1"/>
    <n v="95"/>
    <n v="119.7"/>
    <n v="1140"/>
    <n v="1436.4"/>
    <x v="26"/>
    <x v="2"/>
    <x v="1"/>
  </r>
  <r>
    <d v="2022-03-14T00:00:00"/>
    <x v="21"/>
    <n v="2"/>
    <x v="2"/>
    <x v="1"/>
    <n v="0"/>
    <x v="21"/>
    <x v="2"/>
    <x v="3"/>
    <n v="13"/>
    <n v="16.64"/>
    <n v="26"/>
    <n v="33.28"/>
    <x v="29"/>
    <x v="2"/>
    <x v="1"/>
  </r>
  <r>
    <d v="2022-03-14T00:00:00"/>
    <x v="42"/>
    <n v="13"/>
    <x v="2"/>
    <x v="0"/>
    <n v="0"/>
    <x v="42"/>
    <x v="4"/>
    <x v="3"/>
    <n v="18"/>
    <n v="24.66"/>
    <n v="234"/>
    <n v="320.58"/>
    <x v="29"/>
    <x v="2"/>
    <x v="1"/>
  </r>
  <r>
    <d v="2022-03-18T00:00:00"/>
    <x v="40"/>
    <n v="2"/>
    <x v="1"/>
    <x v="1"/>
    <n v="0"/>
    <x v="40"/>
    <x v="2"/>
    <x v="0"/>
    <n v="150"/>
    <n v="210"/>
    <n v="300"/>
    <n v="420"/>
    <x v="7"/>
    <x v="2"/>
    <x v="1"/>
  </r>
  <r>
    <d v="2022-03-18T00:00:00"/>
    <x v="26"/>
    <n v="10"/>
    <x v="2"/>
    <x v="1"/>
    <n v="0"/>
    <x v="26"/>
    <x v="4"/>
    <x v="2"/>
    <n v="48"/>
    <n v="57.120000000000005"/>
    <n v="480"/>
    <n v="571.20000000000005"/>
    <x v="7"/>
    <x v="2"/>
    <x v="1"/>
  </r>
  <r>
    <d v="2022-03-19T00:00:00"/>
    <x v="41"/>
    <n v="6"/>
    <x v="0"/>
    <x v="1"/>
    <n v="0"/>
    <x v="41"/>
    <x v="1"/>
    <x v="0"/>
    <n v="138"/>
    <n v="173.88"/>
    <n v="828"/>
    <n v="1043.28"/>
    <x v="8"/>
    <x v="2"/>
    <x v="1"/>
  </r>
  <r>
    <d v="2022-03-23T00:00:00"/>
    <x v="18"/>
    <n v="9"/>
    <x v="2"/>
    <x v="1"/>
    <n v="0"/>
    <x v="18"/>
    <x v="4"/>
    <x v="1"/>
    <n v="89"/>
    <n v="117.48"/>
    <n v="801"/>
    <n v="1057.32"/>
    <x v="19"/>
    <x v="2"/>
    <x v="1"/>
  </r>
  <r>
    <d v="2022-03-25T00:00:00"/>
    <x v="16"/>
    <n v="2"/>
    <x v="0"/>
    <x v="0"/>
    <n v="0"/>
    <x v="16"/>
    <x v="3"/>
    <x v="1"/>
    <n v="98"/>
    <n v="103.88"/>
    <n v="196"/>
    <n v="207.76"/>
    <x v="11"/>
    <x v="2"/>
    <x v="1"/>
  </r>
  <r>
    <d v="2022-03-25T00:00:00"/>
    <x v="28"/>
    <n v="11"/>
    <x v="2"/>
    <x v="0"/>
    <n v="0"/>
    <x v="28"/>
    <x v="4"/>
    <x v="0"/>
    <n v="148"/>
    <n v="201.28"/>
    <n v="1628"/>
    <n v="2214.08"/>
    <x v="11"/>
    <x v="2"/>
    <x v="1"/>
  </r>
  <r>
    <d v="2022-03-29T00:00:00"/>
    <x v="18"/>
    <n v="12"/>
    <x v="1"/>
    <x v="0"/>
    <n v="0"/>
    <x v="18"/>
    <x v="4"/>
    <x v="1"/>
    <n v="89"/>
    <n v="117.48"/>
    <n v="1068"/>
    <n v="1409.76"/>
    <x v="28"/>
    <x v="2"/>
    <x v="1"/>
  </r>
  <r>
    <d v="2022-03-30T00:00:00"/>
    <x v="16"/>
    <n v="13"/>
    <x v="1"/>
    <x v="1"/>
    <n v="0"/>
    <x v="16"/>
    <x v="3"/>
    <x v="1"/>
    <n v="98"/>
    <n v="103.88"/>
    <n v="1274"/>
    <n v="1350.44"/>
    <x v="24"/>
    <x v="2"/>
    <x v="1"/>
  </r>
  <r>
    <d v="2022-04-01T00:00:00"/>
    <x v="29"/>
    <n v="2"/>
    <x v="1"/>
    <x v="1"/>
    <n v="0"/>
    <x v="29"/>
    <x v="3"/>
    <x v="1"/>
    <n v="105"/>
    <n v="142.80000000000001"/>
    <n v="210"/>
    <n v="285.60000000000002"/>
    <x v="0"/>
    <x v="3"/>
    <x v="1"/>
  </r>
  <r>
    <d v="2022-04-02T00:00:00"/>
    <x v="29"/>
    <n v="3"/>
    <x v="2"/>
    <x v="1"/>
    <n v="0"/>
    <x v="29"/>
    <x v="3"/>
    <x v="1"/>
    <n v="105"/>
    <n v="142.80000000000001"/>
    <n v="315"/>
    <n v="428.40000000000003"/>
    <x v="1"/>
    <x v="3"/>
    <x v="1"/>
  </r>
  <r>
    <d v="2022-04-06T00:00:00"/>
    <x v="17"/>
    <n v="2"/>
    <x v="0"/>
    <x v="1"/>
    <n v="0"/>
    <x v="17"/>
    <x v="1"/>
    <x v="1"/>
    <n v="90"/>
    <n v="115.2"/>
    <n v="180"/>
    <n v="230.4"/>
    <x v="16"/>
    <x v="3"/>
    <x v="1"/>
  </r>
  <r>
    <d v="2022-04-07T00:00:00"/>
    <x v="42"/>
    <n v="7"/>
    <x v="2"/>
    <x v="0"/>
    <n v="0"/>
    <x v="42"/>
    <x v="4"/>
    <x v="3"/>
    <n v="18"/>
    <n v="24.66"/>
    <n v="126"/>
    <n v="172.62"/>
    <x v="20"/>
    <x v="3"/>
    <x v="1"/>
  </r>
  <r>
    <d v="2022-04-09T00:00:00"/>
    <x v="34"/>
    <n v="12"/>
    <x v="0"/>
    <x v="1"/>
    <n v="0"/>
    <x v="34"/>
    <x v="1"/>
    <x v="3"/>
    <n v="37"/>
    <n v="42.55"/>
    <n v="444"/>
    <n v="510.59999999999997"/>
    <x v="4"/>
    <x v="3"/>
    <x v="1"/>
  </r>
  <r>
    <d v="2022-04-09T00:00:00"/>
    <x v="29"/>
    <n v="9"/>
    <x v="1"/>
    <x v="0"/>
    <n v="0"/>
    <x v="29"/>
    <x v="3"/>
    <x v="1"/>
    <n v="105"/>
    <n v="142.80000000000001"/>
    <n v="945"/>
    <n v="1285.2"/>
    <x v="4"/>
    <x v="3"/>
    <x v="1"/>
  </r>
  <r>
    <d v="2022-04-13T00:00:00"/>
    <x v="21"/>
    <n v="14"/>
    <x v="0"/>
    <x v="0"/>
    <n v="0"/>
    <x v="21"/>
    <x v="2"/>
    <x v="3"/>
    <n v="13"/>
    <n v="16.64"/>
    <n v="182"/>
    <n v="232.96"/>
    <x v="22"/>
    <x v="3"/>
    <x v="1"/>
  </r>
  <r>
    <d v="2022-04-18T00:00:00"/>
    <x v="41"/>
    <n v="9"/>
    <x v="2"/>
    <x v="1"/>
    <n v="0"/>
    <x v="41"/>
    <x v="1"/>
    <x v="0"/>
    <n v="138"/>
    <n v="173.88"/>
    <n v="1242"/>
    <n v="1564.92"/>
    <x v="7"/>
    <x v="3"/>
    <x v="1"/>
  </r>
  <r>
    <d v="2022-04-20T00:00:00"/>
    <x v="30"/>
    <n v="2"/>
    <x v="0"/>
    <x v="0"/>
    <n v="0"/>
    <x v="30"/>
    <x v="2"/>
    <x v="3"/>
    <n v="37"/>
    <n v="49.21"/>
    <n v="74"/>
    <n v="98.42"/>
    <x v="9"/>
    <x v="3"/>
    <x v="1"/>
  </r>
  <r>
    <d v="2022-04-20T00:00:00"/>
    <x v="35"/>
    <n v="4"/>
    <x v="2"/>
    <x v="0"/>
    <n v="0"/>
    <x v="35"/>
    <x v="2"/>
    <x v="1"/>
    <n v="73"/>
    <n v="94.17"/>
    <n v="292"/>
    <n v="376.68"/>
    <x v="9"/>
    <x v="3"/>
    <x v="1"/>
  </r>
  <r>
    <d v="2022-04-21T00:00:00"/>
    <x v="28"/>
    <n v="2"/>
    <x v="2"/>
    <x v="1"/>
    <n v="0"/>
    <x v="28"/>
    <x v="4"/>
    <x v="0"/>
    <n v="148"/>
    <n v="201.28"/>
    <n v="296"/>
    <n v="402.56"/>
    <x v="10"/>
    <x v="3"/>
    <x v="1"/>
  </r>
  <r>
    <d v="2022-04-21T00:00:00"/>
    <x v="42"/>
    <n v="14"/>
    <x v="1"/>
    <x v="0"/>
    <n v="0"/>
    <x v="42"/>
    <x v="4"/>
    <x v="3"/>
    <n v="18"/>
    <n v="24.66"/>
    <n v="252"/>
    <n v="345.24"/>
    <x v="10"/>
    <x v="3"/>
    <x v="1"/>
  </r>
  <r>
    <d v="2022-04-23T00:00:00"/>
    <x v="11"/>
    <n v="15"/>
    <x v="1"/>
    <x v="0"/>
    <n v="0"/>
    <x v="11"/>
    <x v="1"/>
    <x v="1"/>
    <n v="76"/>
    <n v="82.08"/>
    <n v="1140"/>
    <n v="1231.2"/>
    <x v="19"/>
    <x v="3"/>
    <x v="1"/>
  </r>
  <r>
    <d v="2022-04-24T00:00:00"/>
    <x v="13"/>
    <n v="4"/>
    <x v="2"/>
    <x v="0"/>
    <n v="0"/>
    <x v="13"/>
    <x v="4"/>
    <x v="2"/>
    <n v="55"/>
    <n v="58.3"/>
    <n v="220"/>
    <n v="233.2"/>
    <x v="27"/>
    <x v="3"/>
    <x v="1"/>
  </r>
  <r>
    <d v="2022-04-25T00:00:00"/>
    <x v="3"/>
    <n v="9"/>
    <x v="2"/>
    <x v="1"/>
    <n v="0"/>
    <x v="3"/>
    <x v="3"/>
    <x v="2"/>
    <n v="44"/>
    <n v="48.84"/>
    <n v="396"/>
    <n v="439.56000000000006"/>
    <x v="11"/>
    <x v="3"/>
    <x v="1"/>
  </r>
  <r>
    <d v="2022-04-25T00:00:00"/>
    <x v="6"/>
    <n v="8"/>
    <x v="1"/>
    <x v="0"/>
    <n v="0"/>
    <x v="6"/>
    <x v="3"/>
    <x v="1"/>
    <n v="71"/>
    <n v="80.94"/>
    <n v="568"/>
    <n v="647.52"/>
    <x v="11"/>
    <x v="3"/>
    <x v="1"/>
  </r>
  <r>
    <d v="2022-04-26T00:00:00"/>
    <x v="26"/>
    <n v="2"/>
    <x v="2"/>
    <x v="1"/>
    <n v="0"/>
    <x v="26"/>
    <x v="4"/>
    <x v="2"/>
    <n v="48"/>
    <n v="57.120000000000005"/>
    <n v="96"/>
    <n v="114.24000000000001"/>
    <x v="12"/>
    <x v="3"/>
    <x v="1"/>
  </r>
  <r>
    <d v="2022-04-28T00:00:00"/>
    <x v="9"/>
    <n v="14"/>
    <x v="2"/>
    <x v="1"/>
    <n v="0"/>
    <x v="9"/>
    <x v="2"/>
    <x v="1"/>
    <n v="112"/>
    <n v="146.72"/>
    <n v="1568"/>
    <n v="2054.08"/>
    <x v="14"/>
    <x v="3"/>
    <x v="1"/>
  </r>
  <r>
    <d v="2022-04-30T00:00:00"/>
    <x v="21"/>
    <n v="13"/>
    <x v="1"/>
    <x v="0"/>
    <n v="0"/>
    <x v="21"/>
    <x v="2"/>
    <x v="3"/>
    <n v="13"/>
    <n v="16.64"/>
    <n v="169"/>
    <n v="216.32"/>
    <x v="24"/>
    <x v="3"/>
    <x v="1"/>
  </r>
  <r>
    <d v="2022-04-30T00:00:00"/>
    <x v="26"/>
    <n v="8"/>
    <x v="2"/>
    <x v="0"/>
    <n v="0"/>
    <x v="26"/>
    <x v="4"/>
    <x v="2"/>
    <n v="48"/>
    <n v="57.120000000000005"/>
    <n v="384"/>
    <n v="456.96000000000004"/>
    <x v="24"/>
    <x v="3"/>
    <x v="1"/>
  </r>
  <r>
    <d v="2022-05-01T00:00:00"/>
    <x v="13"/>
    <n v="9"/>
    <x v="0"/>
    <x v="0"/>
    <n v="0"/>
    <x v="13"/>
    <x v="4"/>
    <x v="2"/>
    <n v="55"/>
    <n v="58.3"/>
    <n v="495"/>
    <n v="524.69999999999993"/>
    <x v="0"/>
    <x v="4"/>
    <x v="1"/>
  </r>
  <r>
    <d v="2022-05-01T00:00:00"/>
    <x v="38"/>
    <n v="6"/>
    <x v="1"/>
    <x v="0"/>
    <n v="0"/>
    <x v="38"/>
    <x v="4"/>
    <x v="1"/>
    <n v="95"/>
    <n v="119.7"/>
    <n v="570"/>
    <n v="718.2"/>
    <x v="0"/>
    <x v="4"/>
    <x v="1"/>
  </r>
  <r>
    <d v="2022-05-02T00:00:00"/>
    <x v="2"/>
    <n v="4"/>
    <x v="1"/>
    <x v="1"/>
    <n v="0"/>
    <x v="2"/>
    <x v="2"/>
    <x v="1"/>
    <n v="112"/>
    <n v="122.08"/>
    <n v="448"/>
    <n v="488.32"/>
    <x v="1"/>
    <x v="4"/>
    <x v="1"/>
  </r>
  <r>
    <d v="2022-05-04T00:00:00"/>
    <x v="14"/>
    <n v="10"/>
    <x v="2"/>
    <x v="0"/>
    <n v="0"/>
    <x v="14"/>
    <x v="0"/>
    <x v="2"/>
    <n v="61"/>
    <n v="76.25"/>
    <n v="610"/>
    <n v="762.5"/>
    <x v="3"/>
    <x v="4"/>
    <x v="1"/>
  </r>
  <r>
    <d v="2022-05-06T00:00:00"/>
    <x v="13"/>
    <n v="7"/>
    <x v="2"/>
    <x v="0"/>
    <n v="0"/>
    <x v="13"/>
    <x v="4"/>
    <x v="2"/>
    <n v="55"/>
    <n v="58.3"/>
    <n v="385"/>
    <n v="408.09999999999997"/>
    <x v="16"/>
    <x v="4"/>
    <x v="1"/>
  </r>
  <r>
    <d v="2022-05-07T00:00:00"/>
    <x v="27"/>
    <n v="4"/>
    <x v="1"/>
    <x v="1"/>
    <n v="0"/>
    <x v="27"/>
    <x v="2"/>
    <x v="3"/>
    <n v="12"/>
    <n v="15.719999999999999"/>
    <n v="48"/>
    <n v="62.879999999999995"/>
    <x v="20"/>
    <x v="4"/>
    <x v="1"/>
  </r>
  <r>
    <d v="2022-05-07T00:00:00"/>
    <x v="26"/>
    <n v="1"/>
    <x v="1"/>
    <x v="0"/>
    <n v="0"/>
    <x v="26"/>
    <x v="4"/>
    <x v="2"/>
    <n v="48"/>
    <n v="57.120000000000005"/>
    <n v="48"/>
    <n v="57.120000000000005"/>
    <x v="20"/>
    <x v="4"/>
    <x v="1"/>
  </r>
  <r>
    <d v="2022-05-08T00:00:00"/>
    <x v="22"/>
    <n v="7"/>
    <x v="1"/>
    <x v="0"/>
    <n v="0"/>
    <x v="22"/>
    <x v="0"/>
    <x v="0"/>
    <n v="121"/>
    <n v="141.57"/>
    <n v="847"/>
    <n v="990.99"/>
    <x v="21"/>
    <x v="4"/>
    <x v="1"/>
  </r>
  <r>
    <d v="2022-05-09T00:00:00"/>
    <x v="39"/>
    <n v="12"/>
    <x v="0"/>
    <x v="1"/>
    <n v="0"/>
    <x v="39"/>
    <x v="2"/>
    <x v="0"/>
    <n v="134"/>
    <n v="156.78"/>
    <n v="1608"/>
    <n v="1881.3600000000001"/>
    <x v="4"/>
    <x v="4"/>
    <x v="1"/>
  </r>
  <r>
    <d v="2022-05-10T00:00:00"/>
    <x v="37"/>
    <n v="6"/>
    <x v="2"/>
    <x v="0"/>
    <n v="0"/>
    <x v="37"/>
    <x v="3"/>
    <x v="3"/>
    <n v="6"/>
    <n v="7.8599999999999994"/>
    <n v="36"/>
    <n v="47.16"/>
    <x v="26"/>
    <x v="4"/>
    <x v="1"/>
  </r>
  <r>
    <d v="2022-05-12T00:00:00"/>
    <x v="31"/>
    <n v="7"/>
    <x v="1"/>
    <x v="1"/>
    <n v="0"/>
    <x v="31"/>
    <x v="2"/>
    <x v="2"/>
    <n v="44"/>
    <n v="48.4"/>
    <n v="308"/>
    <n v="338.8"/>
    <x v="6"/>
    <x v="4"/>
    <x v="1"/>
  </r>
  <r>
    <d v="2022-05-13T00:00:00"/>
    <x v="35"/>
    <n v="5"/>
    <x v="2"/>
    <x v="0"/>
    <n v="0"/>
    <x v="35"/>
    <x v="2"/>
    <x v="1"/>
    <n v="73"/>
    <n v="94.17"/>
    <n v="365"/>
    <n v="470.85"/>
    <x v="22"/>
    <x v="4"/>
    <x v="1"/>
  </r>
  <r>
    <d v="2022-05-14T00:00:00"/>
    <x v="25"/>
    <n v="14"/>
    <x v="2"/>
    <x v="1"/>
    <n v="0"/>
    <x v="25"/>
    <x v="3"/>
    <x v="1"/>
    <n v="83"/>
    <n v="94.62"/>
    <n v="1162"/>
    <n v="1324.68"/>
    <x v="29"/>
    <x v="4"/>
    <x v="1"/>
  </r>
  <r>
    <d v="2022-05-15T00:00:00"/>
    <x v="14"/>
    <n v="5"/>
    <x v="1"/>
    <x v="0"/>
    <n v="0"/>
    <x v="14"/>
    <x v="0"/>
    <x v="2"/>
    <n v="61"/>
    <n v="76.25"/>
    <n v="305"/>
    <n v="381.25"/>
    <x v="17"/>
    <x v="4"/>
    <x v="1"/>
  </r>
  <r>
    <d v="2022-05-16T00:00:00"/>
    <x v="20"/>
    <n v="13"/>
    <x v="2"/>
    <x v="1"/>
    <n v="0"/>
    <x v="20"/>
    <x v="2"/>
    <x v="0"/>
    <n v="148"/>
    <n v="164.28"/>
    <n v="1924"/>
    <n v="2135.64"/>
    <x v="23"/>
    <x v="4"/>
    <x v="1"/>
  </r>
  <r>
    <d v="2022-05-16T00:00:00"/>
    <x v="5"/>
    <n v="13"/>
    <x v="1"/>
    <x v="0"/>
    <n v="0"/>
    <x v="5"/>
    <x v="4"/>
    <x v="1"/>
    <n v="93"/>
    <n v="104.16"/>
    <n v="1209"/>
    <n v="1354.08"/>
    <x v="23"/>
    <x v="4"/>
    <x v="1"/>
  </r>
  <r>
    <d v="2022-05-17T00:00:00"/>
    <x v="26"/>
    <n v="8"/>
    <x v="2"/>
    <x v="1"/>
    <n v="0"/>
    <x v="26"/>
    <x v="4"/>
    <x v="2"/>
    <n v="48"/>
    <n v="57.120000000000005"/>
    <n v="384"/>
    <n v="456.96000000000004"/>
    <x v="30"/>
    <x v="4"/>
    <x v="1"/>
  </r>
  <r>
    <d v="2022-05-18T00:00:00"/>
    <x v="26"/>
    <n v="4"/>
    <x v="0"/>
    <x v="0"/>
    <n v="0"/>
    <x v="26"/>
    <x v="4"/>
    <x v="2"/>
    <n v="48"/>
    <n v="57.120000000000005"/>
    <n v="192"/>
    <n v="228.48000000000002"/>
    <x v="7"/>
    <x v="4"/>
    <x v="1"/>
  </r>
  <r>
    <d v="2022-05-18T00:00:00"/>
    <x v="1"/>
    <n v="8"/>
    <x v="0"/>
    <x v="0"/>
    <n v="0"/>
    <x v="1"/>
    <x v="1"/>
    <x v="1"/>
    <n v="72"/>
    <n v="79.92"/>
    <n v="576"/>
    <n v="639.36"/>
    <x v="7"/>
    <x v="4"/>
    <x v="1"/>
  </r>
  <r>
    <d v="2022-05-20T00:00:00"/>
    <x v="11"/>
    <n v="15"/>
    <x v="1"/>
    <x v="1"/>
    <n v="0"/>
    <x v="11"/>
    <x v="1"/>
    <x v="1"/>
    <n v="76"/>
    <n v="82.08"/>
    <n v="1140"/>
    <n v="1231.2"/>
    <x v="9"/>
    <x v="4"/>
    <x v="1"/>
  </r>
  <r>
    <d v="2022-05-22T00:00:00"/>
    <x v="27"/>
    <n v="12"/>
    <x v="2"/>
    <x v="0"/>
    <n v="0"/>
    <x v="27"/>
    <x v="2"/>
    <x v="3"/>
    <n v="12"/>
    <n v="15.719999999999999"/>
    <n v="144"/>
    <n v="188.64"/>
    <x v="18"/>
    <x v="4"/>
    <x v="1"/>
  </r>
  <r>
    <d v="2022-05-25T00:00:00"/>
    <x v="29"/>
    <n v="7"/>
    <x v="1"/>
    <x v="0"/>
    <n v="0"/>
    <x v="29"/>
    <x v="3"/>
    <x v="1"/>
    <n v="105"/>
    <n v="142.80000000000001"/>
    <n v="735"/>
    <n v="999.60000000000014"/>
    <x v="11"/>
    <x v="4"/>
    <x v="1"/>
  </r>
  <r>
    <d v="2022-05-26T00:00:00"/>
    <x v="33"/>
    <n v="2"/>
    <x v="2"/>
    <x v="0"/>
    <n v="0"/>
    <x v="33"/>
    <x v="4"/>
    <x v="3"/>
    <n v="37"/>
    <n v="41.81"/>
    <n v="74"/>
    <n v="83.62"/>
    <x v="12"/>
    <x v="4"/>
    <x v="1"/>
  </r>
  <r>
    <d v="2022-05-26T00:00:00"/>
    <x v="26"/>
    <n v="2"/>
    <x v="1"/>
    <x v="0"/>
    <n v="0"/>
    <x v="26"/>
    <x v="4"/>
    <x v="2"/>
    <n v="48"/>
    <n v="57.120000000000005"/>
    <n v="96"/>
    <n v="114.24000000000001"/>
    <x v="12"/>
    <x v="4"/>
    <x v="1"/>
  </r>
  <r>
    <d v="2022-05-28T00:00:00"/>
    <x v="41"/>
    <n v="10"/>
    <x v="0"/>
    <x v="1"/>
    <n v="0"/>
    <x v="41"/>
    <x v="1"/>
    <x v="0"/>
    <n v="138"/>
    <n v="173.88"/>
    <n v="1380"/>
    <n v="1738.8"/>
    <x v="14"/>
    <x v="4"/>
    <x v="1"/>
  </r>
  <r>
    <d v="2022-05-28T00:00:00"/>
    <x v="25"/>
    <n v="5"/>
    <x v="0"/>
    <x v="0"/>
    <n v="0"/>
    <x v="25"/>
    <x v="3"/>
    <x v="1"/>
    <n v="83"/>
    <n v="94.62"/>
    <n v="415"/>
    <n v="473.1"/>
    <x v="14"/>
    <x v="4"/>
    <x v="1"/>
  </r>
  <r>
    <d v="2022-05-28T00:00:00"/>
    <x v="20"/>
    <n v="9"/>
    <x v="1"/>
    <x v="1"/>
    <n v="0"/>
    <x v="20"/>
    <x v="2"/>
    <x v="0"/>
    <n v="148"/>
    <n v="164.28"/>
    <n v="1332"/>
    <n v="1478.52"/>
    <x v="14"/>
    <x v="4"/>
    <x v="1"/>
  </r>
  <r>
    <d v="2022-05-28T00:00:00"/>
    <x v="3"/>
    <n v="12"/>
    <x v="1"/>
    <x v="0"/>
    <n v="0"/>
    <x v="3"/>
    <x v="3"/>
    <x v="2"/>
    <n v="44"/>
    <n v="48.84"/>
    <n v="528"/>
    <n v="586.08000000000004"/>
    <x v="14"/>
    <x v="4"/>
    <x v="1"/>
  </r>
  <r>
    <d v="2022-05-28T00:00:00"/>
    <x v="14"/>
    <n v="14"/>
    <x v="2"/>
    <x v="1"/>
    <n v="0"/>
    <x v="14"/>
    <x v="0"/>
    <x v="2"/>
    <n v="61"/>
    <n v="76.25"/>
    <n v="854"/>
    <n v="1067.5"/>
    <x v="14"/>
    <x v="4"/>
    <x v="1"/>
  </r>
  <r>
    <d v="2022-05-30T00:00:00"/>
    <x v="11"/>
    <n v="9"/>
    <x v="2"/>
    <x v="0"/>
    <n v="0"/>
    <x v="11"/>
    <x v="1"/>
    <x v="1"/>
    <n v="76"/>
    <n v="82.08"/>
    <n v="684"/>
    <n v="738.72"/>
    <x v="24"/>
    <x v="4"/>
    <x v="1"/>
  </r>
  <r>
    <d v="2022-05-30T00:00:00"/>
    <x v="24"/>
    <n v="4"/>
    <x v="0"/>
    <x v="1"/>
    <n v="0"/>
    <x v="24"/>
    <x v="3"/>
    <x v="0"/>
    <n v="133"/>
    <n v="155.61000000000001"/>
    <n v="532"/>
    <n v="622.44000000000005"/>
    <x v="24"/>
    <x v="4"/>
    <x v="1"/>
  </r>
  <r>
    <d v="2022-05-30T00:00:00"/>
    <x v="38"/>
    <n v="3"/>
    <x v="1"/>
    <x v="1"/>
    <n v="0"/>
    <x v="38"/>
    <x v="4"/>
    <x v="1"/>
    <n v="95"/>
    <n v="119.7"/>
    <n v="285"/>
    <n v="359.1"/>
    <x v="24"/>
    <x v="4"/>
    <x v="1"/>
  </r>
  <r>
    <d v="2022-06-03T00:00:00"/>
    <x v="25"/>
    <n v="14"/>
    <x v="1"/>
    <x v="0"/>
    <n v="0"/>
    <x v="25"/>
    <x v="3"/>
    <x v="1"/>
    <n v="83"/>
    <n v="94.62"/>
    <n v="1162"/>
    <n v="1324.68"/>
    <x v="2"/>
    <x v="5"/>
    <x v="1"/>
  </r>
  <r>
    <d v="2022-06-10T00:00:00"/>
    <x v="33"/>
    <n v="8"/>
    <x v="0"/>
    <x v="0"/>
    <n v="0"/>
    <x v="33"/>
    <x v="4"/>
    <x v="3"/>
    <n v="37"/>
    <n v="41.81"/>
    <n v="296"/>
    <n v="334.48"/>
    <x v="26"/>
    <x v="5"/>
    <x v="1"/>
  </r>
  <r>
    <d v="2022-06-11T00:00:00"/>
    <x v="34"/>
    <n v="13"/>
    <x v="1"/>
    <x v="1"/>
    <n v="0"/>
    <x v="34"/>
    <x v="1"/>
    <x v="3"/>
    <n v="37"/>
    <n v="42.55"/>
    <n v="481"/>
    <n v="553.15"/>
    <x v="5"/>
    <x v="5"/>
    <x v="1"/>
  </r>
  <r>
    <d v="2022-06-11T00:00:00"/>
    <x v="32"/>
    <n v="6"/>
    <x v="2"/>
    <x v="0"/>
    <n v="0"/>
    <x v="32"/>
    <x v="0"/>
    <x v="0"/>
    <n v="126"/>
    <n v="162.54"/>
    <n v="756"/>
    <n v="975.24"/>
    <x v="5"/>
    <x v="5"/>
    <x v="1"/>
  </r>
  <r>
    <d v="2022-06-13T00:00:00"/>
    <x v="42"/>
    <n v="6"/>
    <x v="2"/>
    <x v="1"/>
    <n v="0"/>
    <x v="42"/>
    <x v="4"/>
    <x v="3"/>
    <n v="18"/>
    <n v="24.66"/>
    <n v="108"/>
    <n v="147.96"/>
    <x v="22"/>
    <x v="5"/>
    <x v="1"/>
  </r>
  <r>
    <d v="2022-06-15T00:00:00"/>
    <x v="10"/>
    <n v="15"/>
    <x v="0"/>
    <x v="0"/>
    <n v="0"/>
    <x v="10"/>
    <x v="1"/>
    <x v="0"/>
    <n v="120"/>
    <n v="162"/>
    <n v="1800"/>
    <n v="2430"/>
    <x v="17"/>
    <x v="5"/>
    <x v="1"/>
  </r>
  <r>
    <d v="2022-06-16T00:00:00"/>
    <x v="19"/>
    <n v="15"/>
    <x v="1"/>
    <x v="1"/>
    <n v="0"/>
    <x v="19"/>
    <x v="4"/>
    <x v="2"/>
    <n v="47"/>
    <n v="53.11"/>
    <n v="705"/>
    <n v="796.65"/>
    <x v="23"/>
    <x v="5"/>
    <x v="1"/>
  </r>
  <r>
    <d v="2022-06-19T00:00:00"/>
    <x v="29"/>
    <n v="8"/>
    <x v="2"/>
    <x v="1"/>
    <n v="0"/>
    <x v="29"/>
    <x v="3"/>
    <x v="1"/>
    <n v="105"/>
    <n v="142.80000000000001"/>
    <n v="840"/>
    <n v="1142.4000000000001"/>
    <x v="8"/>
    <x v="5"/>
    <x v="1"/>
  </r>
  <r>
    <d v="2022-06-21T00:00:00"/>
    <x v="39"/>
    <n v="14"/>
    <x v="2"/>
    <x v="1"/>
    <n v="0"/>
    <x v="39"/>
    <x v="2"/>
    <x v="0"/>
    <n v="134"/>
    <n v="156.78"/>
    <n v="1876"/>
    <n v="2194.92"/>
    <x v="10"/>
    <x v="5"/>
    <x v="1"/>
  </r>
  <r>
    <d v="2022-06-22T00:00:00"/>
    <x v="17"/>
    <n v="10"/>
    <x v="1"/>
    <x v="1"/>
    <n v="0"/>
    <x v="17"/>
    <x v="1"/>
    <x v="1"/>
    <n v="90"/>
    <n v="115.2"/>
    <n v="900"/>
    <n v="1152"/>
    <x v="18"/>
    <x v="5"/>
    <x v="1"/>
  </r>
  <r>
    <d v="2022-06-22T00:00:00"/>
    <x v="16"/>
    <n v="4"/>
    <x v="2"/>
    <x v="1"/>
    <n v="0"/>
    <x v="16"/>
    <x v="3"/>
    <x v="1"/>
    <n v="98"/>
    <n v="103.88"/>
    <n v="392"/>
    <n v="415.52"/>
    <x v="18"/>
    <x v="5"/>
    <x v="1"/>
  </r>
  <r>
    <d v="2022-06-23T00:00:00"/>
    <x v="3"/>
    <n v="8"/>
    <x v="2"/>
    <x v="0"/>
    <n v="0"/>
    <x v="3"/>
    <x v="3"/>
    <x v="2"/>
    <n v="44"/>
    <n v="48.84"/>
    <n v="352"/>
    <n v="390.72"/>
    <x v="19"/>
    <x v="5"/>
    <x v="1"/>
  </r>
  <r>
    <d v="2022-06-24T00:00:00"/>
    <x v="30"/>
    <n v="7"/>
    <x v="2"/>
    <x v="1"/>
    <n v="0"/>
    <x v="30"/>
    <x v="2"/>
    <x v="3"/>
    <n v="37"/>
    <n v="49.21"/>
    <n v="259"/>
    <n v="344.47"/>
    <x v="27"/>
    <x v="5"/>
    <x v="1"/>
  </r>
  <r>
    <d v="2022-06-25T00:00:00"/>
    <x v="35"/>
    <n v="7"/>
    <x v="1"/>
    <x v="0"/>
    <n v="0"/>
    <x v="35"/>
    <x v="2"/>
    <x v="1"/>
    <n v="73"/>
    <n v="94.17"/>
    <n v="511"/>
    <n v="659.19"/>
    <x v="11"/>
    <x v="5"/>
    <x v="1"/>
  </r>
  <r>
    <d v="2022-06-26T00:00:00"/>
    <x v="13"/>
    <n v="4"/>
    <x v="2"/>
    <x v="1"/>
    <n v="0"/>
    <x v="13"/>
    <x v="4"/>
    <x v="2"/>
    <n v="55"/>
    <n v="58.3"/>
    <n v="220"/>
    <n v="233.2"/>
    <x v="12"/>
    <x v="5"/>
    <x v="1"/>
  </r>
  <r>
    <d v="2022-06-26T00:00:00"/>
    <x v="23"/>
    <n v="12"/>
    <x v="2"/>
    <x v="0"/>
    <n v="0"/>
    <x v="23"/>
    <x v="1"/>
    <x v="1"/>
    <n v="67"/>
    <n v="83.08"/>
    <n v="804"/>
    <n v="996.96"/>
    <x v="12"/>
    <x v="5"/>
    <x v="1"/>
  </r>
  <r>
    <d v="2022-07-03T00:00:00"/>
    <x v="38"/>
    <n v="15"/>
    <x v="2"/>
    <x v="1"/>
    <n v="0"/>
    <x v="38"/>
    <x v="4"/>
    <x v="1"/>
    <n v="95"/>
    <n v="119.7"/>
    <n v="1425"/>
    <n v="1795.5"/>
    <x v="2"/>
    <x v="6"/>
    <x v="1"/>
  </r>
  <r>
    <d v="2022-07-04T00:00:00"/>
    <x v="36"/>
    <n v="7"/>
    <x v="2"/>
    <x v="0"/>
    <n v="0"/>
    <x v="36"/>
    <x v="3"/>
    <x v="2"/>
    <n v="43"/>
    <n v="47.730000000000004"/>
    <n v="301"/>
    <n v="334.11"/>
    <x v="3"/>
    <x v="6"/>
    <x v="1"/>
  </r>
  <r>
    <d v="2022-07-05T00:00:00"/>
    <x v="7"/>
    <n v="7"/>
    <x v="1"/>
    <x v="1"/>
    <n v="0"/>
    <x v="7"/>
    <x v="0"/>
    <x v="3"/>
    <n v="7"/>
    <n v="8.33"/>
    <n v="49"/>
    <n v="58.31"/>
    <x v="15"/>
    <x v="6"/>
    <x v="1"/>
  </r>
  <r>
    <d v="2022-07-05T00:00:00"/>
    <x v="27"/>
    <n v="8"/>
    <x v="2"/>
    <x v="0"/>
    <n v="0"/>
    <x v="27"/>
    <x v="2"/>
    <x v="3"/>
    <n v="12"/>
    <n v="15.719999999999999"/>
    <n v="96"/>
    <n v="125.75999999999999"/>
    <x v="15"/>
    <x v="6"/>
    <x v="1"/>
  </r>
  <r>
    <d v="2022-07-06T00:00:00"/>
    <x v="41"/>
    <n v="2"/>
    <x v="2"/>
    <x v="1"/>
    <n v="0"/>
    <x v="41"/>
    <x v="1"/>
    <x v="0"/>
    <n v="138"/>
    <n v="173.88"/>
    <n v="276"/>
    <n v="347.76"/>
    <x v="16"/>
    <x v="6"/>
    <x v="1"/>
  </r>
  <r>
    <d v="2022-07-08T00:00:00"/>
    <x v="30"/>
    <n v="2"/>
    <x v="2"/>
    <x v="0"/>
    <n v="0"/>
    <x v="30"/>
    <x v="2"/>
    <x v="3"/>
    <n v="37"/>
    <n v="49.21"/>
    <n v="74"/>
    <n v="98.42"/>
    <x v="21"/>
    <x v="6"/>
    <x v="1"/>
  </r>
  <r>
    <d v="2022-07-10T00:00:00"/>
    <x v="18"/>
    <n v="12"/>
    <x v="1"/>
    <x v="1"/>
    <n v="0"/>
    <x v="18"/>
    <x v="4"/>
    <x v="1"/>
    <n v="89"/>
    <n v="117.48"/>
    <n v="1068"/>
    <n v="1409.76"/>
    <x v="26"/>
    <x v="6"/>
    <x v="1"/>
  </r>
  <r>
    <d v="2022-07-12T00:00:00"/>
    <x v="33"/>
    <n v="12"/>
    <x v="2"/>
    <x v="1"/>
    <n v="0"/>
    <x v="33"/>
    <x v="4"/>
    <x v="3"/>
    <n v="37"/>
    <n v="41.81"/>
    <n v="444"/>
    <n v="501.72"/>
    <x v="6"/>
    <x v="6"/>
    <x v="1"/>
  </r>
  <r>
    <d v="2022-07-13T00:00:00"/>
    <x v="7"/>
    <n v="7"/>
    <x v="2"/>
    <x v="0"/>
    <n v="0"/>
    <x v="7"/>
    <x v="0"/>
    <x v="3"/>
    <n v="7"/>
    <n v="8.33"/>
    <n v="49"/>
    <n v="58.31"/>
    <x v="22"/>
    <x v="6"/>
    <x v="1"/>
  </r>
  <r>
    <d v="2022-07-14T00:00:00"/>
    <x v="38"/>
    <n v="9"/>
    <x v="2"/>
    <x v="0"/>
    <n v="0"/>
    <x v="38"/>
    <x v="4"/>
    <x v="1"/>
    <n v="95"/>
    <n v="119.7"/>
    <n v="855"/>
    <n v="1077.3"/>
    <x v="29"/>
    <x v="6"/>
    <x v="1"/>
  </r>
  <r>
    <d v="2022-07-15T00:00:00"/>
    <x v="3"/>
    <n v="2"/>
    <x v="1"/>
    <x v="0"/>
    <n v="0"/>
    <x v="3"/>
    <x v="3"/>
    <x v="2"/>
    <n v="44"/>
    <n v="48.84"/>
    <n v="88"/>
    <n v="97.68"/>
    <x v="17"/>
    <x v="6"/>
    <x v="1"/>
  </r>
  <r>
    <d v="2022-07-17T00:00:00"/>
    <x v="41"/>
    <n v="8"/>
    <x v="1"/>
    <x v="1"/>
    <n v="0"/>
    <x v="41"/>
    <x v="1"/>
    <x v="0"/>
    <n v="138"/>
    <n v="173.88"/>
    <n v="1104"/>
    <n v="1391.04"/>
    <x v="30"/>
    <x v="6"/>
    <x v="1"/>
  </r>
  <r>
    <d v="2022-07-18T00:00:00"/>
    <x v="20"/>
    <n v="12"/>
    <x v="2"/>
    <x v="0"/>
    <n v="0"/>
    <x v="20"/>
    <x v="2"/>
    <x v="0"/>
    <n v="148"/>
    <n v="164.28"/>
    <n v="1776"/>
    <n v="1971.3600000000001"/>
    <x v="7"/>
    <x v="6"/>
    <x v="1"/>
  </r>
  <r>
    <d v="2022-07-20T00:00:00"/>
    <x v="10"/>
    <n v="8"/>
    <x v="0"/>
    <x v="0"/>
    <n v="0"/>
    <x v="10"/>
    <x v="1"/>
    <x v="0"/>
    <n v="120"/>
    <n v="162"/>
    <n v="960"/>
    <n v="1296"/>
    <x v="9"/>
    <x v="6"/>
    <x v="1"/>
  </r>
  <r>
    <d v="2022-07-22T00:00:00"/>
    <x v="13"/>
    <n v="6"/>
    <x v="2"/>
    <x v="1"/>
    <n v="0"/>
    <x v="13"/>
    <x v="4"/>
    <x v="2"/>
    <n v="55"/>
    <n v="58.3"/>
    <n v="330"/>
    <n v="349.79999999999995"/>
    <x v="18"/>
    <x v="6"/>
    <x v="1"/>
  </r>
  <r>
    <d v="2022-07-23T00:00:00"/>
    <x v="30"/>
    <n v="2"/>
    <x v="1"/>
    <x v="0"/>
    <n v="0"/>
    <x v="30"/>
    <x v="2"/>
    <x v="3"/>
    <n v="37"/>
    <n v="49.21"/>
    <n v="74"/>
    <n v="98.42"/>
    <x v="19"/>
    <x v="6"/>
    <x v="1"/>
  </r>
  <r>
    <d v="2022-07-24T00:00:00"/>
    <x v="15"/>
    <n v="14"/>
    <x v="2"/>
    <x v="1"/>
    <n v="0"/>
    <x v="15"/>
    <x v="3"/>
    <x v="1"/>
    <n v="75"/>
    <n v="85.5"/>
    <n v="1050"/>
    <n v="1197"/>
    <x v="27"/>
    <x v="6"/>
    <x v="1"/>
  </r>
  <r>
    <d v="2022-07-24T00:00:00"/>
    <x v="26"/>
    <n v="1"/>
    <x v="1"/>
    <x v="0"/>
    <n v="0"/>
    <x v="26"/>
    <x v="4"/>
    <x v="2"/>
    <n v="48"/>
    <n v="57.120000000000005"/>
    <n v="48"/>
    <n v="57.120000000000005"/>
    <x v="27"/>
    <x v="6"/>
    <x v="1"/>
  </r>
  <r>
    <d v="2022-07-25T00:00:00"/>
    <x v="11"/>
    <n v="2"/>
    <x v="2"/>
    <x v="1"/>
    <n v="0"/>
    <x v="11"/>
    <x v="1"/>
    <x v="1"/>
    <n v="76"/>
    <n v="82.08"/>
    <n v="152"/>
    <n v="164.16"/>
    <x v="11"/>
    <x v="6"/>
    <x v="1"/>
  </r>
  <r>
    <d v="2022-07-25T00:00:00"/>
    <x v="39"/>
    <n v="12"/>
    <x v="2"/>
    <x v="1"/>
    <n v="0"/>
    <x v="39"/>
    <x v="2"/>
    <x v="0"/>
    <n v="134"/>
    <n v="156.78"/>
    <n v="1608"/>
    <n v="1881.3600000000001"/>
    <x v="11"/>
    <x v="6"/>
    <x v="1"/>
  </r>
  <r>
    <d v="2022-07-25T00:00:00"/>
    <x v="6"/>
    <n v="13"/>
    <x v="1"/>
    <x v="1"/>
    <n v="0"/>
    <x v="6"/>
    <x v="3"/>
    <x v="1"/>
    <n v="71"/>
    <n v="80.94"/>
    <n v="923"/>
    <n v="1052.22"/>
    <x v="11"/>
    <x v="6"/>
    <x v="1"/>
  </r>
  <r>
    <d v="2022-07-26T00:00:00"/>
    <x v="6"/>
    <n v="10"/>
    <x v="1"/>
    <x v="0"/>
    <n v="0"/>
    <x v="6"/>
    <x v="3"/>
    <x v="1"/>
    <n v="71"/>
    <n v="80.94"/>
    <n v="710"/>
    <n v="809.4"/>
    <x v="12"/>
    <x v="6"/>
    <x v="1"/>
  </r>
  <r>
    <d v="2022-07-26T00:00:00"/>
    <x v="42"/>
    <n v="1"/>
    <x v="1"/>
    <x v="1"/>
    <n v="0"/>
    <x v="42"/>
    <x v="4"/>
    <x v="3"/>
    <n v="18"/>
    <n v="24.66"/>
    <n v="18"/>
    <n v="24.66"/>
    <x v="12"/>
    <x v="6"/>
    <x v="1"/>
  </r>
  <r>
    <d v="2022-08-03T00:00:00"/>
    <x v="35"/>
    <n v="5"/>
    <x v="2"/>
    <x v="1"/>
    <n v="0"/>
    <x v="35"/>
    <x v="2"/>
    <x v="1"/>
    <n v="73"/>
    <n v="94.17"/>
    <n v="365"/>
    <n v="470.85"/>
    <x v="2"/>
    <x v="7"/>
    <x v="1"/>
  </r>
  <r>
    <d v="2022-08-06T00:00:00"/>
    <x v="21"/>
    <n v="9"/>
    <x v="1"/>
    <x v="0"/>
    <n v="0"/>
    <x v="21"/>
    <x v="2"/>
    <x v="3"/>
    <n v="13"/>
    <n v="16.64"/>
    <n v="117"/>
    <n v="149.76"/>
    <x v="16"/>
    <x v="7"/>
    <x v="1"/>
  </r>
  <r>
    <d v="2022-08-08T00:00:00"/>
    <x v="21"/>
    <n v="2"/>
    <x v="2"/>
    <x v="0"/>
    <n v="0"/>
    <x v="21"/>
    <x v="2"/>
    <x v="3"/>
    <n v="13"/>
    <n v="16.64"/>
    <n v="26"/>
    <n v="33.28"/>
    <x v="21"/>
    <x v="7"/>
    <x v="1"/>
  </r>
  <r>
    <d v="2022-08-08T00:00:00"/>
    <x v="18"/>
    <n v="12"/>
    <x v="2"/>
    <x v="1"/>
    <n v="0"/>
    <x v="18"/>
    <x v="4"/>
    <x v="1"/>
    <n v="89"/>
    <n v="117.48"/>
    <n v="1068"/>
    <n v="1409.76"/>
    <x v="21"/>
    <x v="7"/>
    <x v="1"/>
  </r>
  <r>
    <d v="2022-08-08T00:00:00"/>
    <x v="32"/>
    <n v="11"/>
    <x v="2"/>
    <x v="1"/>
    <n v="0"/>
    <x v="32"/>
    <x v="0"/>
    <x v="0"/>
    <n v="126"/>
    <n v="162.54"/>
    <n v="1386"/>
    <n v="1787.9399999999998"/>
    <x v="21"/>
    <x v="7"/>
    <x v="1"/>
  </r>
  <r>
    <d v="2022-08-14T00:00:00"/>
    <x v="28"/>
    <n v="14"/>
    <x v="2"/>
    <x v="1"/>
    <n v="0"/>
    <x v="28"/>
    <x v="4"/>
    <x v="0"/>
    <n v="148"/>
    <n v="201.28"/>
    <n v="2072"/>
    <n v="2817.92"/>
    <x v="29"/>
    <x v="7"/>
    <x v="1"/>
  </r>
  <r>
    <d v="2022-08-15T00:00:00"/>
    <x v="31"/>
    <n v="10"/>
    <x v="0"/>
    <x v="1"/>
    <n v="0"/>
    <x v="31"/>
    <x v="2"/>
    <x v="2"/>
    <n v="44"/>
    <n v="48.4"/>
    <n v="440"/>
    <n v="484"/>
    <x v="17"/>
    <x v="7"/>
    <x v="1"/>
  </r>
  <r>
    <d v="2022-08-15T00:00:00"/>
    <x v="27"/>
    <n v="7"/>
    <x v="2"/>
    <x v="0"/>
    <n v="0"/>
    <x v="27"/>
    <x v="2"/>
    <x v="3"/>
    <n v="12"/>
    <n v="15.719999999999999"/>
    <n v="84"/>
    <n v="110.03999999999999"/>
    <x v="17"/>
    <x v="7"/>
    <x v="1"/>
  </r>
  <r>
    <d v="2022-08-18T00:00:00"/>
    <x v="19"/>
    <n v="8"/>
    <x v="1"/>
    <x v="0"/>
    <n v="0"/>
    <x v="19"/>
    <x v="4"/>
    <x v="2"/>
    <n v="47"/>
    <n v="53.11"/>
    <n v="376"/>
    <n v="424.88"/>
    <x v="7"/>
    <x v="7"/>
    <x v="1"/>
  </r>
  <r>
    <d v="2022-08-18T00:00:00"/>
    <x v="20"/>
    <n v="2"/>
    <x v="1"/>
    <x v="1"/>
    <n v="0"/>
    <x v="20"/>
    <x v="2"/>
    <x v="0"/>
    <n v="148"/>
    <n v="164.28"/>
    <n v="296"/>
    <n v="328.56"/>
    <x v="7"/>
    <x v="7"/>
    <x v="1"/>
  </r>
  <r>
    <d v="2022-08-19T00:00:00"/>
    <x v="36"/>
    <n v="3"/>
    <x v="1"/>
    <x v="0"/>
    <n v="0"/>
    <x v="36"/>
    <x v="3"/>
    <x v="2"/>
    <n v="43"/>
    <n v="47.730000000000004"/>
    <n v="129"/>
    <n v="143.19"/>
    <x v="8"/>
    <x v="7"/>
    <x v="1"/>
  </r>
  <r>
    <d v="2022-08-20T00:00:00"/>
    <x v="12"/>
    <n v="13"/>
    <x v="2"/>
    <x v="0"/>
    <n v="0"/>
    <x v="12"/>
    <x v="0"/>
    <x v="0"/>
    <n v="141"/>
    <n v="149.46"/>
    <n v="1833"/>
    <n v="1942.98"/>
    <x v="9"/>
    <x v="7"/>
    <x v="1"/>
  </r>
  <r>
    <d v="2022-08-20T00:00:00"/>
    <x v="38"/>
    <n v="14"/>
    <x v="2"/>
    <x v="0"/>
    <n v="0"/>
    <x v="38"/>
    <x v="4"/>
    <x v="1"/>
    <n v="95"/>
    <n v="119.7"/>
    <n v="1330"/>
    <n v="1675.8"/>
    <x v="9"/>
    <x v="7"/>
    <x v="1"/>
  </r>
  <r>
    <d v="2022-08-21T00:00:00"/>
    <x v="21"/>
    <n v="4"/>
    <x v="2"/>
    <x v="0"/>
    <n v="0"/>
    <x v="21"/>
    <x v="2"/>
    <x v="3"/>
    <n v="13"/>
    <n v="16.64"/>
    <n v="52"/>
    <n v="66.56"/>
    <x v="10"/>
    <x v="7"/>
    <x v="1"/>
  </r>
  <r>
    <d v="2022-08-23T00:00:00"/>
    <x v="11"/>
    <n v="11"/>
    <x v="1"/>
    <x v="0"/>
    <n v="0"/>
    <x v="11"/>
    <x v="1"/>
    <x v="1"/>
    <n v="76"/>
    <n v="82.08"/>
    <n v="836"/>
    <n v="902.88"/>
    <x v="19"/>
    <x v="7"/>
    <x v="1"/>
  </r>
  <r>
    <d v="2022-08-23T00:00:00"/>
    <x v="19"/>
    <n v="14"/>
    <x v="2"/>
    <x v="1"/>
    <n v="0"/>
    <x v="19"/>
    <x v="4"/>
    <x v="2"/>
    <n v="47"/>
    <n v="53.11"/>
    <n v="658"/>
    <n v="743.54"/>
    <x v="19"/>
    <x v="7"/>
    <x v="1"/>
  </r>
  <r>
    <d v="2022-08-24T00:00:00"/>
    <x v="24"/>
    <n v="5"/>
    <x v="2"/>
    <x v="1"/>
    <n v="0"/>
    <x v="24"/>
    <x v="3"/>
    <x v="0"/>
    <n v="133"/>
    <n v="155.61000000000001"/>
    <n v="665"/>
    <n v="778.05000000000007"/>
    <x v="27"/>
    <x v="7"/>
    <x v="1"/>
  </r>
  <r>
    <d v="2022-08-26T00:00:00"/>
    <x v="40"/>
    <n v="13"/>
    <x v="0"/>
    <x v="1"/>
    <n v="0"/>
    <x v="40"/>
    <x v="2"/>
    <x v="0"/>
    <n v="150"/>
    <n v="210"/>
    <n v="1950"/>
    <n v="2730"/>
    <x v="12"/>
    <x v="7"/>
    <x v="1"/>
  </r>
  <r>
    <d v="2022-08-26T00:00:00"/>
    <x v="8"/>
    <n v="8"/>
    <x v="1"/>
    <x v="0"/>
    <n v="0"/>
    <x v="8"/>
    <x v="1"/>
    <x v="1"/>
    <n v="67"/>
    <n v="85.76"/>
    <n v="536"/>
    <n v="686.08"/>
    <x v="12"/>
    <x v="7"/>
    <x v="1"/>
  </r>
  <r>
    <d v="2022-08-27T00:00:00"/>
    <x v="34"/>
    <n v="15"/>
    <x v="0"/>
    <x v="0"/>
    <n v="0"/>
    <x v="34"/>
    <x v="1"/>
    <x v="3"/>
    <n v="37"/>
    <n v="42.55"/>
    <n v="555"/>
    <n v="638.25"/>
    <x v="13"/>
    <x v="7"/>
    <x v="1"/>
  </r>
  <r>
    <d v="2022-08-28T00:00:00"/>
    <x v="24"/>
    <n v="9"/>
    <x v="1"/>
    <x v="0"/>
    <n v="0"/>
    <x v="24"/>
    <x v="3"/>
    <x v="0"/>
    <n v="133"/>
    <n v="155.61000000000001"/>
    <n v="1197"/>
    <n v="1400.4900000000002"/>
    <x v="14"/>
    <x v="7"/>
    <x v="1"/>
  </r>
  <r>
    <d v="2022-08-28T00:00:00"/>
    <x v="34"/>
    <n v="5"/>
    <x v="2"/>
    <x v="0"/>
    <n v="0"/>
    <x v="34"/>
    <x v="1"/>
    <x v="3"/>
    <n v="37"/>
    <n v="42.55"/>
    <n v="185"/>
    <n v="212.75"/>
    <x v="14"/>
    <x v="7"/>
    <x v="1"/>
  </r>
  <r>
    <d v="2022-08-30T00:00:00"/>
    <x v="15"/>
    <n v="6"/>
    <x v="1"/>
    <x v="1"/>
    <n v="0"/>
    <x v="15"/>
    <x v="3"/>
    <x v="1"/>
    <n v="75"/>
    <n v="85.5"/>
    <n v="450"/>
    <n v="513"/>
    <x v="24"/>
    <x v="7"/>
    <x v="1"/>
  </r>
  <r>
    <d v="2022-08-30T00:00:00"/>
    <x v="23"/>
    <n v="6"/>
    <x v="2"/>
    <x v="1"/>
    <n v="0"/>
    <x v="23"/>
    <x v="1"/>
    <x v="1"/>
    <n v="67"/>
    <n v="83.08"/>
    <n v="402"/>
    <n v="498.48"/>
    <x v="24"/>
    <x v="7"/>
    <x v="1"/>
  </r>
  <r>
    <d v="2022-08-30T00:00:00"/>
    <x v="7"/>
    <n v="5"/>
    <x v="2"/>
    <x v="1"/>
    <n v="0"/>
    <x v="7"/>
    <x v="0"/>
    <x v="3"/>
    <n v="7"/>
    <n v="8.33"/>
    <n v="35"/>
    <n v="41.65"/>
    <x v="24"/>
    <x v="7"/>
    <x v="1"/>
  </r>
  <r>
    <d v="2022-08-31T00:00:00"/>
    <x v="27"/>
    <n v="13"/>
    <x v="2"/>
    <x v="1"/>
    <n v="0"/>
    <x v="27"/>
    <x v="2"/>
    <x v="3"/>
    <n v="12"/>
    <n v="15.719999999999999"/>
    <n v="156"/>
    <n v="204.35999999999999"/>
    <x v="25"/>
    <x v="7"/>
    <x v="1"/>
  </r>
  <r>
    <d v="2022-09-04T00:00:00"/>
    <x v="29"/>
    <n v="1"/>
    <x v="2"/>
    <x v="1"/>
    <n v="0"/>
    <x v="29"/>
    <x v="3"/>
    <x v="1"/>
    <n v="105"/>
    <n v="142.80000000000001"/>
    <n v="105"/>
    <n v="142.80000000000001"/>
    <x v="3"/>
    <x v="8"/>
    <x v="1"/>
  </r>
  <r>
    <d v="2022-09-06T00:00:00"/>
    <x v="24"/>
    <n v="12"/>
    <x v="0"/>
    <x v="0"/>
    <n v="0"/>
    <x v="24"/>
    <x v="3"/>
    <x v="0"/>
    <n v="133"/>
    <n v="155.61000000000001"/>
    <n v="1596"/>
    <n v="1867.3200000000002"/>
    <x v="16"/>
    <x v="8"/>
    <x v="1"/>
  </r>
  <r>
    <d v="2022-09-09T00:00:00"/>
    <x v="41"/>
    <n v="9"/>
    <x v="2"/>
    <x v="0"/>
    <n v="0"/>
    <x v="41"/>
    <x v="1"/>
    <x v="0"/>
    <n v="138"/>
    <n v="173.88"/>
    <n v="1242"/>
    <n v="1564.92"/>
    <x v="4"/>
    <x v="8"/>
    <x v="1"/>
  </r>
  <r>
    <d v="2022-09-09T00:00:00"/>
    <x v="6"/>
    <n v="3"/>
    <x v="2"/>
    <x v="0"/>
    <n v="0"/>
    <x v="6"/>
    <x v="3"/>
    <x v="1"/>
    <n v="71"/>
    <n v="80.94"/>
    <n v="213"/>
    <n v="242.82"/>
    <x v="4"/>
    <x v="8"/>
    <x v="1"/>
  </r>
  <r>
    <d v="2022-09-10T00:00:00"/>
    <x v="4"/>
    <n v="15"/>
    <x v="1"/>
    <x v="1"/>
    <n v="0"/>
    <x v="4"/>
    <x v="4"/>
    <x v="3"/>
    <n v="5"/>
    <n v="6.7"/>
    <n v="75"/>
    <n v="100.5"/>
    <x v="26"/>
    <x v="8"/>
    <x v="1"/>
  </r>
  <r>
    <d v="2022-09-10T00:00:00"/>
    <x v="1"/>
    <n v="4"/>
    <x v="2"/>
    <x v="1"/>
    <n v="0"/>
    <x v="1"/>
    <x v="1"/>
    <x v="1"/>
    <n v="72"/>
    <n v="79.92"/>
    <n v="288"/>
    <n v="319.68"/>
    <x v="26"/>
    <x v="8"/>
    <x v="1"/>
  </r>
  <r>
    <d v="2022-09-14T00:00:00"/>
    <x v="19"/>
    <n v="3"/>
    <x v="2"/>
    <x v="1"/>
    <n v="0"/>
    <x v="19"/>
    <x v="4"/>
    <x v="2"/>
    <n v="47"/>
    <n v="53.11"/>
    <n v="141"/>
    <n v="159.32999999999998"/>
    <x v="29"/>
    <x v="8"/>
    <x v="1"/>
  </r>
  <r>
    <d v="2022-09-15T00:00:00"/>
    <x v="8"/>
    <n v="15"/>
    <x v="1"/>
    <x v="0"/>
    <n v="0"/>
    <x v="8"/>
    <x v="1"/>
    <x v="1"/>
    <n v="67"/>
    <n v="85.76"/>
    <n v="1005"/>
    <n v="1286.4000000000001"/>
    <x v="17"/>
    <x v="8"/>
    <x v="1"/>
  </r>
  <r>
    <d v="2022-09-18T00:00:00"/>
    <x v="42"/>
    <n v="14"/>
    <x v="1"/>
    <x v="1"/>
    <n v="0"/>
    <x v="42"/>
    <x v="4"/>
    <x v="3"/>
    <n v="18"/>
    <n v="24.66"/>
    <n v="252"/>
    <n v="345.24"/>
    <x v="7"/>
    <x v="8"/>
    <x v="1"/>
  </r>
  <r>
    <d v="2022-09-19T00:00:00"/>
    <x v="38"/>
    <n v="8"/>
    <x v="0"/>
    <x v="1"/>
    <n v="0"/>
    <x v="38"/>
    <x v="4"/>
    <x v="1"/>
    <n v="95"/>
    <n v="119.7"/>
    <n v="760"/>
    <n v="957.6"/>
    <x v="8"/>
    <x v="8"/>
    <x v="1"/>
  </r>
  <r>
    <d v="2022-09-20T00:00:00"/>
    <x v="38"/>
    <n v="6"/>
    <x v="2"/>
    <x v="0"/>
    <n v="0"/>
    <x v="38"/>
    <x v="4"/>
    <x v="1"/>
    <n v="95"/>
    <n v="119.7"/>
    <n v="570"/>
    <n v="718.2"/>
    <x v="9"/>
    <x v="8"/>
    <x v="1"/>
  </r>
  <r>
    <d v="2022-09-20T00:00:00"/>
    <x v="16"/>
    <n v="10"/>
    <x v="2"/>
    <x v="0"/>
    <n v="0"/>
    <x v="16"/>
    <x v="3"/>
    <x v="1"/>
    <n v="98"/>
    <n v="103.88"/>
    <n v="980"/>
    <n v="1038.8"/>
    <x v="9"/>
    <x v="8"/>
    <x v="1"/>
  </r>
  <r>
    <d v="2022-09-21T00:00:00"/>
    <x v="30"/>
    <n v="14"/>
    <x v="1"/>
    <x v="0"/>
    <n v="0"/>
    <x v="30"/>
    <x v="2"/>
    <x v="3"/>
    <n v="37"/>
    <n v="49.21"/>
    <n v="518"/>
    <n v="688.94"/>
    <x v="10"/>
    <x v="8"/>
    <x v="1"/>
  </r>
  <r>
    <d v="2022-09-21T00:00:00"/>
    <x v="42"/>
    <n v="5"/>
    <x v="2"/>
    <x v="1"/>
    <n v="0"/>
    <x v="42"/>
    <x v="4"/>
    <x v="3"/>
    <n v="18"/>
    <n v="24.66"/>
    <n v="90"/>
    <n v="123.3"/>
    <x v="10"/>
    <x v="8"/>
    <x v="1"/>
  </r>
  <r>
    <d v="2022-09-22T00:00:00"/>
    <x v="23"/>
    <n v="12"/>
    <x v="1"/>
    <x v="0"/>
    <n v="0"/>
    <x v="23"/>
    <x v="1"/>
    <x v="1"/>
    <n v="67"/>
    <n v="83.08"/>
    <n v="804"/>
    <n v="996.96"/>
    <x v="18"/>
    <x v="8"/>
    <x v="1"/>
  </r>
  <r>
    <d v="2022-09-23T00:00:00"/>
    <x v="35"/>
    <n v="12"/>
    <x v="2"/>
    <x v="0"/>
    <n v="0"/>
    <x v="35"/>
    <x v="2"/>
    <x v="1"/>
    <n v="73"/>
    <n v="94.17"/>
    <n v="876"/>
    <n v="1130.04"/>
    <x v="19"/>
    <x v="8"/>
    <x v="1"/>
  </r>
  <r>
    <d v="2022-09-24T00:00:00"/>
    <x v="18"/>
    <n v="14"/>
    <x v="2"/>
    <x v="0"/>
    <n v="0"/>
    <x v="18"/>
    <x v="4"/>
    <x v="1"/>
    <n v="89"/>
    <n v="117.48"/>
    <n v="1246"/>
    <n v="1644.72"/>
    <x v="27"/>
    <x v="8"/>
    <x v="1"/>
  </r>
  <r>
    <d v="2022-09-24T00:00:00"/>
    <x v="18"/>
    <n v="8"/>
    <x v="2"/>
    <x v="1"/>
    <n v="0"/>
    <x v="18"/>
    <x v="4"/>
    <x v="1"/>
    <n v="89"/>
    <n v="117.48"/>
    <n v="712"/>
    <n v="939.84"/>
    <x v="27"/>
    <x v="8"/>
    <x v="1"/>
  </r>
  <r>
    <d v="2022-09-27T00:00:00"/>
    <x v="43"/>
    <n v="4"/>
    <x v="2"/>
    <x v="1"/>
    <n v="0"/>
    <x v="43"/>
    <x v="4"/>
    <x v="1"/>
    <n v="90"/>
    <n v="96.3"/>
    <n v="360"/>
    <n v="385.2"/>
    <x v="13"/>
    <x v="8"/>
    <x v="1"/>
  </r>
  <r>
    <d v="2022-09-27T00:00:00"/>
    <x v="11"/>
    <n v="9"/>
    <x v="2"/>
    <x v="1"/>
    <n v="0"/>
    <x v="11"/>
    <x v="1"/>
    <x v="1"/>
    <n v="76"/>
    <n v="82.08"/>
    <n v="684"/>
    <n v="738.72"/>
    <x v="13"/>
    <x v="8"/>
    <x v="1"/>
  </r>
  <r>
    <d v="2022-09-27T00:00:00"/>
    <x v="1"/>
    <n v="3"/>
    <x v="0"/>
    <x v="1"/>
    <n v="0"/>
    <x v="1"/>
    <x v="1"/>
    <x v="1"/>
    <n v="72"/>
    <n v="79.92"/>
    <n v="216"/>
    <n v="239.76"/>
    <x v="13"/>
    <x v="8"/>
    <x v="1"/>
  </r>
  <r>
    <d v="2022-09-29T00:00:00"/>
    <x v="13"/>
    <n v="13"/>
    <x v="2"/>
    <x v="0"/>
    <n v="0"/>
    <x v="13"/>
    <x v="4"/>
    <x v="2"/>
    <n v="55"/>
    <n v="58.3"/>
    <n v="715"/>
    <n v="757.9"/>
    <x v="28"/>
    <x v="8"/>
    <x v="1"/>
  </r>
  <r>
    <d v="2022-10-03T00:00:00"/>
    <x v="31"/>
    <n v="5"/>
    <x v="2"/>
    <x v="1"/>
    <n v="0"/>
    <x v="31"/>
    <x v="2"/>
    <x v="2"/>
    <n v="44"/>
    <n v="48.4"/>
    <n v="220"/>
    <n v="242"/>
    <x v="2"/>
    <x v="9"/>
    <x v="1"/>
  </r>
  <r>
    <d v="2022-10-04T00:00:00"/>
    <x v="36"/>
    <n v="15"/>
    <x v="2"/>
    <x v="0"/>
    <n v="0"/>
    <x v="36"/>
    <x v="3"/>
    <x v="2"/>
    <n v="43"/>
    <n v="47.730000000000004"/>
    <n v="645"/>
    <n v="715.95"/>
    <x v="3"/>
    <x v="9"/>
    <x v="1"/>
  </r>
  <r>
    <d v="2022-10-06T00:00:00"/>
    <x v="4"/>
    <n v="1"/>
    <x v="2"/>
    <x v="0"/>
    <n v="0"/>
    <x v="4"/>
    <x v="4"/>
    <x v="3"/>
    <n v="5"/>
    <n v="6.7"/>
    <n v="5"/>
    <n v="6.7"/>
    <x v="16"/>
    <x v="9"/>
    <x v="1"/>
  </r>
  <r>
    <d v="2022-10-09T00:00:00"/>
    <x v="1"/>
    <n v="14"/>
    <x v="1"/>
    <x v="0"/>
    <n v="0"/>
    <x v="1"/>
    <x v="1"/>
    <x v="1"/>
    <n v="72"/>
    <n v="79.92"/>
    <n v="1008"/>
    <n v="1118.8800000000001"/>
    <x v="4"/>
    <x v="9"/>
    <x v="1"/>
  </r>
  <r>
    <d v="2022-10-10T00:00:00"/>
    <x v="40"/>
    <n v="9"/>
    <x v="2"/>
    <x v="0"/>
    <n v="0"/>
    <x v="40"/>
    <x v="2"/>
    <x v="0"/>
    <n v="150"/>
    <n v="210"/>
    <n v="1350"/>
    <n v="1890"/>
    <x v="26"/>
    <x v="9"/>
    <x v="1"/>
  </r>
  <r>
    <d v="2022-10-10T00:00:00"/>
    <x v="11"/>
    <n v="12"/>
    <x v="1"/>
    <x v="0"/>
    <n v="0"/>
    <x v="11"/>
    <x v="1"/>
    <x v="1"/>
    <n v="76"/>
    <n v="82.08"/>
    <n v="912"/>
    <n v="984.96"/>
    <x v="26"/>
    <x v="9"/>
    <x v="1"/>
  </r>
  <r>
    <d v="2022-10-11T00:00:00"/>
    <x v="25"/>
    <n v="10"/>
    <x v="2"/>
    <x v="0"/>
    <n v="0"/>
    <x v="25"/>
    <x v="3"/>
    <x v="1"/>
    <n v="83"/>
    <n v="94.62"/>
    <n v="830"/>
    <n v="946.2"/>
    <x v="5"/>
    <x v="9"/>
    <x v="1"/>
  </r>
  <r>
    <d v="2022-10-13T00:00:00"/>
    <x v="29"/>
    <n v="15"/>
    <x v="1"/>
    <x v="0"/>
    <n v="0"/>
    <x v="29"/>
    <x v="3"/>
    <x v="1"/>
    <n v="105"/>
    <n v="142.80000000000001"/>
    <n v="1575"/>
    <n v="2142"/>
    <x v="22"/>
    <x v="9"/>
    <x v="1"/>
  </r>
  <r>
    <d v="2022-10-14T00:00:00"/>
    <x v="11"/>
    <n v="15"/>
    <x v="0"/>
    <x v="0"/>
    <n v="0"/>
    <x v="11"/>
    <x v="1"/>
    <x v="1"/>
    <n v="76"/>
    <n v="82.08"/>
    <n v="1140"/>
    <n v="1231.2"/>
    <x v="29"/>
    <x v="9"/>
    <x v="1"/>
  </r>
  <r>
    <d v="2022-10-15T00:00:00"/>
    <x v="27"/>
    <n v="10"/>
    <x v="2"/>
    <x v="1"/>
    <n v="0"/>
    <x v="27"/>
    <x v="2"/>
    <x v="3"/>
    <n v="12"/>
    <n v="15.719999999999999"/>
    <n v="120"/>
    <n v="157.19999999999999"/>
    <x v="17"/>
    <x v="9"/>
    <x v="1"/>
  </r>
  <r>
    <d v="2022-10-16T00:00:00"/>
    <x v="43"/>
    <n v="3"/>
    <x v="1"/>
    <x v="0"/>
    <n v="0"/>
    <x v="43"/>
    <x v="4"/>
    <x v="1"/>
    <n v="90"/>
    <n v="96.3"/>
    <n v="270"/>
    <n v="288.89999999999998"/>
    <x v="23"/>
    <x v="9"/>
    <x v="1"/>
  </r>
  <r>
    <d v="2022-10-23T00:00:00"/>
    <x v="0"/>
    <n v="14"/>
    <x v="1"/>
    <x v="1"/>
    <n v="0"/>
    <x v="0"/>
    <x v="0"/>
    <x v="0"/>
    <n v="144"/>
    <n v="156.96"/>
    <n v="2016"/>
    <n v="2197.44"/>
    <x v="19"/>
    <x v="9"/>
    <x v="1"/>
  </r>
  <r>
    <d v="2022-10-30T00:00:00"/>
    <x v="10"/>
    <n v="3"/>
    <x v="2"/>
    <x v="1"/>
    <n v="0"/>
    <x v="10"/>
    <x v="1"/>
    <x v="0"/>
    <n v="120"/>
    <n v="162"/>
    <n v="360"/>
    <n v="486"/>
    <x v="24"/>
    <x v="9"/>
    <x v="1"/>
  </r>
  <r>
    <d v="2022-10-31T00:00:00"/>
    <x v="1"/>
    <n v="8"/>
    <x v="2"/>
    <x v="0"/>
    <n v="0"/>
    <x v="1"/>
    <x v="1"/>
    <x v="1"/>
    <n v="72"/>
    <n v="79.92"/>
    <n v="576"/>
    <n v="639.36"/>
    <x v="25"/>
    <x v="9"/>
    <x v="1"/>
  </r>
  <r>
    <d v="2022-11-01T00:00:00"/>
    <x v="35"/>
    <n v="15"/>
    <x v="0"/>
    <x v="0"/>
    <n v="0"/>
    <x v="35"/>
    <x v="2"/>
    <x v="1"/>
    <n v="73"/>
    <n v="94.17"/>
    <n v="1095"/>
    <n v="1412.55"/>
    <x v="0"/>
    <x v="10"/>
    <x v="1"/>
  </r>
  <r>
    <d v="2022-11-02T00:00:00"/>
    <x v="27"/>
    <n v="15"/>
    <x v="0"/>
    <x v="1"/>
    <n v="0"/>
    <x v="27"/>
    <x v="2"/>
    <x v="3"/>
    <n v="12"/>
    <n v="15.719999999999999"/>
    <n v="180"/>
    <n v="235.79999999999998"/>
    <x v="1"/>
    <x v="10"/>
    <x v="1"/>
  </r>
  <r>
    <d v="2022-11-02T00:00:00"/>
    <x v="28"/>
    <n v="15"/>
    <x v="2"/>
    <x v="1"/>
    <n v="0"/>
    <x v="28"/>
    <x v="4"/>
    <x v="0"/>
    <n v="148"/>
    <n v="201.28"/>
    <n v="2220"/>
    <n v="3019.2"/>
    <x v="1"/>
    <x v="10"/>
    <x v="1"/>
  </r>
  <r>
    <d v="2022-11-02T00:00:00"/>
    <x v="4"/>
    <n v="5"/>
    <x v="2"/>
    <x v="1"/>
    <n v="0"/>
    <x v="4"/>
    <x v="4"/>
    <x v="3"/>
    <n v="5"/>
    <n v="6.7"/>
    <n v="25"/>
    <n v="33.5"/>
    <x v="1"/>
    <x v="10"/>
    <x v="1"/>
  </r>
  <r>
    <d v="2022-11-03T00:00:00"/>
    <x v="14"/>
    <n v="11"/>
    <x v="1"/>
    <x v="0"/>
    <n v="0"/>
    <x v="14"/>
    <x v="0"/>
    <x v="2"/>
    <n v="61"/>
    <n v="76.25"/>
    <n v="671"/>
    <n v="838.75"/>
    <x v="2"/>
    <x v="10"/>
    <x v="1"/>
  </r>
  <r>
    <d v="2022-11-04T00:00:00"/>
    <x v="25"/>
    <n v="10"/>
    <x v="2"/>
    <x v="0"/>
    <n v="0"/>
    <x v="25"/>
    <x v="3"/>
    <x v="1"/>
    <n v="83"/>
    <n v="94.62"/>
    <n v="830"/>
    <n v="946.2"/>
    <x v="3"/>
    <x v="10"/>
    <x v="1"/>
  </r>
  <r>
    <d v="2022-11-05T00:00:00"/>
    <x v="40"/>
    <n v="15"/>
    <x v="2"/>
    <x v="1"/>
    <n v="0"/>
    <x v="40"/>
    <x v="2"/>
    <x v="0"/>
    <n v="150"/>
    <n v="210"/>
    <n v="2250"/>
    <n v="3150"/>
    <x v="15"/>
    <x v="10"/>
    <x v="1"/>
  </r>
  <r>
    <d v="2022-11-06T00:00:00"/>
    <x v="23"/>
    <n v="13"/>
    <x v="2"/>
    <x v="1"/>
    <n v="0"/>
    <x v="23"/>
    <x v="1"/>
    <x v="1"/>
    <n v="67"/>
    <n v="83.08"/>
    <n v="871"/>
    <n v="1080.04"/>
    <x v="16"/>
    <x v="10"/>
    <x v="1"/>
  </r>
  <r>
    <d v="2022-11-06T00:00:00"/>
    <x v="27"/>
    <n v="13"/>
    <x v="1"/>
    <x v="0"/>
    <n v="0"/>
    <x v="27"/>
    <x v="2"/>
    <x v="3"/>
    <n v="12"/>
    <n v="15.719999999999999"/>
    <n v="156"/>
    <n v="204.35999999999999"/>
    <x v="16"/>
    <x v="10"/>
    <x v="1"/>
  </r>
  <r>
    <d v="2022-11-06T00:00:00"/>
    <x v="10"/>
    <n v="13"/>
    <x v="2"/>
    <x v="1"/>
    <n v="0"/>
    <x v="10"/>
    <x v="1"/>
    <x v="0"/>
    <n v="120"/>
    <n v="162"/>
    <n v="1560"/>
    <n v="2106"/>
    <x v="16"/>
    <x v="10"/>
    <x v="1"/>
  </r>
  <r>
    <d v="2022-11-07T00:00:00"/>
    <x v="17"/>
    <n v="13"/>
    <x v="1"/>
    <x v="1"/>
    <n v="0"/>
    <x v="17"/>
    <x v="1"/>
    <x v="1"/>
    <n v="90"/>
    <n v="115.2"/>
    <n v="1170"/>
    <n v="1497.6000000000001"/>
    <x v="20"/>
    <x v="10"/>
    <x v="1"/>
  </r>
  <r>
    <d v="2022-11-08T00:00:00"/>
    <x v="43"/>
    <n v="11"/>
    <x v="0"/>
    <x v="1"/>
    <n v="0"/>
    <x v="43"/>
    <x v="4"/>
    <x v="1"/>
    <n v="90"/>
    <n v="96.3"/>
    <n v="990"/>
    <n v="1059.3"/>
    <x v="21"/>
    <x v="10"/>
    <x v="1"/>
  </r>
  <r>
    <d v="2022-11-08T00:00:00"/>
    <x v="40"/>
    <n v="10"/>
    <x v="0"/>
    <x v="0"/>
    <n v="0"/>
    <x v="40"/>
    <x v="2"/>
    <x v="0"/>
    <n v="150"/>
    <n v="210"/>
    <n v="1500"/>
    <n v="2100"/>
    <x v="21"/>
    <x v="10"/>
    <x v="1"/>
  </r>
  <r>
    <d v="2022-11-09T00:00:00"/>
    <x v="26"/>
    <n v="8"/>
    <x v="1"/>
    <x v="1"/>
    <n v="0"/>
    <x v="26"/>
    <x v="4"/>
    <x v="2"/>
    <n v="48"/>
    <n v="57.120000000000005"/>
    <n v="384"/>
    <n v="456.96000000000004"/>
    <x v="4"/>
    <x v="10"/>
    <x v="1"/>
  </r>
  <r>
    <d v="2022-11-10T00:00:00"/>
    <x v="30"/>
    <n v="7"/>
    <x v="2"/>
    <x v="0"/>
    <n v="0"/>
    <x v="30"/>
    <x v="2"/>
    <x v="3"/>
    <n v="37"/>
    <n v="49.21"/>
    <n v="259"/>
    <n v="344.47"/>
    <x v="26"/>
    <x v="10"/>
    <x v="1"/>
  </r>
  <r>
    <d v="2022-11-13T00:00:00"/>
    <x v="26"/>
    <n v="10"/>
    <x v="0"/>
    <x v="1"/>
    <n v="0"/>
    <x v="26"/>
    <x v="4"/>
    <x v="2"/>
    <n v="48"/>
    <n v="57.120000000000005"/>
    <n v="480"/>
    <n v="571.20000000000005"/>
    <x v="22"/>
    <x v="10"/>
    <x v="1"/>
  </r>
  <r>
    <d v="2022-11-14T00:00:00"/>
    <x v="29"/>
    <n v="1"/>
    <x v="2"/>
    <x v="1"/>
    <n v="0"/>
    <x v="29"/>
    <x v="3"/>
    <x v="1"/>
    <n v="105"/>
    <n v="142.80000000000001"/>
    <n v="105"/>
    <n v="142.80000000000001"/>
    <x v="29"/>
    <x v="10"/>
    <x v="1"/>
  </r>
  <r>
    <d v="2022-11-15T00:00:00"/>
    <x v="35"/>
    <n v="14"/>
    <x v="2"/>
    <x v="1"/>
    <n v="0"/>
    <x v="35"/>
    <x v="2"/>
    <x v="1"/>
    <n v="73"/>
    <n v="94.17"/>
    <n v="1022"/>
    <n v="1318.38"/>
    <x v="17"/>
    <x v="10"/>
    <x v="1"/>
  </r>
  <r>
    <d v="2022-11-16T00:00:00"/>
    <x v="39"/>
    <n v="8"/>
    <x v="1"/>
    <x v="0"/>
    <n v="0"/>
    <x v="39"/>
    <x v="2"/>
    <x v="0"/>
    <n v="134"/>
    <n v="156.78"/>
    <n v="1072"/>
    <n v="1254.24"/>
    <x v="23"/>
    <x v="10"/>
    <x v="1"/>
  </r>
  <r>
    <d v="2022-11-18T00:00:00"/>
    <x v="13"/>
    <n v="8"/>
    <x v="2"/>
    <x v="1"/>
    <n v="0"/>
    <x v="13"/>
    <x v="4"/>
    <x v="2"/>
    <n v="55"/>
    <n v="58.3"/>
    <n v="440"/>
    <n v="466.4"/>
    <x v="7"/>
    <x v="10"/>
    <x v="1"/>
  </r>
  <r>
    <d v="2022-11-21T00:00:00"/>
    <x v="14"/>
    <n v="6"/>
    <x v="2"/>
    <x v="1"/>
    <n v="0"/>
    <x v="14"/>
    <x v="0"/>
    <x v="2"/>
    <n v="61"/>
    <n v="76.25"/>
    <n v="366"/>
    <n v="457.5"/>
    <x v="10"/>
    <x v="10"/>
    <x v="1"/>
  </r>
  <r>
    <d v="2022-11-23T00:00:00"/>
    <x v="43"/>
    <n v="12"/>
    <x v="1"/>
    <x v="0"/>
    <n v="0"/>
    <x v="43"/>
    <x v="4"/>
    <x v="1"/>
    <n v="90"/>
    <n v="96.3"/>
    <n v="1080"/>
    <n v="1155.5999999999999"/>
    <x v="19"/>
    <x v="10"/>
    <x v="1"/>
  </r>
  <r>
    <d v="2022-11-25T00:00:00"/>
    <x v="3"/>
    <n v="5"/>
    <x v="2"/>
    <x v="1"/>
    <n v="0"/>
    <x v="3"/>
    <x v="3"/>
    <x v="2"/>
    <n v="44"/>
    <n v="48.84"/>
    <n v="220"/>
    <n v="244.20000000000002"/>
    <x v="11"/>
    <x v="10"/>
    <x v="1"/>
  </r>
  <r>
    <d v="2022-11-26T00:00:00"/>
    <x v="18"/>
    <n v="5"/>
    <x v="2"/>
    <x v="0"/>
    <n v="0"/>
    <x v="18"/>
    <x v="4"/>
    <x v="1"/>
    <n v="89"/>
    <n v="117.48"/>
    <n v="445"/>
    <n v="587.4"/>
    <x v="12"/>
    <x v="10"/>
    <x v="1"/>
  </r>
  <r>
    <d v="2022-11-27T00:00:00"/>
    <x v="13"/>
    <n v="15"/>
    <x v="2"/>
    <x v="0"/>
    <n v="0"/>
    <x v="13"/>
    <x v="4"/>
    <x v="2"/>
    <n v="55"/>
    <n v="58.3"/>
    <n v="825"/>
    <n v="874.5"/>
    <x v="13"/>
    <x v="10"/>
    <x v="1"/>
  </r>
  <r>
    <d v="2022-11-28T00:00:00"/>
    <x v="5"/>
    <n v="8"/>
    <x v="2"/>
    <x v="1"/>
    <n v="0"/>
    <x v="5"/>
    <x v="4"/>
    <x v="1"/>
    <n v="93"/>
    <n v="104.16"/>
    <n v="744"/>
    <n v="833.28"/>
    <x v="14"/>
    <x v="10"/>
    <x v="1"/>
  </r>
  <r>
    <d v="2022-11-30T00:00:00"/>
    <x v="27"/>
    <n v="2"/>
    <x v="2"/>
    <x v="0"/>
    <n v="0"/>
    <x v="27"/>
    <x v="2"/>
    <x v="3"/>
    <n v="12"/>
    <n v="15.719999999999999"/>
    <n v="24"/>
    <n v="31.439999999999998"/>
    <x v="24"/>
    <x v="10"/>
    <x v="1"/>
  </r>
  <r>
    <d v="2022-12-03T00:00:00"/>
    <x v="33"/>
    <n v="5"/>
    <x v="0"/>
    <x v="1"/>
    <n v="0"/>
    <x v="33"/>
    <x v="4"/>
    <x v="3"/>
    <n v="37"/>
    <n v="41.81"/>
    <n v="185"/>
    <n v="209.05"/>
    <x v="2"/>
    <x v="11"/>
    <x v="1"/>
  </r>
  <r>
    <d v="2022-12-04T00:00:00"/>
    <x v="42"/>
    <n v="10"/>
    <x v="2"/>
    <x v="1"/>
    <n v="0"/>
    <x v="42"/>
    <x v="4"/>
    <x v="3"/>
    <n v="18"/>
    <n v="24.66"/>
    <n v="180"/>
    <n v="246.6"/>
    <x v="3"/>
    <x v="11"/>
    <x v="1"/>
  </r>
  <r>
    <d v="2022-12-04T00:00:00"/>
    <x v="11"/>
    <n v="15"/>
    <x v="2"/>
    <x v="1"/>
    <n v="0"/>
    <x v="11"/>
    <x v="1"/>
    <x v="1"/>
    <n v="76"/>
    <n v="82.08"/>
    <n v="1140"/>
    <n v="1231.2"/>
    <x v="3"/>
    <x v="11"/>
    <x v="1"/>
  </r>
  <r>
    <d v="2022-12-07T00:00:00"/>
    <x v="1"/>
    <n v="12"/>
    <x v="2"/>
    <x v="1"/>
    <n v="0"/>
    <x v="1"/>
    <x v="1"/>
    <x v="1"/>
    <n v="72"/>
    <n v="79.92"/>
    <n v="864"/>
    <n v="959.04"/>
    <x v="20"/>
    <x v="11"/>
    <x v="1"/>
  </r>
  <r>
    <d v="2022-12-07T00:00:00"/>
    <x v="21"/>
    <n v="13"/>
    <x v="2"/>
    <x v="0"/>
    <n v="0"/>
    <x v="21"/>
    <x v="2"/>
    <x v="3"/>
    <n v="13"/>
    <n v="16.64"/>
    <n v="169"/>
    <n v="216.32"/>
    <x v="20"/>
    <x v="11"/>
    <x v="1"/>
  </r>
  <r>
    <d v="2022-12-07T00:00:00"/>
    <x v="1"/>
    <n v="5"/>
    <x v="2"/>
    <x v="1"/>
    <n v="0"/>
    <x v="1"/>
    <x v="1"/>
    <x v="1"/>
    <n v="72"/>
    <n v="79.92"/>
    <n v="360"/>
    <n v="399.6"/>
    <x v="20"/>
    <x v="11"/>
    <x v="1"/>
  </r>
  <r>
    <d v="2022-12-11T00:00:00"/>
    <x v="26"/>
    <n v="5"/>
    <x v="2"/>
    <x v="0"/>
    <n v="0"/>
    <x v="26"/>
    <x v="4"/>
    <x v="2"/>
    <n v="48"/>
    <n v="57.120000000000005"/>
    <n v="240"/>
    <n v="285.60000000000002"/>
    <x v="5"/>
    <x v="11"/>
    <x v="1"/>
  </r>
  <r>
    <d v="2022-12-11T00:00:00"/>
    <x v="2"/>
    <n v="9"/>
    <x v="0"/>
    <x v="0"/>
    <n v="0"/>
    <x v="2"/>
    <x v="2"/>
    <x v="1"/>
    <n v="112"/>
    <n v="122.08"/>
    <n v="1008"/>
    <n v="1098.72"/>
    <x v="5"/>
    <x v="11"/>
    <x v="1"/>
  </r>
  <r>
    <d v="2022-12-11T00:00:00"/>
    <x v="9"/>
    <n v="10"/>
    <x v="1"/>
    <x v="1"/>
    <n v="0"/>
    <x v="9"/>
    <x v="2"/>
    <x v="1"/>
    <n v="112"/>
    <n v="146.72"/>
    <n v="1120"/>
    <n v="1467.2"/>
    <x v="5"/>
    <x v="11"/>
    <x v="1"/>
  </r>
  <r>
    <d v="2022-12-12T00:00:00"/>
    <x v="28"/>
    <n v="9"/>
    <x v="0"/>
    <x v="1"/>
    <n v="0"/>
    <x v="28"/>
    <x v="4"/>
    <x v="0"/>
    <n v="148"/>
    <n v="201.28"/>
    <n v="1332"/>
    <n v="1811.52"/>
    <x v="6"/>
    <x v="11"/>
    <x v="1"/>
  </r>
  <r>
    <d v="2022-12-12T00:00:00"/>
    <x v="41"/>
    <n v="10"/>
    <x v="0"/>
    <x v="0"/>
    <n v="0"/>
    <x v="41"/>
    <x v="1"/>
    <x v="0"/>
    <n v="138"/>
    <n v="173.88"/>
    <n v="1380"/>
    <n v="1738.8"/>
    <x v="6"/>
    <x v="11"/>
    <x v="1"/>
  </r>
  <r>
    <d v="2022-12-14T00:00:00"/>
    <x v="24"/>
    <n v="4"/>
    <x v="2"/>
    <x v="1"/>
    <n v="0"/>
    <x v="24"/>
    <x v="3"/>
    <x v="0"/>
    <n v="133"/>
    <n v="155.61000000000001"/>
    <n v="532"/>
    <n v="622.44000000000005"/>
    <x v="29"/>
    <x v="11"/>
    <x v="1"/>
  </r>
  <r>
    <d v="2022-12-15T00:00:00"/>
    <x v="37"/>
    <n v="13"/>
    <x v="2"/>
    <x v="0"/>
    <n v="0"/>
    <x v="37"/>
    <x v="3"/>
    <x v="3"/>
    <n v="6"/>
    <n v="7.8599999999999994"/>
    <n v="78"/>
    <n v="102.17999999999999"/>
    <x v="17"/>
    <x v="11"/>
    <x v="1"/>
  </r>
  <r>
    <d v="2022-12-19T00:00:00"/>
    <x v="11"/>
    <n v="7"/>
    <x v="2"/>
    <x v="0"/>
    <n v="0"/>
    <x v="11"/>
    <x v="1"/>
    <x v="1"/>
    <n v="76"/>
    <n v="82.08"/>
    <n v="532"/>
    <n v="574.55999999999995"/>
    <x v="8"/>
    <x v="11"/>
    <x v="1"/>
  </r>
  <r>
    <d v="2022-12-19T00:00:00"/>
    <x v="31"/>
    <n v="14"/>
    <x v="2"/>
    <x v="1"/>
    <n v="0"/>
    <x v="31"/>
    <x v="2"/>
    <x v="2"/>
    <n v="44"/>
    <n v="48.4"/>
    <n v="616"/>
    <n v="677.6"/>
    <x v="8"/>
    <x v="11"/>
    <x v="1"/>
  </r>
  <r>
    <d v="2022-12-19T00:00:00"/>
    <x v="37"/>
    <n v="11"/>
    <x v="1"/>
    <x v="0"/>
    <n v="0"/>
    <x v="37"/>
    <x v="3"/>
    <x v="3"/>
    <n v="6"/>
    <n v="7.8599999999999994"/>
    <n v="66"/>
    <n v="86.46"/>
    <x v="8"/>
    <x v="11"/>
    <x v="1"/>
  </r>
  <r>
    <d v="2022-12-21T00:00:00"/>
    <x v="15"/>
    <n v="10"/>
    <x v="2"/>
    <x v="0"/>
    <n v="0"/>
    <x v="15"/>
    <x v="3"/>
    <x v="1"/>
    <n v="75"/>
    <n v="85.5"/>
    <n v="750"/>
    <n v="855"/>
    <x v="10"/>
    <x v="11"/>
    <x v="1"/>
  </r>
  <r>
    <d v="2022-12-29T00:00:00"/>
    <x v="25"/>
    <n v="15"/>
    <x v="2"/>
    <x v="0"/>
    <n v="0"/>
    <x v="25"/>
    <x v="3"/>
    <x v="1"/>
    <n v="83"/>
    <n v="94.62"/>
    <n v="1245"/>
    <n v="1419.3000000000002"/>
    <x v="28"/>
    <x v="11"/>
    <x v="1"/>
  </r>
  <r>
    <d v="2022-12-29T00:00:00"/>
    <x v="10"/>
    <n v="1"/>
    <x v="0"/>
    <x v="1"/>
    <n v="0"/>
    <x v="10"/>
    <x v="1"/>
    <x v="0"/>
    <n v="120"/>
    <n v="162"/>
    <n v="120"/>
    <n v="162"/>
    <x v="28"/>
    <x v="11"/>
    <x v="1"/>
  </r>
  <r>
    <d v="2022-12-30T00:00:00"/>
    <x v="41"/>
    <n v="14"/>
    <x v="2"/>
    <x v="0"/>
    <n v="0"/>
    <x v="41"/>
    <x v="1"/>
    <x v="0"/>
    <n v="138"/>
    <n v="173.88"/>
    <n v="1932"/>
    <n v="2434.3199999999997"/>
    <x v="24"/>
    <x v="11"/>
    <x v="1"/>
  </r>
  <r>
    <d v="2022-12-31T00:00:00"/>
    <x v="38"/>
    <n v="12"/>
    <x v="1"/>
    <x v="0"/>
    <n v="0"/>
    <x v="38"/>
    <x v="4"/>
    <x v="1"/>
    <n v="95"/>
    <n v="119.7"/>
    <n v="1140"/>
    <n v="1436.4"/>
    <x v="25"/>
    <x v="11"/>
    <x v="1"/>
  </r>
  <r>
    <d v="2022-12-31T00:00:00"/>
    <x v="31"/>
    <n v="6"/>
    <x v="1"/>
    <x v="0"/>
    <n v="0"/>
    <x v="31"/>
    <x v="2"/>
    <x v="2"/>
    <n v="44"/>
    <n v="48.4"/>
    <n v="264"/>
    <n v="290.39999999999998"/>
    <x v="25"/>
    <x v="11"/>
    <x v="1"/>
  </r>
  <r>
    <d v="2022-12-31T00:00:00"/>
    <x v="3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A44BDE-4B9D-4CD2-BC0A-826813D886B8}"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C0FA3F-F546-4E32-BB95-3D2C39B08831}" name="day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DAY">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9">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CAF034-E8AE-4332-B0BC-6B81EE89FC0F}"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
  <location ref="AH1:AI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3" count="1" selected="0">
            <x v="0"/>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CAF83D-9692-4B0A-8FCF-23081BAEF6DA}"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Y">
  <location ref="AK1:AL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A2EF21-391D-4902-8183-9A5F80C728E1}"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AB3:AC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C1F2FC-3CF1-4D9B-A319-9FE46EFFDF00}"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87C76E-377C-4D55-92DA-DE896E8A8396}"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P3:R47" firstHeaderRow="0" firstDataRow="1" firstDataCol="1"/>
  <pivotFields count="16">
    <pivotField numFmtId="1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items>
    </pivotField>
    <pivotField showAll="0"/>
    <pivotField axis="axisRow"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49D43FE7-4491-4C5D-8E03-3D8AD5AC7532}" sourceName="SALE TYPE">
  <pivotTables>
    <pivotTable tabId="3" name="Productwise"/>
    <pivotTable tabId="3" name="Categorywise"/>
    <pivotTable tabId="3" name="days"/>
    <pivotTable tabId="3" name="Month"/>
    <pivotTable tabId="3" name="Paymentmode"/>
    <pivotTable tabId="3" name="Totalsales"/>
  </pivotTables>
  <data>
    <tabular pivotCacheId="129570379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E55E54F0-CC3E-4263-B0DA-2241E294B393}" sourceName="PAYMENT MODE">
  <pivotTables>
    <pivotTable tabId="3" name="Productwise"/>
    <pivotTable tabId="3" name="Categorywise"/>
    <pivotTable tabId="3" name="days"/>
    <pivotTable tabId="3" name="Month"/>
    <pivotTable tabId="3" name="salestype"/>
    <pivotTable tabId="3" name="Totalsales"/>
  </pivotTables>
  <data>
    <tabular pivotCacheId="129570379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1F671C9-8C0C-4961-8494-B910ABF0BBB5}" sourceName="MONTH">
  <pivotTables>
    <pivotTable tabId="3" name="Productwise"/>
    <pivotTable tabId="3" name="Categorywise"/>
    <pivotTable tabId="3" name="days"/>
    <pivotTable tabId="3" name="Paymentmode"/>
    <pivotTable tabId="3" name="salestype"/>
    <pivotTable tabId="3" name="Totalsales"/>
  </pivotTables>
  <data>
    <tabular pivotCacheId="129570379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B0D9F74-88D7-4C81-B004-2B6C6A6389B1}" sourceName="YEAR">
  <pivotTables>
    <pivotTable tabId="3" name="Productwise"/>
    <pivotTable tabId="3" name="Categorywise"/>
    <pivotTable tabId="3" name="days"/>
    <pivotTable tabId="3" name="Month"/>
    <pivotTable tabId="3" name="Paymentmode"/>
    <pivotTable tabId="3" name="salestype"/>
    <pivotTable tabId="3" name="Totalsales"/>
  </pivotTables>
  <data>
    <tabular pivotCacheId="129570379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3FFE0E6-5270-4C7F-8B6C-9911C529F116}" cache="Slicer_SALE_TYPE" caption="SALE TYPE" columnCount="3" style="SLICER" rowHeight="234950"/>
  <slicer name="PAYMENT MODE" xr10:uid="{C87118F8-232B-4409-882D-9655B786B071}" cache="Slicer_PAYMENT_MODE" caption="PAYMENT MODE" columnCount="2" style="SLICER" rowHeight="234950"/>
  <slicer name="MONTH" xr10:uid="{0209BBD2-7D95-4ECE-B73A-2C870CD2A716}" cache="Slicer_MONTH" caption="MONTH" style="SLICER" rowHeight="234950"/>
  <slicer name="YEAR" xr10:uid="{40CDC729-4C42-4CA5-8B15-3FA4DDC8BF99}"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18" headerRowBorderDxfId="17">
  <autoFilter ref="A1:F528" xr:uid="{60351B27-4213-4B50-AF1E-6DD234ED1CD8}"/>
  <sortState xmlns:xlrd2="http://schemas.microsoft.com/office/spreadsheetml/2017/richdata2" ref="A2:E527">
    <sortCondition ref="A1:A527"/>
  </sortState>
  <tableColumns count="6">
    <tableColumn id="1" xr3:uid="{7E2D9722-C99A-4D79-AD8A-A4AF24D31B15}" name="DATE" dataDxfId="16"/>
    <tableColumn id="3" xr3:uid="{1B687DA1-746A-409E-8132-464ADA2D65F7}" name="PRODUCT ID" dataDxfId="15"/>
    <tableColumn id="2" xr3:uid="{3D21C161-3520-4EEB-95C2-BC89A67F811B}" name="QUANTITY" dataDxfId="14"/>
    <tableColumn id="4" xr3:uid="{51AFA112-3989-4C7A-B537-003512753602}" name="SALE TYPE" dataDxfId="13"/>
    <tableColumn id="5" xr3:uid="{057B8FDA-60FB-4816-999C-2030B688B9CF}" name="PAYMENT MODE" dataDxfId="12"/>
    <tableColumn id="6" xr3:uid="{A77A9445-20AF-4122-92EB-C3706E536AB4}" name="DISCOUNT %" dataDxfId="11"/>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74ED6-5BDA-460E-A997-76FC11D2DBA1}" name="Table3" displayName="Table3" ref="A1:P16" totalsRowShown="0">
  <autoFilter ref="A1:P16" xr:uid="{B4774ED6-5BDA-460E-A997-76FC11D2DBA1}"/>
  <tableColumns count="16">
    <tableColumn id="1" xr3:uid="{A4C7AC31-0562-4104-81C0-E92B4D04A43A}" name="DATE" dataDxfId="10"/>
    <tableColumn id="2" xr3:uid="{3B7F6678-7924-4D65-9438-A5381800FBA1}" name="PRODUCT ID"/>
    <tableColumn id="3" xr3:uid="{73BFFA88-14BF-4052-BEB3-70F53218678C}" name="QUANTITY"/>
    <tableColumn id="4" xr3:uid="{19F3952C-5A54-4D38-B37F-103541179FA9}" name="SALE TYPE"/>
    <tableColumn id="5" xr3:uid="{93AA9CF9-D59D-4B94-8C4A-52DC5FA69283}" name="PAYMENT MODE"/>
    <tableColumn id="6" xr3:uid="{B57F1A4E-A9AF-4313-9559-1D7ECB033DCB}" name="DISCOUNT %"/>
    <tableColumn id="7" xr3:uid="{BC681B0D-95D9-4611-9204-3D82836A173C}" name="PRODUCT"/>
    <tableColumn id="8" xr3:uid="{32051A3B-7304-45A1-98BF-A75AC43F81FE}" name="CATEGORY"/>
    <tableColumn id="9" xr3:uid="{B0BAF863-9592-49F2-A3A1-E6E8955FC550}" name="UOM"/>
    <tableColumn id="10" xr3:uid="{149DEE13-7634-4B86-A997-211203791705}" name="BUYING PRIZE"/>
    <tableColumn id="11" xr3:uid="{24E4C2FC-18CD-43F7-BD50-2F201A983CF5}" name="SELLING PRICE"/>
    <tableColumn id="12" xr3:uid="{BF63BE2C-5E0B-4291-84A3-A80C0CDA3221}" name="TOTAL BUYING VALUE"/>
    <tableColumn id="13" xr3:uid="{1B9896B3-F8BA-40BA-8434-E08159F86E5A}" name="TOTAL SELLING VALUE"/>
    <tableColumn id="14" xr3:uid="{3D895D4C-C301-4DE9-9FCF-900546845B2D}" name="DAY"/>
    <tableColumn id="15" xr3:uid="{19A61814-A47E-489A-B903-92BE9ED42DAF}" name="MONTH"/>
    <tableColumn id="16" xr3:uid="{86ABEEBF-2642-4062-950E-74E63E8D95FB}"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J1" zoomScaleNormal="100" workbookViewId="0">
      <selection activeCell="L2" sqref="L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9.88671875" bestFit="1" customWidth="1"/>
    <col min="9" max="9" width="17.21875" bestFit="1" customWidth="1"/>
    <col min="10" max="10" width="17.77734375" bestFit="1" customWidth="1"/>
    <col min="11" max="11" width="24.21875" bestFit="1" customWidth="1"/>
    <col min="12" max="12" width="24.5546875" bestFit="1" customWidth="1"/>
    <col min="13" max="13" width="20.109375" bestFit="1" customWidth="1"/>
  </cols>
  <sheetData>
    <row r="1" spans="1:16" ht="15" thickBot="1" x14ac:dyDescent="0.35">
      <c r="A1" s="2" t="s">
        <v>100</v>
      </c>
      <c r="B1" s="2" t="s">
        <v>0</v>
      </c>
      <c r="C1" s="2" t="s">
        <v>101</v>
      </c>
      <c r="D1" s="2" t="s">
        <v>102</v>
      </c>
      <c r="E1" s="2" t="s">
        <v>103</v>
      </c>
      <c r="F1" s="2" t="s">
        <v>104</v>
      </c>
      <c r="G1" s="1" t="s">
        <v>1</v>
      </c>
      <c r="H1" s="1" t="s">
        <v>2</v>
      </c>
      <c r="I1" s="1" t="s">
        <v>3</v>
      </c>
      <c r="J1" s="8" t="s">
        <v>4</v>
      </c>
      <c r="K1" s="8" t="s">
        <v>5</v>
      </c>
      <c r="L1" s="9" t="s">
        <v>114</v>
      </c>
      <c r="M1" s="9" t="s">
        <v>115</v>
      </c>
      <c r="N1" s="7" t="s">
        <v>116</v>
      </c>
      <c r="O1" s="7" t="s">
        <v>117</v>
      </c>
      <c r="P1" s="7" t="s">
        <v>118</v>
      </c>
    </row>
    <row r="2" spans="1:16" x14ac:dyDescent="0.3">
      <c r="A2" s="3">
        <v>44197</v>
      </c>
      <c r="B2" s="4" t="s">
        <v>56</v>
      </c>
      <c r="C2" s="5">
        <v>9</v>
      </c>
      <c r="D2" s="5" t="s">
        <v>105</v>
      </c>
      <c r="E2" s="5" t="s">
        <v>106</v>
      </c>
      <c r="F2" s="6">
        <v>0</v>
      </c>
      <c r="G2" t="str">
        <f>VLOOKUP(InputData[[#This Row],[PRODUCT ID]],MasterData[#All],2,0)</f>
        <v>Product24</v>
      </c>
      <c r="H2" t="str">
        <f>VLOOKUP(InputData[[#This Row],[PRODUCT ID]],MasterData[#All],3,0)</f>
        <v>Category03</v>
      </c>
      <c r="I2" t="str">
        <f>VLOOKUP(InputData[[#This Row],[PRODUCT ID]],MasterData[#All],4,0)</f>
        <v>Ft</v>
      </c>
      <c r="J2" s="10">
        <f>VLOOKUP(InputData[[#This Row],[PRODUCT ID]],MasterData[#All],5,0)</f>
        <v>144</v>
      </c>
      <c r="K2" s="10">
        <f>VLOOKUP(InputData[[#This Row],[PRODUCT ID]],MasterData[#All],6,0)</f>
        <v>156.96</v>
      </c>
      <c r="L2" s="10">
        <f>J2*InputData[[#This Row],[QUANTITY]]</f>
        <v>1296</v>
      </c>
      <c r="M2" s="10">
        <f>K2*InputData[[#This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ID]],MasterData[#All],2,0)</f>
        <v>Product38</v>
      </c>
      <c r="H3" t="str">
        <f>VLOOKUP(InputData[[#This Row],[PRODUCT ID]],MasterData[#All],3,0)</f>
        <v>Category05</v>
      </c>
      <c r="I3" t="str">
        <f>VLOOKUP(InputData[[#This Row],[PRODUCT ID]],MasterData[#All],4,0)</f>
        <v>Kg</v>
      </c>
      <c r="J3" s="10">
        <f>VLOOKUP(InputData[[#This Row],[PRODUCT ID]],MasterData[#All],5,0)</f>
        <v>72</v>
      </c>
      <c r="K3" s="10">
        <f>VLOOKUP(InputData[[#This Row],[PRODUCT ID]],MasterData[#All],6,0)</f>
        <v>79.92</v>
      </c>
      <c r="L3" s="10">
        <f>J3*InputData[[#This Row],[QUANTITY]]</f>
        <v>1080</v>
      </c>
      <c r="M3" s="10">
        <f>K3*InputData[[#This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ID]],MasterData[#All],2,0)</f>
        <v>Product13</v>
      </c>
      <c r="H4" t="str">
        <f>VLOOKUP(InputData[[#This Row],[PRODUCT ID]],MasterData[#All],3,0)</f>
        <v>Category02</v>
      </c>
      <c r="I4" t="str">
        <f>VLOOKUP(InputData[[#This Row],[PRODUCT ID]],MasterData[#All],4,0)</f>
        <v>Kg</v>
      </c>
      <c r="J4" s="10">
        <f>VLOOKUP(InputData[[#This Row],[PRODUCT ID]],MasterData[#All],5,0)</f>
        <v>112</v>
      </c>
      <c r="K4" s="10">
        <f>VLOOKUP(InputData[[#This Row],[PRODUCT ID]],MasterData[#All],6,0)</f>
        <v>122.08</v>
      </c>
      <c r="L4" s="10">
        <f>J4*InputData[[#This Row],[QUANTITY]]</f>
        <v>672</v>
      </c>
      <c r="M4" s="10">
        <f>K4*InputData[[#This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ID]],MasterData[#All],2,0)</f>
        <v>Product04</v>
      </c>
      <c r="H5" t="str">
        <f>VLOOKUP(InputData[[#This Row],[PRODUCT ID]],MasterData[#All],3,0)</f>
        <v>Category01</v>
      </c>
      <c r="I5" t="str">
        <f>VLOOKUP(InputData[[#This Row],[PRODUCT ID]],MasterData[#All],4,0)</f>
        <v>Lt</v>
      </c>
      <c r="J5" s="10">
        <f>VLOOKUP(InputData[[#This Row],[PRODUCT ID]],MasterData[#All],5,0)</f>
        <v>44</v>
      </c>
      <c r="K5" s="10">
        <f>VLOOKUP(InputData[[#This Row],[PRODUCT ID]],MasterData[#All],6,0)</f>
        <v>48.84</v>
      </c>
      <c r="L5" s="10">
        <f>J5*InputData[[#This Row],[QUANTITY]]</f>
        <v>220</v>
      </c>
      <c r="M5" s="10">
        <f>K5*InputData[[#This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ID]],MasterData[#All],2,0)</f>
        <v>Product35</v>
      </c>
      <c r="H6" t="str">
        <f>VLOOKUP(InputData[[#This Row],[PRODUCT ID]],MasterData[#All],3,0)</f>
        <v>Category04</v>
      </c>
      <c r="I6" t="str">
        <f>VLOOKUP(InputData[[#This Row],[PRODUCT ID]],MasterData[#All],4,0)</f>
        <v>No.</v>
      </c>
      <c r="J6" s="10">
        <f>VLOOKUP(InputData[[#This Row],[PRODUCT ID]],MasterData[#All],5,0)</f>
        <v>5</v>
      </c>
      <c r="K6" s="10">
        <f>VLOOKUP(InputData[[#This Row],[PRODUCT ID]],MasterData[#All],6,0)</f>
        <v>6.7</v>
      </c>
      <c r="L6" s="10">
        <f>J6*InputData[[#This Row],[QUANTITY]]</f>
        <v>60</v>
      </c>
      <c r="M6" s="10">
        <f>K6*InputData[[#This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ID]],MasterData[#All],2,0)</f>
        <v>Product31</v>
      </c>
      <c r="H7" t="str">
        <f>VLOOKUP(InputData[[#This Row],[PRODUCT ID]],MasterData[#All],3,0)</f>
        <v>Category04</v>
      </c>
      <c r="I7" t="str">
        <f>VLOOKUP(InputData[[#This Row],[PRODUCT ID]],MasterData[#All],4,0)</f>
        <v>Kg</v>
      </c>
      <c r="J7" s="10">
        <f>VLOOKUP(InputData[[#This Row],[PRODUCT ID]],MasterData[#All],5,0)</f>
        <v>93</v>
      </c>
      <c r="K7" s="10">
        <f>VLOOKUP(InputData[[#This Row],[PRODUCT ID]],MasterData[#All],6,0)</f>
        <v>104.16</v>
      </c>
      <c r="L7" s="10">
        <f>J7*InputData[[#This Row],[QUANTITY]]</f>
        <v>93</v>
      </c>
      <c r="M7" s="10">
        <f>K7*InputData[[#This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ID]],MasterData[#All],2,0)</f>
        <v>Product03</v>
      </c>
      <c r="H8" t="str">
        <f>VLOOKUP(InputData[[#This Row],[PRODUCT ID]],MasterData[#All],3,0)</f>
        <v>Category01</v>
      </c>
      <c r="I8" t="str">
        <f>VLOOKUP(InputData[[#This Row],[PRODUCT ID]],MasterData[#All],4,0)</f>
        <v>Kg</v>
      </c>
      <c r="J8" s="10">
        <f>VLOOKUP(InputData[[#This Row],[PRODUCT ID]],MasterData[#All],5,0)</f>
        <v>71</v>
      </c>
      <c r="K8" s="10">
        <f>VLOOKUP(InputData[[#This Row],[PRODUCT ID]],MasterData[#All],6,0)</f>
        <v>80.94</v>
      </c>
      <c r="L8" s="10">
        <f>J8*InputData[[#This Row],[QUANTITY]]</f>
        <v>568</v>
      </c>
      <c r="M8" s="10">
        <f>K8*InputData[[#This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ID]],MasterData[#All],2,0)</f>
        <v>Product25</v>
      </c>
      <c r="H9" t="str">
        <f>VLOOKUP(InputData[[#This Row],[PRODUCT ID]],MasterData[#All],3,0)</f>
        <v>Category03</v>
      </c>
      <c r="I9" t="str">
        <f>VLOOKUP(InputData[[#This Row],[PRODUCT ID]],MasterData[#All],4,0)</f>
        <v>No.</v>
      </c>
      <c r="J9" s="10">
        <f>VLOOKUP(InputData[[#This Row],[PRODUCT ID]],MasterData[#All],5,0)</f>
        <v>7</v>
      </c>
      <c r="K9" s="10">
        <f>VLOOKUP(InputData[[#This Row],[PRODUCT ID]],MasterData[#All],6,0)</f>
        <v>8.33</v>
      </c>
      <c r="L9" s="10">
        <f>J9*InputData[[#This Row],[QUANTITY]]</f>
        <v>28</v>
      </c>
      <c r="M9" s="10">
        <f>K9*InputData[[#This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ID]],MasterData[#All],2,0)</f>
        <v>Product37</v>
      </c>
      <c r="H10" t="str">
        <f>VLOOKUP(InputData[[#This Row],[PRODUCT ID]],MasterData[#All],3,0)</f>
        <v>Category05</v>
      </c>
      <c r="I10" t="str">
        <f>VLOOKUP(InputData[[#This Row],[PRODUCT ID]],MasterData[#All],4,0)</f>
        <v>Kg</v>
      </c>
      <c r="J10" s="10">
        <f>VLOOKUP(InputData[[#This Row],[PRODUCT ID]],MasterData[#All],5,0)</f>
        <v>67</v>
      </c>
      <c r="K10" s="10">
        <f>VLOOKUP(InputData[[#This Row],[PRODUCT ID]],MasterData[#All],6,0)</f>
        <v>85.76</v>
      </c>
      <c r="L10" s="10">
        <f>J10*InputData[[#This Row],[QUANTITY]]</f>
        <v>201</v>
      </c>
      <c r="M10" s="10">
        <f>K10*InputData[[#This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ID]],MasterData[#All],2,0)</f>
        <v>Product14</v>
      </c>
      <c r="H11" t="str">
        <f>VLOOKUP(InputData[[#This Row],[PRODUCT ID]],MasterData[#All],3,0)</f>
        <v>Category02</v>
      </c>
      <c r="I11" t="str">
        <f>VLOOKUP(InputData[[#This Row],[PRODUCT ID]],MasterData[#All],4,0)</f>
        <v>Kg</v>
      </c>
      <c r="J11" s="10">
        <f>VLOOKUP(InputData[[#This Row],[PRODUCT ID]],MasterData[#All],5,0)</f>
        <v>112</v>
      </c>
      <c r="K11" s="10">
        <f>VLOOKUP(InputData[[#This Row],[PRODUCT ID]],MasterData[#All],6,0)</f>
        <v>146.72</v>
      </c>
      <c r="L11" s="10">
        <f>J11*InputData[[#This Row],[QUANTITY]]</f>
        <v>448</v>
      </c>
      <c r="M11" s="10">
        <f>K11*InputData[[#This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ID]],MasterData[#All],2,0)</f>
        <v>Product42</v>
      </c>
      <c r="H12" t="str">
        <f>VLOOKUP(InputData[[#This Row],[PRODUCT ID]],MasterData[#All],3,0)</f>
        <v>Category05</v>
      </c>
      <c r="I12" t="str">
        <f>VLOOKUP(InputData[[#This Row],[PRODUCT ID]],MasterData[#All],4,0)</f>
        <v>Ft</v>
      </c>
      <c r="J12" s="10">
        <f>VLOOKUP(InputData[[#This Row],[PRODUCT ID]],MasterData[#All],5,0)</f>
        <v>120</v>
      </c>
      <c r="K12" s="10">
        <f>VLOOKUP(InputData[[#This Row],[PRODUCT ID]],MasterData[#All],6,0)</f>
        <v>162</v>
      </c>
      <c r="L12" s="10">
        <f>J12*InputData[[#This Row],[QUANTITY]]</f>
        <v>480</v>
      </c>
      <c r="M12" s="10">
        <f>K12*InputData[[#This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ID]],MasterData[#All],2,0)</f>
        <v>Product42</v>
      </c>
      <c r="H13" t="str">
        <f>VLOOKUP(InputData[[#This Row],[PRODUCT ID]],MasterData[#All],3,0)</f>
        <v>Category05</v>
      </c>
      <c r="I13" t="str">
        <f>VLOOKUP(InputData[[#This Row],[PRODUCT ID]],MasterData[#All],4,0)</f>
        <v>Ft</v>
      </c>
      <c r="J13" s="10">
        <f>VLOOKUP(InputData[[#This Row],[PRODUCT ID]],MasterData[#All],5,0)</f>
        <v>120</v>
      </c>
      <c r="K13" s="10">
        <f>VLOOKUP(InputData[[#This Row],[PRODUCT ID]],MasterData[#All],6,0)</f>
        <v>162</v>
      </c>
      <c r="L13" s="10">
        <f>J13*InputData[[#This Row],[QUANTITY]]</f>
        <v>1200</v>
      </c>
      <c r="M13" s="10">
        <f>K13*InputData[[#This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ID]],MasterData[#All],2,0)</f>
        <v>Product44</v>
      </c>
      <c r="H14" t="str">
        <f>VLOOKUP(InputData[[#This Row],[PRODUCT ID]],MasterData[#All],3,0)</f>
        <v>Category05</v>
      </c>
      <c r="I14" t="str">
        <f>VLOOKUP(InputData[[#This Row],[PRODUCT ID]],MasterData[#All],4,0)</f>
        <v>Kg</v>
      </c>
      <c r="J14" s="10">
        <f>VLOOKUP(InputData[[#This Row],[PRODUCT ID]],MasterData[#All],5,0)</f>
        <v>76</v>
      </c>
      <c r="K14" s="10">
        <f>VLOOKUP(InputData[[#This Row],[PRODUCT ID]],MasterData[#All],6,0)</f>
        <v>82.08</v>
      </c>
      <c r="L14" s="10">
        <f>J14*InputData[[#This Row],[QUANTITY]]</f>
        <v>988</v>
      </c>
      <c r="M14" s="10">
        <f>K14*InputData[[#This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ID]],MasterData[#All],2,0)</f>
        <v>Product23</v>
      </c>
      <c r="H15" t="str">
        <f>VLOOKUP(InputData[[#This Row],[PRODUCT ID]],MasterData[#All],3,0)</f>
        <v>Category03</v>
      </c>
      <c r="I15" t="str">
        <f>VLOOKUP(InputData[[#This Row],[PRODUCT ID]],MasterData[#All],4,0)</f>
        <v>Ft</v>
      </c>
      <c r="J15" s="10">
        <f>VLOOKUP(InputData[[#This Row],[PRODUCT ID]],MasterData[#All],5,0)</f>
        <v>141</v>
      </c>
      <c r="K15" s="10">
        <f>VLOOKUP(InputData[[#This Row],[PRODUCT ID]],MasterData[#All],6,0)</f>
        <v>149.46</v>
      </c>
      <c r="L15" s="10">
        <f>J15*InputData[[#This Row],[QUANTITY]]</f>
        <v>423</v>
      </c>
      <c r="M15" s="10">
        <f>K15*InputData[[#This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ID]],MasterData[#All],2,0)</f>
        <v>Product35</v>
      </c>
      <c r="H16" t="str">
        <f>VLOOKUP(InputData[[#This Row],[PRODUCT ID]],MasterData[#All],3,0)</f>
        <v>Category04</v>
      </c>
      <c r="I16" t="str">
        <f>VLOOKUP(InputData[[#This Row],[PRODUCT ID]],MasterData[#All],4,0)</f>
        <v>No.</v>
      </c>
      <c r="J16" s="10">
        <f>VLOOKUP(InputData[[#This Row],[PRODUCT ID]],MasterData[#All],5,0)</f>
        <v>5</v>
      </c>
      <c r="K16" s="10">
        <f>VLOOKUP(InputData[[#This Row],[PRODUCT ID]],MasterData[#All],6,0)</f>
        <v>6.7</v>
      </c>
      <c r="L16" s="10">
        <f>J16*InputData[[#This Row],[QUANTITY]]</f>
        <v>30</v>
      </c>
      <c r="M16" s="10">
        <f>K16*InputData[[#This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ID]],MasterData[#All],2,0)</f>
        <v>Product34</v>
      </c>
      <c r="H17" t="str">
        <f>VLOOKUP(InputData[[#This Row],[PRODUCT ID]],MasterData[#All],3,0)</f>
        <v>Category04</v>
      </c>
      <c r="I17" t="str">
        <f>VLOOKUP(InputData[[#This Row],[PRODUCT ID]],MasterData[#All],4,0)</f>
        <v>Lt</v>
      </c>
      <c r="J17" s="10">
        <f>VLOOKUP(InputData[[#This Row],[PRODUCT ID]],MasterData[#All],5,0)</f>
        <v>55</v>
      </c>
      <c r="K17" s="10">
        <f>VLOOKUP(InputData[[#This Row],[PRODUCT ID]],MasterData[#All],6,0)</f>
        <v>58.3</v>
      </c>
      <c r="L17" s="10">
        <f>J17*InputData[[#This Row],[QUANTITY]]</f>
        <v>220</v>
      </c>
      <c r="M17" s="10">
        <f>K17*InputData[[#This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ID]],MasterData[#All],2,0)</f>
        <v>Product20</v>
      </c>
      <c r="H18" t="str">
        <f>VLOOKUP(InputData[[#This Row],[PRODUCT ID]],MasterData[#All],3,0)</f>
        <v>Category03</v>
      </c>
      <c r="I18" t="str">
        <f>VLOOKUP(InputData[[#This Row],[PRODUCT ID]],MasterData[#All],4,0)</f>
        <v>Lt</v>
      </c>
      <c r="J18" s="10">
        <f>VLOOKUP(InputData[[#This Row],[PRODUCT ID]],MasterData[#All],5,0)</f>
        <v>61</v>
      </c>
      <c r="K18" s="10">
        <f>VLOOKUP(InputData[[#This Row],[PRODUCT ID]],MasterData[#All],6,0)</f>
        <v>76.25</v>
      </c>
      <c r="L18" s="10">
        <f>J18*InputData[[#This Row],[QUANTITY]]</f>
        <v>244</v>
      </c>
      <c r="M18" s="10">
        <f>K18*InputData[[#This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ID]],MasterData[#All],2,0)</f>
        <v>Product04</v>
      </c>
      <c r="H19" t="str">
        <f>VLOOKUP(InputData[[#This Row],[PRODUCT ID]],MasterData[#All],3,0)</f>
        <v>Category01</v>
      </c>
      <c r="I19" t="str">
        <f>VLOOKUP(InputData[[#This Row],[PRODUCT ID]],MasterData[#All],4,0)</f>
        <v>Lt</v>
      </c>
      <c r="J19" s="10">
        <f>VLOOKUP(InputData[[#This Row],[PRODUCT ID]],MasterData[#All],5,0)</f>
        <v>44</v>
      </c>
      <c r="K19" s="10">
        <f>VLOOKUP(InputData[[#This Row],[PRODUCT ID]],MasterData[#All],6,0)</f>
        <v>48.84</v>
      </c>
      <c r="L19" s="10">
        <f>J19*InputData[[#This Row],[QUANTITY]]</f>
        <v>660</v>
      </c>
      <c r="M19" s="10">
        <f>K19*InputData[[#This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ID]],MasterData[#All],2,0)</f>
        <v>Product03</v>
      </c>
      <c r="H20" t="str">
        <f>VLOOKUP(InputData[[#This Row],[PRODUCT ID]],MasterData[#All],3,0)</f>
        <v>Category01</v>
      </c>
      <c r="I20" t="str">
        <f>VLOOKUP(InputData[[#This Row],[PRODUCT ID]],MasterData[#All],4,0)</f>
        <v>Kg</v>
      </c>
      <c r="J20" s="10">
        <f>VLOOKUP(InputData[[#This Row],[PRODUCT ID]],MasterData[#All],5,0)</f>
        <v>71</v>
      </c>
      <c r="K20" s="10">
        <f>VLOOKUP(InputData[[#This Row],[PRODUCT ID]],MasterData[#All],6,0)</f>
        <v>80.94</v>
      </c>
      <c r="L20" s="10">
        <f>J20*InputData[[#This Row],[QUANTITY]]</f>
        <v>639</v>
      </c>
      <c r="M20" s="10">
        <f>K20*InputData[[#This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ID]],MasterData[#All],2,0)</f>
        <v>Product42</v>
      </c>
      <c r="H21" t="str">
        <f>VLOOKUP(InputData[[#This Row],[PRODUCT ID]],MasterData[#All],3,0)</f>
        <v>Category05</v>
      </c>
      <c r="I21" t="str">
        <f>VLOOKUP(InputData[[#This Row],[PRODUCT ID]],MasterData[#All],4,0)</f>
        <v>Ft</v>
      </c>
      <c r="J21" s="10">
        <f>VLOOKUP(InputData[[#This Row],[PRODUCT ID]],MasterData[#All],5,0)</f>
        <v>120</v>
      </c>
      <c r="K21" s="10">
        <f>VLOOKUP(InputData[[#This Row],[PRODUCT ID]],MasterData[#All],6,0)</f>
        <v>162</v>
      </c>
      <c r="L21" s="10">
        <f>J21*InputData[[#This Row],[QUANTITY]]</f>
        <v>720</v>
      </c>
      <c r="M21" s="10">
        <f>K21*InputData[[#This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ID]],MasterData[#All],2,0)</f>
        <v>Product34</v>
      </c>
      <c r="H22" t="str">
        <f>VLOOKUP(InputData[[#This Row],[PRODUCT ID]],MasterData[#All],3,0)</f>
        <v>Category04</v>
      </c>
      <c r="I22" t="str">
        <f>VLOOKUP(InputData[[#This Row],[PRODUCT ID]],MasterData[#All],4,0)</f>
        <v>Lt</v>
      </c>
      <c r="J22" s="10">
        <f>VLOOKUP(InputData[[#This Row],[PRODUCT ID]],MasterData[#All],5,0)</f>
        <v>55</v>
      </c>
      <c r="K22" s="10">
        <f>VLOOKUP(InputData[[#This Row],[PRODUCT ID]],MasterData[#All],6,0)</f>
        <v>58.3</v>
      </c>
      <c r="L22" s="10">
        <f>J22*InputData[[#This Row],[QUANTITY]]</f>
        <v>330</v>
      </c>
      <c r="M22" s="10">
        <f>K22*InputData[[#This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ID]],MasterData[#All],2,0)</f>
        <v>Product35</v>
      </c>
      <c r="H23" t="str">
        <f>VLOOKUP(InputData[[#This Row],[PRODUCT ID]],MasterData[#All],3,0)</f>
        <v>Category04</v>
      </c>
      <c r="I23" t="str">
        <f>VLOOKUP(InputData[[#This Row],[PRODUCT ID]],MasterData[#All],4,0)</f>
        <v>No.</v>
      </c>
      <c r="J23" s="10">
        <f>VLOOKUP(InputData[[#This Row],[PRODUCT ID]],MasterData[#All],5,0)</f>
        <v>5</v>
      </c>
      <c r="K23" s="10">
        <f>VLOOKUP(InputData[[#This Row],[PRODUCT ID]],MasterData[#All],6,0)</f>
        <v>6.7</v>
      </c>
      <c r="L23" s="10">
        <f>J23*InputData[[#This Row],[QUANTITY]]</f>
        <v>35</v>
      </c>
      <c r="M23" s="10">
        <f>K23*InputData[[#This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ID]],MasterData[#All],2,0)</f>
        <v>Product31</v>
      </c>
      <c r="H24" t="str">
        <f>VLOOKUP(InputData[[#This Row],[PRODUCT ID]],MasterData[#All],3,0)</f>
        <v>Category04</v>
      </c>
      <c r="I24" t="str">
        <f>VLOOKUP(InputData[[#This Row],[PRODUCT ID]],MasterData[#All],4,0)</f>
        <v>Kg</v>
      </c>
      <c r="J24" s="10">
        <f>VLOOKUP(InputData[[#This Row],[PRODUCT ID]],MasterData[#All],5,0)</f>
        <v>93</v>
      </c>
      <c r="K24" s="10">
        <f>VLOOKUP(InputData[[#This Row],[PRODUCT ID]],MasterData[#All],6,0)</f>
        <v>104.16</v>
      </c>
      <c r="L24" s="10">
        <f>J24*InputData[[#This Row],[QUANTITY]]</f>
        <v>1302</v>
      </c>
      <c r="M24" s="10">
        <f>K24*InputData[[#This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ID]],MasterData[#All],2,0)</f>
        <v>Product44</v>
      </c>
      <c r="H25" t="str">
        <f>VLOOKUP(InputData[[#This Row],[PRODUCT ID]],MasterData[#All],3,0)</f>
        <v>Category05</v>
      </c>
      <c r="I25" t="str">
        <f>VLOOKUP(InputData[[#This Row],[PRODUCT ID]],MasterData[#All],4,0)</f>
        <v>Kg</v>
      </c>
      <c r="J25" s="10">
        <f>VLOOKUP(InputData[[#This Row],[PRODUCT ID]],MasterData[#All],5,0)</f>
        <v>76</v>
      </c>
      <c r="K25" s="10">
        <f>VLOOKUP(InputData[[#This Row],[PRODUCT ID]],MasterData[#All],6,0)</f>
        <v>82.08</v>
      </c>
      <c r="L25" s="10">
        <f>J25*InputData[[#This Row],[QUANTITY]]</f>
        <v>684</v>
      </c>
      <c r="M25" s="10">
        <f>K25*InputData[[#This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ID]],MasterData[#All],2,0)</f>
        <v>Product06</v>
      </c>
      <c r="H26" t="str">
        <f>VLOOKUP(InputData[[#This Row],[PRODUCT ID]],MasterData[#All],3,0)</f>
        <v>Category01</v>
      </c>
      <c r="I26" t="str">
        <f>VLOOKUP(InputData[[#This Row],[PRODUCT ID]],MasterData[#All],4,0)</f>
        <v>Kg</v>
      </c>
      <c r="J26" s="10">
        <f>VLOOKUP(InputData[[#This Row],[PRODUCT ID]],MasterData[#All],5,0)</f>
        <v>75</v>
      </c>
      <c r="K26" s="10">
        <f>VLOOKUP(InputData[[#This Row],[PRODUCT ID]],MasterData[#All],6,0)</f>
        <v>85.5</v>
      </c>
      <c r="L26" s="10">
        <f>J26*InputData[[#This Row],[QUANTITY]]</f>
        <v>525</v>
      </c>
      <c r="M26" s="10">
        <f>K26*InputData[[#This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ID]],MasterData[#All],2,0)</f>
        <v>Product01</v>
      </c>
      <c r="H27" t="str">
        <f>VLOOKUP(InputData[[#This Row],[PRODUCT ID]],MasterData[#All],3,0)</f>
        <v>Category01</v>
      </c>
      <c r="I27" t="str">
        <f>VLOOKUP(InputData[[#This Row],[PRODUCT ID]],MasterData[#All],4,0)</f>
        <v>Kg</v>
      </c>
      <c r="J27" s="10">
        <f>VLOOKUP(InputData[[#This Row],[PRODUCT ID]],MasterData[#All],5,0)</f>
        <v>98</v>
      </c>
      <c r="K27" s="10">
        <f>VLOOKUP(InputData[[#This Row],[PRODUCT ID]],MasterData[#All],6,0)</f>
        <v>103.88</v>
      </c>
      <c r="L27" s="10">
        <f>J27*InputData[[#This Row],[QUANTITY]]</f>
        <v>686</v>
      </c>
      <c r="M27" s="10">
        <f>K27*InputData[[#This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ID]],MasterData[#All],2,0)</f>
        <v>Product40</v>
      </c>
      <c r="H28" t="str">
        <f>VLOOKUP(InputData[[#This Row],[PRODUCT ID]],MasterData[#All],3,0)</f>
        <v>Category05</v>
      </c>
      <c r="I28" t="str">
        <f>VLOOKUP(InputData[[#This Row],[PRODUCT ID]],MasterData[#All],4,0)</f>
        <v>Kg</v>
      </c>
      <c r="J28" s="10">
        <f>VLOOKUP(InputData[[#This Row],[PRODUCT ID]],MasterData[#All],5,0)</f>
        <v>90</v>
      </c>
      <c r="K28" s="10">
        <f>VLOOKUP(InputData[[#This Row],[PRODUCT ID]],MasterData[#All],6,0)</f>
        <v>115.2</v>
      </c>
      <c r="L28" s="10">
        <f>J28*InputData[[#This Row],[QUANTITY]]</f>
        <v>630</v>
      </c>
      <c r="M28" s="10">
        <f>K28*InputData[[#This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ID]],MasterData[#All],2,0)</f>
        <v>Product32</v>
      </c>
      <c r="H29" t="str">
        <f>VLOOKUP(InputData[[#This Row],[PRODUCT ID]],MasterData[#All],3,0)</f>
        <v>Category04</v>
      </c>
      <c r="I29" t="str">
        <f>VLOOKUP(InputData[[#This Row],[PRODUCT ID]],MasterData[#All],4,0)</f>
        <v>Kg</v>
      </c>
      <c r="J29" s="10">
        <f>VLOOKUP(InputData[[#This Row],[PRODUCT ID]],MasterData[#All],5,0)</f>
        <v>89</v>
      </c>
      <c r="K29" s="10">
        <f>VLOOKUP(InputData[[#This Row],[PRODUCT ID]],MasterData[#All],6,0)</f>
        <v>117.48</v>
      </c>
      <c r="L29" s="10">
        <f>J29*InputData[[#This Row],[QUANTITY]]</f>
        <v>267</v>
      </c>
      <c r="M29" s="10">
        <f>K29*InputData[[#This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ID]],MasterData[#All],2,0)</f>
        <v>Product04</v>
      </c>
      <c r="H30" t="str">
        <f>VLOOKUP(InputData[[#This Row],[PRODUCT ID]],MasterData[#All],3,0)</f>
        <v>Category01</v>
      </c>
      <c r="I30" t="str">
        <f>VLOOKUP(InputData[[#This Row],[PRODUCT ID]],MasterData[#All],4,0)</f>
        <v>Lt</v>
      </c>
      <c r="J30" s="10">
        <f>VLOOKUP(InputData[[#This Row],[PRODUCT ID]],MasterData[#All],5,0)</f>
        <v>44</v>
      </c>
      <c r="K30" s="10">
        <f>VLOOKUP(InputData[[#This Row],[PRODUCT ID]],MasterData[#All],6,0)</f>
        <v>48.84</v>
      </c>
      <c r="L30" s="10">
        <f>J30*InputData[[#This Row],[QUANTITY]]</f>
        <v>440</v>
      </c>
      <c r="M30" s="10">
        <f>K30*InputData[[#This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ID]],MasterData[#All],2,0)</f>
        <v>Product29</v>
      </c>
      <c r="H31" t="str">
        <f>VLOOKUP(InputData[[#This Row],[PRODUCT ID]],MasterData[#All],3,0)</f>
        <v>Category04</v>
      </c>
      <c r="I31" t="str">
        <f>VLOOKUP(InputData[[#This Row],[PRODUCT ID]],MasterData[#All],4,0)</f>
        <v>Lt</v>
      </c>
      <c r="J31" s="10">
        <f>VLOOKUP(InputData[[#This Row],[PRODUCT ID]],MasterData[#All],5,0)</f>
        <v>47</v>
      </c>
      <c r="K31" s="10">
        <f>VLOOKUP(InputData[[#This Row],[PRODUCT ID]],MasterData[#All],6,0)</f>
        <v>53.11</v>
      </c>
      <c r="L31" s="10">
        <f>J31*InputData[[#This Row],[QUANTITY]]</f>
        <v>94</v>
      </c>
      <c r="M31" s="10">
        <f>K31*InputData[[#This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ID]],MasterData[#All],2,0)</f>
        <v>Product10</v>
      </c>
      <c r="H32" t="str">
        <f>VLOOKUP(InputData[[#This Row],[PRODUCT ID]],MasterData[#All],3,0)</f>
        <v>Category02</v>
      </c>
      <c r="I32" t="str">
        <f>VLOOKUP(InputData[[#This Row],[PRODUCT ID]],MasterData[#All],4,0)</f>
        <v>Ft</v>
      </c>
      <c r="J32" s="10">
        <f>VLOOKUP(InputData[[#This Row],[PRODUCT ID]],MasterData[#All],5,0)</f>
        <v>148</v>
      </c>
      <c r="K32" s="10">
        <f>VLOOKUP(InputData[[#This Row],[PRODUCT ID]],MasterData[#All],6,0)</f>
        <v>164.28</v>
      </c>
      <c r="L32" s="10">
        <f>J32*InputData[[#This Row],[QUANTITY]]</f>
        <v>1036</v>
      </c>
      <c r="M32" s="10">
        <f>K32*InputData[[#This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ID]],MasterData[#All],2,0)</f>
        <v>Product16</v>
      </c>
      <c r="H33" t="str">
        <f>VLOOKUP(InputData[[#This Row],[PRODUCT ID]],MasterData[#All],3,0)</f>
        <v>Category02</v>
      </c>
      <c r="I33" t="str">
        <f>VLOOKUP(InputData[[#This Row],[PRODUCT ID]],MasterData[#All],4,0)</f>
        <v>No.</v>
      </c>
      <c r="J33" s="10">
        <f>VLOOKUP(InputData[[#This Row],[PRODUCT ID]],MasterData[#All],5,0)</f>
        <v>13</v>
      </c>
      <c r="K33" s="10">
        <f>VLOOKUP(InputData[[#This Row],[PRODUCT ID]],MasterData[#All],6,0)</f>
        <v>16.64</v>
      </c>
      <c r="L33" s="10">
        <f>J33*InputData[[#This Row],[QUANTITY]]</f>
        <v>169</v>
      </c>
      <c r="M33" s="10">
        <f>K33*InputData[[#This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ID]],MasterData[#All],2,0)</f>
        <v>Product22</v>
      </c>
      <c r="H34" t="str">
        <f>VLOOKUP(InputData[[#This Row],[PRODUCT ID]],MasterData[#All],3,0)</f>
        <v>Category03</v>
      </c>
      <c r="I34" t="str">
        <f>VLOOKUP(InputData[[#This Row],[PRODUCT ID]],MasterData[#All],4,0)</f>
        <v>Ft</v>
      </c>
      <c r="J34" s="10">
        <f>VLOOKUP(InputData[[#This Row],[PRODUCT ID]],MasterData[#All],5,0)</f>
        <v>121</v>
      </c>
      <c r="K34" s="10">
        <f>VLOOKUP(InputData[[#This Row],[PRODUCT ID]],MasterData[#All],6,0)</f>
        <v>141.57</v>
      </c>
      <c r="L34" s="10">
        <f>J34*InputData[[#This Row],[QUANTITY]]</f>
        <v>242</v>
      </c>
      <c r="M34" s="10">
        <f>K34*InputData[[#This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ID]],MasterData[#All],2,0)</f>
        <v>Product37</v>
      </c>
      <c r="H35" t="str">
        <f>VLOOKUP(InputData[[#This Row],[PRODUCT ID]],MasterData[#All],3,0)</f>
        <v>Category05</v>
      </c>
      <c r="I35" t="str">
        <f>VLOOKUP(InputData[[#This Row],[PRODUCT ID]],MasterData[#All],4,0)</f>
        <v>Kg</v>
      </c>
      <c r="J35" s="10">
        <f>VLOOKUP(InputData[[#This Row],[PRODUCT ID]],MasterData[#All],5,0)</f>
        <v>67</v>
      </c>
      <c r="K35" s="10">
        <f>VLOOKUP(InputData[[#This Row],[PRODUCT ID]],MasterData[#All],6,0)</f>
        <v>85.76</v>
      </c>
      <c r="L35" s="10">
        <f>J35*InputData[[#This Row],[QUANTITY]]</f>
        <v>268</v>
      </c>
      <c r="M35" s="10">
        <f>K35*InputData[[#This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ID]],MasterData[#All],2,0)</f>
        <v>Product43</v>
      </c>
      <c r="H36" t="str">
        <f>VLOOKUP(InputData[[#This Row],[PRODUCT ID]],MasterData[#All],3,0)</f>
        <v>Category05</v>
      </c>
      <c r="I36" t="str">
        <f>VLOOKUP(InputData[[#This Row],[PRODUCT ID]],MasterData[#All],4,0)</f>
        <v>Kg</v>
      </c>
      <c r="J36" s="10">
        <f>VLOOKUP(InputData[[#This Row],[PRODUCT ID]],MasterData[#All],5,0)</f>
        <v>67</v>
      </c>
      <c r="K36" s="10">
        <f>VLOOKUP(InputData[[#This Row],[PRODUCT ID]],MasterData[#All],6,0)</f>
        <v>83.08</v>
      </c>
      <c r="L36" s="10">
        <f>J36*InputData[[#This Row],[QUANTITY]]</f>
        <v>469</v>
      </c>
      <c r="M36" s="10">
        <f>K36*InputData[[#This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ID]],MasterData[#All],2,0)</f>
        <v>Product05</v>
      </c>
      <c r="H37" t="str">
        <f>VLOOKUP(InputData[[#This Row],[PRODUCT ID]],MasterData[#All],3,0)</f>
        <v>Category01</v>
      </c>
      <c r="I37" t="str">
        <f>VLOOKUP(InputData[[#This Row],[PRODUCT ID]],MasterData[#All],4,0)</f>
        <v>Ft</v>
      </c>
      <c r="J37" s="10">
        <f>VLOOKUP(InputData[[#This Row],[PRODUCT ID]],MasterData[#All],5,0)</f>
        <v>133</v>
      </c>
      <c r="K37" s="10">
        <f>VLOOKUP(InputData[[#This Row],[PRODUCT ID]],MasterData[#All],6,0)</f>
        <v>155.61000000000001</v>
      </c>
      <c r="L37" s="10">
        <f>J37*InputData[[#This Row],[QUANTITY]]</f>
        <v>133</v>
      </c>
      <c r="M37" s="10">
        <f>K37*InputData[[#This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ID]],MasterData[#All],2,0)</f>
        <v>Product43</v>
      </c>
      <c r="H38" t="str">
        <f>VLOOKUP(InputData[[#This Row],[PRODUCT ID]],MasterData[#All],3,0)</f>
        <v>Category05</v>
      </c>
      <c r="I38" t="str">
        <f>VLOOKUP(InputData[[#This Row],[PRODUCT ID]],MasterData[#All],4,0)</f>
        <v>Kg</v>
      </c>
      <c r="J38" s="10">
        <f>VLOOKUP(InputData[[#This Row],[PRODUCT ID]],MasterData[#All],5,0)</f>
        <v>67</v>
      </c>
      <c r="K38" s="10">
        <f>VLOOKUP(InputData[[#This Row],[PRODUCT ID]],MasterData[#All],6,0)</f>
        <v>83.08</v>
      </c>
      <c r="L38" s="10">
        <f>J38*InputData[[#This Row],[QUANTITY]]</f>
        <v>603</v>
      </c>
      <c r="M38" s="10">
        <f>K38*InputData[[#This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ID]],MasterData[#All],2,0)</f>
        <v>Product35</v>
      </c>
      <c r="H39" t="str">
        <f>VLOOKUP(InputData[[#This Row],[PRODUCT ID]],MasterData[#All],3,0)</f>
        <v>Category04</v>
      </c>
      <c r="I39" t="str">
        <f>VLOOKUP(InputData[[#This Row],[PRODUCT ID]],MasterData[#All],4,0)</f>
        <v>No.</v>
      </c>
      <c r="J39" s="10">
        <f>VLOOKUP(InputData[[#This Row],[PRODUCT ID]],MasterData[#All],5,0)</f>
        <v>5</v>
      </c>
      <c r="K39" s="10">
        <f>VLOOKUP(InputData[[#This Row],[PRODUCT ID]],MasterData[#All],6,0)</f>
        <v>6.7</v>
      </c>
      <c r="L39" s="10">
        <f>J39*InputData[[#This Row],[QUANTITY]]</f>
        <v>5</v>
      </c>
      <c r="M39" s="10">
        <f>K39*InputData[[#This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ID]],MasterData[#All],2,0)</f>
        <v>Product34</v>
      </c>
      <c r="H40" t="str">
        <f>VLOOKUP(InputData[[#This Row],[PRODUCT ID]],MasterData[#All],3,0)</f>
        <v>Category04</v>
      </c>
      <c r="I40" t="str">
        <f>VLOOKUP(InputData[[#This Row],[PRODUCT ID]],MasterData[#All],4,0)</f>
        <v>Lt</v>
      </c>
      <c r="J40" s="10">
        <f>VLOOKUP(InputData[[#This Row],[PRODUCT ID]],MasterData[#All],5,0)</f>
        <v>55</v>
      </c>
      <c r="K40" s="10">
        <f>VLOOKUP(InputData[[#This Row],[PRODUCT ID]],MasterData[#All],6,0)</f>
        <v>58.3</v>
      </c>
      <c r="L40" s="10">
        <f>J40*InputData[[#This Row],[QUANTITY]]</f>
        <v>770</v>
      </c>
      <c r="M40" s="10">
        <f>K40*InputData[[#This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ID]],MasterData[#All],2,0)</f>
        <v>Product08</v>
      </c>
      <c r="H41" t="str">
        <f>VLOOKUP(InputData[[#This Row],[PRODUCT ID]],MasterData[#All],3,0)</f>
        <v>Category01</v>
      </c>
      <c r="I41" t="str">
        <f>VLOOKUP(InputData[[#This Row],[PRODUCT ID]],MasterData[#All],4,0)</f>
        <v>Kg</v>
      </c>
      <c r="J41" s="10">
        <f>VLOOKUP(InputData[[#This Row],[PRODUCT ID]],MasterData[#All],5,0)</f>
        <v>83</v>
      </c>
      <c r="K41" s="10">
        <f>VLOOKUP(InputData[[#This Row],[PRODUCT ID]],MasterData[#All],6,0)</f>
        <v>94.62</v>
      </c>
      <c r="L41" s="10">
        <f>J41*InputData[[#This Row],[QUANTITY]]</f>
        <v>581</v>
      </c>
      <c r="M41" s="10">
        <f>K41*InputData[[#This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ID]],MasterData[#All],2,0)</f>
        <v>Product23</v>
      </c>
      <c r="H42" t="str">
        <f>VLOOKUP(InputData[[#This Row],[PRODUCT ID]],MasterData[#All],3,0)</f>
        <v>Category03</v>
      </c>
      <c r="I42" t="str">
        <f>VLOOKUP(InputData[[#This Row],[PRODUCT ID]],MasterData[#All],4,0)</f>
        <v>Ft</v>
      </c>
      <c r="J42" s="10">
        <f>VLOOKUP(InputData[[#This Row],[PRODUCT ID]],MasterData[#All],5,0)</f>
        <v>141</v>
      </c>
      <c r="K42" s="10">
        <f>VLOOKUP(InputData[[#This Row],[PRODUCT ID]],MasterData[#All],6,0)</f>
        <v>149.46</v>
      </c>
      <c r="L42" s="10">
        <f>J42*InputData[[#This Row],[QUANTITY]]</f>
        <v>1269</v>
      </c>
      <c r="M42" s="10">
        <f>K42*InputData[[#This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ID]],MasterData[#All],2,0)</f>
        <v>Product27</v>
      </c>
      <c r="H43" t="str">
        <f>VLOOKUP(InputData[[#This Row],[PRODUCT ID]],MasterData[#All],3,0)</f>
        <v>Category04</v>
      </c>
      <c r="I43" t="str">
        <f>VLOOKUP(InputData[[#This Row],[PRODUCT ID]],MasterData[#All],4,0)</f>
        <v>Lt</v>
      </c>
      <c r="J43" s="10">
        <f>VLOOKUP(InputData[[#This Row],[PRODUCT ID]],MasterData[#All],5,0)</f>
        <v>48</v>
      </c>
      <c r="K43" s="10">
        <f>VLOOKUP(InputData[[#This Row],[PRODUCT ID]],MasterData[#All],6,0)</f>
        <v>57.120000000000005</v>
      </c>
      <c r="L43" s="10">
        <f>J43*InputData[[#This Row],[QUANTITY]]</f>
        <v>192</v>
      </c>
      <c r="M43" s="10">
        <f>K43*InputData[[#This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ID]],MasterData[#All],2,0)</f>
        <v>Product15</v>
      </c>
      <c r="H44" t="str">
        <f>VLOOKUP(InputData[[#This Row],[PRODUCT ID]],MasterData[#All],3,0)</f>
        <v>Category02</v>
      </c>
      <c r="I44" t="str">
        <f>VLOOKUP(InputData[[#This Row],[PRODUCT ID]],MasterData[#All],4,0)</f>
        <v>No.</v>
      </c>
      <c r="J44" s="10">
        <f>VLOOKUP(InputData[[#This Row],[PRODUCT ID]],MasterData[#All],5,0)</f>
        <v>12</v>
      </c>
      <c r="K44" s="10">
        <f>VLOOKUP(InputData[[#This Row],[PRODUCT ID]],MasterData[#All],6,0)</f>
        <v>15.719999999999999</v>
      </c>
      <c r="L44" s="10">
        <f>J44*InputData[[#This Row],[QUANTITY]]</f>
        <v>72</v>
      </c>
      <c r="M44" s="10">
        <f>K44*InputData[[#This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ID]],MasterData[#All],2,0)</f>
        <v>Product30</v>
      </c>
      <c r="H45" t="str">
        <f>VLOOKUP(InputData[[#This Row],[PRODUCT ID]],MasterData[#All],3,0)</f>
        <v>Category04</v>
      </c>
      <c r="I45" t="str">
        <f>VLOOKUP(InputData[[#This Row],[PRODUCT ID]],MasterData[#All],4,0)</f>
        <v>Ft</v>
      </c>
      <c r="J45" s="10">
        <f>VLOOKUP(InputData[[#This Row],[PRODUCT ID]],MasterData[#All],5,0)</f>
        <v>148</v>
      </c>
      <c r="K45" s="10">
        <f>VLOOKUP(InputData[[#This Row],[PRODUCT ID]],MasterData[#All],6,0)</f>
        <v>201.28</v>
      </c>
      <c r="L45" s="10">
        <f>J45*InputData[[#This Row],[QUANTITY]]</f>
        <v>1628</v>
      </c>
      <c r="M45" s="10">
        <f>K45*InputData[[#This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ID]],MasterData[#All],2,0)</f>
        <v>Product13</v>
      </c>
      <c r="H46" t="str">
        <f>VLOOKUP(InputData[[#This Row],[PRODUCT ID]],MasterData[#All],3,0)</f>
        <v>Category02</v>
      </c>
      <c r="I46" t="str">
        <f>VLOOKUP(InputData[[#This Row],[PRODUCT ID]],MasterData[#All],4,0)</f>
        <v>Kg</v>
      </c>
      <c r="J46" s="10">
        <f>VLOOKUP(InputData[[#This Row],[PRODUCT ID]],MasterData[#All],5,0)</f>
        <v>112</v>
      </c>
      <c r="K46" s="10">
        <f>VLOOKUP(InputData[[#This Row],[PRODUCT ID]],MasterData[#All],6,0)</f>
        <v>122.08</v>
      </c>
      <c r="L46" s="10">
        <f>J46*InputData[[#This Row],[QUANTITY]]</f>
        <v>560</v>
      </c>
      <c r="M46" s="10">
        <f>K46*InputData[[#This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ID]],MasterData[#All],2,0)</f>
        <v>Product25</v>
      </c>
      <c r="H47" t="str">
        <f>VLOOKUP(InputData[[#This Row],[PRODUCT ID]],MasterData[#All],3,0)</f>
        <v>Category03</v>
      </c>
      <c r="I47" t="str">
        <f>VLOOKUP(InputData[[#This Row],[PRODUCT ID]],MasterData[#All],4,0)</f>
        <v>No.</v>
      </c>
      <c r="J47" s="10">
        <f>VLOOKUP(InputData[[#This Row],[PRODUCT ID]],MasterData[#All],5,0)</f>
        <v>7</v>
      </c>
      <c r="K47" s="10">
        <f>VLOOKUP(InputData[[#This Row],[PRODUCT ID]],MasterData[#All],6,0)</f>
        <v>8.33</v>
      </c>
      <c r="L47" s="10">
        <f>J47*InputData[[#This Row],[QUANTITY]]</f>
        <v>21</v>
      </c>
      <c r="M47" s="10">
        <f>K47*InputData[[#This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ID]],MasterData[#All],2,0)</f>
        <v>Product05</v>
      </c>
      <c r="H48" t="str">
        <f>VLOOKUP(InputData[[#This Row],[PRODUCT ID]],MasterData[#All],3,0)</f>
        <v>Category01</v>
      </c>
      <c r="I48" t="str">
        <f>VLOOKUP(InputData[[#This Row],[PRODUCT ID]],MasterData[#All],4,0)</f>
        <v>Ft</v>
      </c>
      <c r="J48" s="10">
        <f>VLOOKUP(InputData[[#This Row],[PRODUCT ID]],MasterData[#All],5,0)</f>
        <v>133</v>
      </c>
      <c r="K48" s="10">
        <f>VLOOKUP(InputData[[#This Row],[PRODUCT ID]],MasterData[#All],6,0)</f>
        <v>155.61000000000001</v>
      </c>
      <c r="L48" s="10">
        <f>J48*InputData[[#This Row],[QUANTITY]]</f>
        <v>266</v>
      </c>
      <c r="M48" s="10">
        <f>K48*InputData[[#This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ID]],MasterData[#All],2,0)</f>
        <v>Product02</v>
      </c>
      <c r="H49" t="str">
        <f>VLOOKUP(InputData[[#This Row],[PRODUCT ID]],MasterData[#All],3,0)</f>
        <v>Category01</v>
      </c>
      <c r="I49" t="str">
        <f>VLOOKUP(InputData[[#This Row],[PRODUCT ID]],MasterData[#All],4,0)</f>
        <v>Kg</v>
      </c>
      <c r="J49" s="10">
        <f>VLOOKUP(InputData[[#This Row],[PRODUCT ID]],MasterData[#All],5,0)</f>
        <v>105</v>
      </c>
      <c r="K49" s="10">
        <f>VLOOKUP(InputData[[#This Row],[PRODUCT ID]],MasterData[#All],6,0)</f>
        <v>142.80000000000001</v>
      </c>
      <c r="L49" s="10">
        <f>J49*InputData[[#This Row],[QUANTITY]]</f>
        <v>420</v>
      </c>
      <c r="M49" s="10">
        <f>K49*InputData[[#This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ID]],MasterData[#All],2,0)</f>
        <v>Product32</v>
      </c>
      <c r="H50" t="str">
        <f>VLOOKUP(InputData[[#This Row],[PRODUCT ID]],MasterData[#All],3,0)</f>
        <v>Category04</v>
      </c>
      <c r="I50" t="str">
        <f>VLOOKUP(InputData[[#This Row],[PRODUCT ID]],MasterData[#All],4,0)</f>
        <v>Kg</v>
      </c>
      <c r="J50" s="10">
        <f>VLOOKUP(InputData[[#This Row],[PRODUCT ID]],MasterData[#All],5,0)</f>
        <v>89</v>
      </c>
      <c r="K50" s="10">
        <f>VLOOKUP(InputData[[#This Row],[PRODUCT ID]],MasterData[#All],6,0)</f>
        <v>117.48</v>
      </c>
      <c r="L50" s="10">
        <f>J50*InputData[[#This Row],[QUANTITY]]</f>
        <v>979</v>
      </c>
      <c r="M50" s="10">
        <f>K50*InputData[[#This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ID]],MasterData[#All],2,0)</f>
        <v>Product30</v>
      </c>
      <c r="H51" t="str">
        <f>VLOOKUP(InputData[[#This Row],[PRODUCT ID]],MasterData[#All],3,0)</f>
        <v>Category04</v>
      </c>
      <c r="I51" t="str">
        <f>VLOOKUP(InputData[[#This Row],[PRODUCT ID]],MasterData[#All],4,0)</f>
        <v>Ft</v>
      </c>
      <c r="J51" s="10">
        <f>VLOOKUP(InputData[[#This Row],[PRODUCT ID]],MasterData[#All],5,0)</f>
        <v>148</v>
      </c>
      <c r="K51" s="10">
        <f>VLOOKUP(InputData[[#This Row],[PRODUCT ID]],MasterData[#All],6,0)</f>
        <v>201.28</v>
      </c>
      <c r="L51" s="10">
        <f>J51*InputData[[#This Row],[QUANTITY]]</f>
        <v>296</v>
      </c>
      <c r="M51" s="10">
        <f>K51*InputData[[#This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ID]],MasterData[#All],2,0)</f>
        <v>Product18</v>
      </c>
      <c r="H52" t="str">
        <f>VLOOKUP(InputData[[#This Row],[PRODUCT ID]],MasterData[#All],3,0)</f>
        <v>Category02</v>
      </c>
      <c r="I52" t="str">
        <f>VLOOKUP(InputData[[#This Row],[PRODUCT ID]],MasterData[#All],4,0)</f>
        <v>No.</v>
      </c>
      <c r="J52" s="10">
        <f>VLOOKUP(InputData[[#This Row],[PRODUCT ID]],MasterData[#All],5,0)</f>
        <v>37</v>
      </c>
      <c r="K52" s="10">
        <f>VLOOKUP(InputData[[#This Row],[PRODUCT ID]],MasterData[#All],6,0)</f>
        <v>49.21</v>
      </c>
      <c r="L52" s="10">
        <f>J52*InputData[[#This Row],[QUANTITY]]</f>
        <v>407</v>
      </c>
      <c r="M52" s="10">
        <f>K52*InputData[[#This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ID]],MasterData[#All],2,0)</f>
        <v>Product11</v>
      </c>
      <c r="H53" t="str">
        <f>VLOOKUP(InputData[[#This Row],[PRODUCT ID]],MasterData[#All],3,0)</f>
        <v>Category02</v>
      </c>
      <c r="I53" t="str">
        <f>VLOOKUP(InputData[[#This Row],[PRODUCT ID]],MasterData[#All],4,0)</f>
        <v>Lt</v>
      </c>
      <c r="J53" s="10">
        <f>VLOOKUP(InputData[[#This Row],[PRODUCT ID]],MasterData[#All],5,0)</f>
        <v>44</v>
      </c>
      <c r="K53" s="10">
        <f>VLOOKUP(InputData[[#This Row],[PRODUCT ID]],MasterData[#All],6,0)</f>
        <v>48.4</v>
      </c>
      <c r="L53" s="10">
        <f>J53*InputData[[#This Row],[QUANTITY]]</f>
        <v>44</v>
      </c>
      <c r="M53" s="10">
        <f>K53*InputData[[#This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ID]],MasterData[#All],2,0)</f>
        <v>Product21</v>
      </c>
      <c r="H54" t="str">
        <f>VLOOKUP(InputData[[#This Row],[PRODUCT ID]],MasterData[#All],3,0)</f>
        <v>Category03</v>
      </c>
      <c r="I54" t="str">
        <f>VLOOKUP(InputData[[#This Row],[PRODUCT ID]],MasterData[#All],4,0)</f>
        <v>Ft</v>
      </c>
      <c r="J54" s="10">
        <f>VLOOKUP(InputData[[#This Row],[PRODUCT ID]],MasterData[#All],5,0)</f>
        <v>126</v>
      </c>
      <c r="K54" s="10">
        <f>VLOOKUP(InputData[[#This Row],[PRODUCT ID]],MasterData[#All],6,0)</f>
        <v>162.54</v>
      </c>
      <c r="L54" s="10">
        <f>J54*InputData[[#This Row],[QUANTITY]]</f>
        <v>1134</v>
      </c>
      <c r="M54" s="10">
        <f>K54*InputData[[#This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ID]],MasterData[#All],2,0)</f>
        <v>Product27</v>
      </c>
      <c r="H55" t="str">
        <f>VLOOKUP(InputData[[#This Row],[PRODUCT ID]],MasterData[#All],3,0)</f>
        <v>Category04</v>
      </c>
      <c r="I55" t="str">
        <f>VLOOKUP(InputData[[#This Row],[PRODUCT ID]],MasterData[#All],4,0)</f>
        <v>Lt</v>
      </c>
      <c r="J55" s="10">
        <f>VLOOKUP(InputData[[#This Row],[PRODUCT ID]],MasterData[#All],5,0)</f>
        <v>48</v>
      </c>
      <c r="K55" s="10">
        <f>VLOOKUP(InputData[[#This Row],[PRODUCT ID]],MasterData[#All],6,0)</f>
        <v>57.120000000000005</v>
      </c>
      <c r="L55" s="10">
        <f>J55*InputData[[#This Row],[QUANTITY]]</f>
        <v>288</v>
      </c>
      <c r="M55" s="10">
        <f>K55*InputData[[#This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ID]],MasterData[#All],2,0)</f>
        <v>Product44</v>
      </c>
      <c r="H56" t="str">
        <f>VLOOKUP(InputData[[#This Row],[PRODUCT ID]],MasterData[#All],3,0)</f>
        <v>Category05</v>
      </c>
      <c r="I56" t="str">
        <f>VLOOKUP(InputData[[#This Row],[PRODUCT ID]],MasterData[#All],4,0)</f>
        <v>Kg</v>
      </c>
      <c r="J56" s="10">
        <f>VLOOKUP(InputData[[#This Row],[PRODUCT ID]],MasterData[#All],5,0)</f>
        <v>76</v>
      </c>
      <c r="K56" s="10">
        <f>VLOOKUP(InputData[[#This Row],[PRODUCT ID]],MasterData[#All],6,0)</f>
        <v>82.08</v>
      </c>
      <c r="L56" s="10">
        <f>J56*InputData[[#This Row],[QUANTITY]]</f>
        <v>684</v>
      </c>
      <c r="M56" s="10">
        <f>K56*InputData[[#This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ID]],MasterData[#All],2,0)</f>
        <v>Product29</v>
      </c>
      <c r="H57" t="str">
        <f>VLOOKUP(InputData[[#This Row],[PRODUCT ID]],MasterData[#All],3,0)</f>
        <v>Category04</v>
      </c>
      <c r="I57" t="str">
        <f>VLOOKUP(InputData[[#This Row],[PRODUCT ID]],MasterData[#All],4,0)</f>
        <v>Lt</v>
      </c>
      <c r="J57" s="10">
        <f>VLOOKUP(InputData[[#This Row],[PRODUCT ID]],MasterData[#All],5,0)</f>
        <v>47</v>
      </c>
      <c r="K57" s="10">
        <f>VLOOKUP(InputData[[#This Row],[PRODUCT ID]],MasterData[#All],6,0)</f>
        <v>53.11</v>
      </c>
      <c r="L57" s="10">
        <f>J57*InputData[[#This Row],[QUANTITY]]</f>
        <v>282</v>
      </c>
      <c r="M57" s="10">
        <f>K57*InputData[[#This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ID]],MasterData[#All],2,0)</f>
        <v>Product25</v>
      </c>
      <c r="H58" t="str">
        <f>VLOOKUP(InputData[[#This Row],[PRODUCT ID]],MasterData[#All],3,0)</f>
        <v>Category03</v>
      </c>
      <c r="I58" t="str">
        <f>VLOOKUP(InputData[[#This Row],[PRODUCT ID]],MasterData[#All],4,0)</f>
        <v>No.</v>
      </c>
      <c r="J58" s="10">
        <f>VLOOKUP(InputData[[#This Row],[PRODUCT ID]],MasterData[#All],5,0)</f>
        <v>7</v>
      </c>
      <c r="K58" s="10">
        <f>VLOOKUP(InputData[[#This Row],[PRODUCT ID]],MasterData[#All],6,0)</f>
        <v>8.33</v>
      </c>
      <c r="L58" s="10">
        <f>J58*InputData[[#This Row],[QUANTITY]]</f>
        <v>77</v>
      </c>
      <c r="M58" s="10">
        <f>K58*InputData[[#This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ID]],MasterData[#All],2,0)</f>
        <v>Product28</v>
      </c>
      <c r="H59" t="str">
        <f>VLOOKUP(InputData[[#This Row],[PRODUCT ID]],MasterData[#All],3,0)</f>
        <v>Category04</v>
      </c>
      <c r="I59" t="str">
        <f>VLOOKUP(InputData[[#This Row],[PRODUCT ID]],MasterData[#All],4,0)</f>
        <v>No.</v>
      </c>
      <c r="J59" s="10">
        <f>VLOOKUP(InputData[[#This Row],[PRODUCT ID]],MasterData[#All],5,0)</f>
        <v>37</v>
      </c>
      <c r="K59" s="10">
        <f>VLOOKUP(InputData[[#This Row],[PRODUCT ID]],MasterData[#All],6,0)</f>
        <v>41.81</v>
      </c>
      <c r="L59" s="10">
        <f>J59*InputData[[#This Row],[QUANTITY]]</f>
        <v>370</v>
      </c>
      <c r="M59" s="10">
        <f>K59*InputData[[#This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ID]],MasterData[#All],2,0)</f>
        <v>Product39</v>
      </c>
      <c r="H60" t="str">
        <f>VLOOKUP(InputData[[#This Row],[PRODUCT ID]],MasterData[#All],3,0)</f>
        <v>Category05</v>
      </c>
      <c r="I60" t="str">
        <f>VLOOKUP(InputData[[#This Row],[PRODUCT ID]],MasterData[#All],4,0)</f>
        <v>No.</v>
      </c>
      <c r="J60" s="10">
        <f>VLOOKUP(InputData[[#This Row],[PRODUCT ID]],MasterData[#All],5,0)</f>
        <v>37</v>
      </c>
      <c r="K60" s="10">
        <f>VLOOKUP(InputData[[#This Row],[PRODUCT ID]],MasterData[#All],6,0)</f>
        <v>42.55</v>
      </c>
      <c r="L60" s="10">
        <f>J60*InputData[[#This Row],[QUANTITY]]</f>
        <v>407</v>
      </c>
      <c r="M60" s="10">
        <f>K60*InputData[[#This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ID]],MasterData[#All],2,0)</f>
        <v>Product12</v>
      </c>
      <c r="H61" t="str">
        <f>VLOOKUP(InputData[[#This Row],[PRODUCT ID]],MasterData[#All],3,0)</f>
        <v>Category02</v>
      </c>
      <c r="I61" t="str">
        <f>VLOOKUP(InputData[[#This Row],[PRODUCT ID]],MasterData[#All],4,0)</f>
        <v>Kg</v>
      </c>
      <c r="J61" s="10">
        <f>VLOOKUP(InputData[[#This Row],[PRODUCT ID]],MasterData[#All],5,0)</f>
        <v>73</v>
      </c>
      <c r="K61" s="10">
        <f>VLOOKUP(InputData[[#This Row],[PRODUCT ID]],MasterData[#All],6,0)</f>
        <v>94.17</v>
      </c>
      <c r="L61" s="10">
        <f>J61*InputData[[#This Row],[QUANTITY]]</f>
        <v>1022</v>
      </c>
      <c r="M61" s="10">
        <f>K61*InputData[[#This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ID]],MasterData[#All],2,0)</f>
        <v>Product42</v>
      </c>
      <c r="H62" t="str">
        <f>VLOOKUP(InputData[[#This Row],[PRODUCT ID]],MasterData[#All],3,0)</f>
        <v>Category05</v>
      </c>
      <c r="I62" t="str">
        <f>VLOOKUP(InputData[[#This Row],[PRODUCT ID]],MasterData[#All],4,0)</f>
        <v>Ft</v>
      </c>
      <c r="J62" s="10">
        <f>VLOOKUP(InputData[[#This Row],[PRODUCT ID]],MasterData[#All],5,0)</f>
        <v>120</v>
      </c>
      <c r="K62" s="10">
        <f>VLOOKUP(InputData[[#This Row],[PRODUCT ID]],MasterData[#All],6,0)</f>
        <v>162</v>
      </c>
      <c r="L62" s="10">
        <f>J62*InputData[[#This Row],[QUANTITY]]</f>
        <v>960</v>
      </c>
      <c r="M62" s="10">
        <f>K62*InputData[[#This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ID]],MasterData[#All],2,0)</f>
        <v>Product28</v>
      </c>
      <c r="H63" t="str">
        <f>VLOOKUP(InputData[[#This Row],[PRODUCT ID]],MasterData[#All],3,0)</f>
        <v>Category04</v>
      </c>
      <c r="I63" t="str">
        <f>VLOOKUP(InputData[[#This Row],[PRODUCT ID]],MasterData[#All],4,0)</f>
        <v>No.</v>
      </c>
      <c r="J63" s="10">
        <f>VLOOKUP(InputData[[#This Row],[PRODUCT ID]],MasterData[#All],5,0)</f>
        <v>37</v>
      </c>
      <c r="K63" s="10">
        <f>VLOOKUP(InputData[[#This Row],[PRODUCT ID]],MasterData[#All],6,0)</f>
        <v>41.81</v>
      </c>
      <c r="L63" s="10">
        <f>J63*InputData[[#This Row],[QUANTITY]]</f>
        <v>333</v>
      </c>
      <c r="M63" s="10">
        <f>K63*InputData[[#This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ID]],MasterData[#All],2,0)</f>
        <v>Product20</v>
      </c>
      <c r="H64" t="str">
        <f>VLOOKUP(InputData[[#This Row],[PRODUCT ID]],MasterData[#All],3,0)</f>
        <v>Category03</v>
      </c>
      <c r="I64" t="str">
        <f>VLOOKUP(InputData[[#This Row],[PRODUCT ID]],MasterData[#All],4,0)</f>
        <v>Lt</v>
      </c>
      <c r="J64" s="10">
        <f>VLOOKUP(InputData[[#This Row],[PRODUCT ID]],MasterData[#All],5,0)</f>
        <v>61</v>
      </c>
      <c r="K64" s="10">
        <f>VLOOKUP(InputData[[#This Row],[PRODUCT ID]],MasterData[#All],6,0)</f>
        <v>76.25</v>
      </c>
      <c r="L64" s="10">
        <f>J64*InputData[[#This Row],[QUANTITY]]</f>
        <v>793</v>
      </c>
      <c r="M64" s="10">
        <f>K64*InputData[[#This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ID]],MasterData[#All],2,0)</f>
        <v>Product39</v>
      </c>
      <c r="H65" t="str">
        <f>VLOOKUP(InputData[[#This Row],[PRODUCT ID]],MasterData[#All],3,0)</f>
        <v>Category05</v>
      </c>
      <c r="I65" t="str">
        <f>VLOOKUP(InputData[[#This Row],[PRODUCT ID]],MasterData[#All],4,0)</f>
        <v>No.</v>
      </c>
      <c r="J65" s="10">
        <f>VLOOKUP(InputData[[#This Row],[PRODUCT ID]],MasterData[#All],5,0)</f>
        <v>37</v>
      </c>
      <c r="K65" s="10">
        <f>VLOOKUP(InputData[[#This Row],[PRODUCT ID]],MasterData[#All],6,0)</f>
        <v>42.55</v>
      </c>
      <c r="L65" s="10">
        <f>J65*InputData[[#This Row],[QUANTITY]]</f>
        <v>259</v>
      </c>
      <c r="M65" s="10">
        <f>K65*InputData[[#This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ID]],MasterData[#All],2,0)</f>
        <v>Product02</v>
      </c>
      <c r="H66" t="str">
        <f>VLOOKUP(InputData[[#This Row],[PRODUCT ID]],MasterData[#All],3,0)</f>
        <v>Category01</v>
      </c>
      <c r="I66" t="str">
        <f>VLOOKUP(InputData[[#This Row],[PRODUCT ID]],MasterData[#All],4,0)</f>
        <v>Kg</v>
      </c>
      <c r="J66" s="10">
        <f>VLOOKUP(InputData[[#This Row],[PRODUCT ID]],MasterData[#All],5,0)</f>
        <v>105</v>
      </c>
      <c r="K66" s="10">
        <f>VLOOKUP(InputData[[#This Row],[PRODUCT ID]],MasterData[#All],6,0)</f>
        <v>142.80000000000001</v>
      </c>
      <c r="L66" s="10">
        <f>J66*InputData[[#This Row],[QUANTITY]]</f>
        <v>840</v>
      </c>
      <c r="M66" s="10">
        <f>K66*InputData[[#This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ID]],MasterData[#All],2,0)</f>
        <v>Product12</v>
      </c>
      <c r="H67" t="str">
        <f>VLOOKUP(InputData[[#This Row],[PRODUCT ID]],MasterData[#All],3,0)</f>
        <v>Category02</v>
      </c>
      <c r="I67" t="str">
        <f>VLOOKUP(InputData[[#This Row],[PRODUCT ID]],MasterData[#All],4,0)</f>
        <v>Kg</v>
      </c>
      <c r="J67" s="10">
        <f>VLOOKUP(InputData[[#This Row],[PRODUCT ID]],MasterData[#All],5,0)</f>
        <v>73</v>
      </c>
      <c r="K67" s="10">
        <f>VLOOKUP(InputData[[#This Row],[PRODUCT ID]],MasterData[#All],6,0)</f>
        <v>94.17</v>
      </c>
      <c r="L67" s="10">
        <f>J67*InputData[[#This Row],[QUANTITY]]</f>
        <v>292</v>
      </c>
      <c r="M67" s="10">
        <f>K67*InputData[[#This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ID]],MasterData[#All],2,0)</f>
        <v>Product24</v>
      </c>
      <c r="H68" t="str">
        <f>VLOOKUP(InputData[[#This Row],[PRODUCT ID]],MasterData[#All],3,0)</f>
        <v>Category03</v>
      </c>
      <c r="I68" t="str">
        <f>VLOOKUP(InputData[[#This Row],[PRODUCT ID]],MasterData[#All],4,0)</f>
        <v>Ft</v>
      </c>
      <c r="J68" s="10">
        <f>VLOOKUP(InputData[[#This Row],[PRODUCT ID]],MasterData[#All],5,0)</f>
        <v>144</v>
      </c>
      <c r="K68" s="10">
        <f>VLOOKUP(InputData[[#This Row],[PRODUCT ID]],MasterData[#All],6,0)</f>
        <v>156.96</v>
      </c>
      <c r="L68" s="10">
        <f>J68*InputData[[#This Row],[QUANTITY]]</f>
        <v>2016</v>
      </c>
      <c r="M68" s="10">
        <f>K68*InputData[[#This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ID]],MasterData[#All],2,0)</f>
        <v>Product06</v>
      </c>
      <c r="H69" t="str">
        <f>VLOOKUP(InputData[[#This Row],[PRODUCT ID]],MasterData[#All],3,0)</f>
        <v>Category01</v>
      </c>
      <c r="I69" t="str">
        <f>VLOOKUP(InputData[[#This Row],[PRODUCT ID]],MasterData[#All],4,0)</f>
        <v>Kg</v>
      </c>
      <c r="J69" s="10">
        <f>VLOOKUP(InputData[[#This Row],[PRODUCT ID]],MasterData[#All],5,0)</f>
        <v>75</v>
      </c>
      <c r="K69" s="10">
        <f>VLOOKUP(InputData[[#This Row],[PRODUCT ID]],MasterData[#All],6,0)</f>
        <v>85.5</v>
      </c>
      <c r="L69" s="10">
        <f>J69*InputData[[#This Row],[QUANTITY]]</f>
        <v>300</v>
      </c>
      <c r="M69" s="10">
        <f>K69*InputData[[#This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ID]],MasterData[#All],2,0)</f>
        <v>Product29</v>
      </c>
      <c r="H70" t="str">
        <f>VLOOKUP(InputData[[#This Row],[PRODUCT ID]],MasterData[#All],3,0)</f>
        <v>Category04</v>
      </c>
      <c r="I70" t="str">
        <f>VLOOKUP(InputData[[#This Row],[PRODUCT ID]],MasterData[#All],4,0)</f>
        <v>Lt</v>
      </c>
      <c r="J70" s="10">
        <f>VLOOKUP(InputData[[#This Row],[PRODUCT ID]],MasterData[#All],5,0)</f>
        <v>47</v>
      </c>
      <c r="K70" s="10">
        <f>VLOOKUP(InputData[[#This Row],[PRODUCT ID]],MasterData[#All],6,0)</f>
        <v>53.11</v>
      </c>
      <c r="L70" s="10">
        <f>J70*InputData[[#This Row],[QUANTITY]]</f>
        <v>376</v>
      </c>
      <c r="M70" s="10">
        <f>K70*InputData[[#This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ID]],MasterData[#All],2,0)</f>
        <v>Product38</v>
      </c>
      <c r="H71" t="str">
        <f>VLOOKUP(InputData[[#This Row],[PRODUCT ID]],MasterData[#All],3,0)</f>
        <v>Category05</v>
      </c>
      <c r="I71" t="str">
        <f>VLOOKUP(InputData[[#This Row],[PRODUCT ID]],MasterData[#All],4,0)</f>
        <v>Kg</v>
      </c>
      <c r="J71" s="10">
        <f>VLOOKUP(InputData[[#This Row],[PRODUCT ID]],MasterData[#All],5,0)</f>
        <v>72</v>
      </c>
      <c r="K71" s="10">
        <f>VLOOKUP(InputData[[#This Row],[PRODUCT ID]],MasterData[#All],6,0)</f>
        <v>79.92</v>
      </c>
      <c r="L71" s="10">
        <f>J71*InputData[[#This Row],[QUANTITY]]</f>
        <v>144</v>
      </c>
      <c r="M71" s="10">
        <f>K71*InputData[[#This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ID]],MasterData[#All],2,0)</f>
        <v>Product01</v>
      </c>
      <c r="H72" t="str">
        <f>VLOOKUP(InputData[[#This Row],[PRODUCT ID]],MasterData[#All],3,0)</f>
        <v>Category01</v>
      </c>
      <c r="I72" t="str">
        <f>VLOOKUP(InputData[[#This Row],[PRODUCT ID]],MasterData[#All],4,0)</f>
        <v>Kg</v>
      </c>
      <c r="J72" s="10">
        <f>VLOOKUP(InputData[[#This Row],[PRODUCT ID]],MasterData[#All],5,0)</f>
        <v>98</v>
      </c>
      <c r="K72" s="10">
        <f>VLOOKUP(InputData[[#This Row],[PRODUCT ID]],MasterData[#All],6,0)</f>
        <v>103.88</v>
      </c>
      <c r="L72" s="10">
        <f>J72*InputData[[#This Row],[QUANTITY]]</f>
        <v>392</v>
      </c>
      <c r="M72" s="10">
        <f>K72*InputData[[#This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ID]],MasterData[#All],2,0)</f>
        <v>Product42</v>
      </c>
      <c r="H73" t="str">
        <f>VLOOKUP(InputData[[#This Row],[PRODUCT ID]],MasterData[#All],3,0)</f>
        <v>Category05</v>
      </c>
      <c r="I73" t="str">
        <f>VLOOKUP(InputData[[#This Row],[PRODUCT ID]],MasterData[#All],4,0)</f>
        <v>Ft</v>
      </c>
      <c r="J73" s="10">
        <f>VLOOKUP(InputData[[#This Row],[PRODUCT ID]],MasterData[#All],5,0)</f>
        <v>120</v>
      </c>
      <c r="K73" s="10">
        <f>VLOOKUP(InputData[[#This Row],[PRODUCT ID]],MasterData[#All],6,0)</f>
        <v>162</v>
      </c>
      <c r="L73" s="10">
        <f>J73*InputData[[#This Row],[QUANTITY]]</f>
        <v>120</v>
      </c>
      <c r="M73" s="10">
        <f>K73*InputData[[#This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ID]],MasterData[#All],2,0)</f>
        <v>Product10</v>
      </c>
      <c r="H74" t="str">
        <f>VLOOKUP(InputData[[#This Row],[PRODUCT ID]],MasterData[#All],3,0)</f>
        <v>Category02</v>
      </c>
      <c r="I74" t="str">
        <f>VLOOKUP(InputData[[#This Row],[PRODUCT ID]],MasterData[#All],4,0)</f>
        <v>Ft</v>
      </c>
      <c r="J74" s="10">
        <f>VLOOKUP(InputData[[#This Row],[PRODUCT ID]],MasterData[#All],5,0)</f>
        <v>148</v>
      </c>
      <c r="K74" s="10">
        <f>VLOOKUP(InputData[[#This Row],[PRODUCT ID]],MasterData[#All],6,0)</f>
        <v>164.28</v>
      </c>
      <c r="L74" s="10">
        <f>J74*InputData[[#This Row],[QUANTITY]]</f>
        <v>1332</v>
      </c>
      <c r="M74" s="10">
        <f>K74*InputData[[#This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ID]],MasterData[#All],2,0)</f>
        <v>Product30</v>
      </c>
      <c r="H75" t="str">
        <f>VLOOKUP(InputData[[#This Row],[PRODUCT ID]],MasterData[#All],3,0)</f>
        <v>Category04</v>
      </c>
      <c r="I75" t="str">
        <f>VLOOKUP(InputData[[#This Row],[PRODUCT ID]],MasterData[#All],4,0)</f>
        <v>Ft</v>
      </c>
      <c r="J75" s="10">
        <f>VLOOKUP(InputData[[#This Row],[PRODUCT ID]],MasterData[#All],5,0)</f>
        <v>148</v>
      </c>
      <c r="K75" s="10">
        <f>VLOOKUP(InputData[[#This Row],[PRODUCT ID]],MasterData[#All],6,0)</f>
        <v>201.28</v>
      </c>
      <c r="L75" s="10">
        <f>J75*InputData[[#This Row],[QUANTITY]]</f>
        <v>444</v>
      </c>
      <c r="M75" s="10">
        <f>K75*InputData[[#This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ID]],MasterData[#All],2,0)</f>
        <v>Product07</v>
      </c>
      <c r="H76" t="str">
        <f>VLOOKUP(InputData[[#This Row],[PRODUCT ID]],MasterData[#All],3,0)</f>
        <v>Category01</v>
      </c>
      <c r="I76" t="str">
        <f>VLOOKUP(InputData[[#This Row],[PRODUCT ID]],MasterData[#All],4,0)</f>
        <v>Lt</v>
      </c>
      <c r="J76" s="10">
        <f>VLOOKUP(InputData[[#This Row],[PRODUCT ID]],MasterData[#All],5,0)</f>
        <v>43</v>
      </c>
      <c r="K76" s="10">
        <f>VLOOKUP(InputData[[#This Row],[PRODUCT ID]],MasterData[#All],6,0)</f>
        <v>47.730000000000004</v>
      </c>
      <c r="L76" s="10">
        <f>J76*InputData[[#This Row],[QUANTITY]]</f>
        <v>344</v>
      </c>
      <c r="M76" s="10">
        <f>K76*InputData[[#This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ID]],MasterData[#All],2,0)</f>
        <v>Product38</v>
      </c>
      <c r="H77" t="str">
        <f>VLOOKUP(InputData[[#This Row],[PRODUCT ID]],MasterData[#All],3,0)</f>
        <v>Category05</v>
      </c>
      <c r="I77" t="str">
        <f>VLOOKUP(InputData[[#This Row],[PRODUCT ID]],MasterData[#All],4,0)</f>
        <v>Kg</v>
      </c>
      <c r="J77" s="10">
        <f>VLOOKUP(InputData[[#This Row],[PRODUCT ID]],MasterData[#All],5,0)</f>
        <v>72</v>
      </c>
      <c r="K77" s="10">
        <f>VLOOKUP(InputData[[#This Row],[PRODUCT ID]],MasterData[#All],6,0)</f>
        <v>79.92</v>
      </c>
      <c r="L77" s="10">
        <f>J77*InputData[[#This Row],[QUANTITY]]</f>
        <v>72</v>
      </c>
      <c r="M77" s="10">
        <f>K77*InputData[[#This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ID]],MasterData[#All],2,0)</f>
        <v>Product42</v>
      </c>
      <c r="H78" t="str">
        <f>VLOOKUP(InputData[[#This Row],[PRODUCT ID]],MasterData[#All],3,0)</f>
        <v>Category05</v>
      </c>
      <c r="I78" t="str">
        <f>VLOOKUP(InputData[[#This Row],[PRODUCT ID]],MasterData[#All],4,0)</f>
        <v>Ft</v>
      </c>
      <c r="J78" s="10">
        <f>VLOOKUP(InputData[[#This Row],[PRODUCT ID]],MasterData[#All],5,0)</f>
        <v>120</v>
      </c>
      <c r="K78" s="10">
        <f>VLOOKUP(InputData[[#This Row],[PRODUCT ID]],MasterData[#All],6,0)</f>
        <v>162</v>
      </c>
      <c r="L78" s="10">
        <f>J78*InputData[[#This Row],[QUANTITY]]</f>
        <v>360</v>
      </c>
      <c r="M78" s="10">
        <f>K78*InputData[[#This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ID]],MasterData[#All],2,0)</f>
        <v>Product40</v>
      </c>
      <c r="H79" t="str">
        <f>VLOOKUP(InputData[[#This Row],[PRODUCT ID]],MasterData[#All],3,0)</f>
        <v>Category05</v>
      </c>
      <c r="I79" t="str">
        <f>VLOOKUP(InputData[[#This Row],[PRODUCT ID]],MasterData[#All],4,0)</f>
        <v>Kg</v>
      </c>
      <c r="J79" s="10">
        <f>VLOOKUP(InputData[[#This Row],[PRODUCT ID]],MasterData[#All],5,0)</f>
        <v>90</v>
      </c>
      <c r="K79" s="10">
        <f>VLOOKUP(InputData[[#This Row],[PRODUCT ID]],MasterData[#All],6,0)</f>
        <v>115.2</v>
      </c>
      <c r="L79" s="10">
        <f>J79*InputData[[#This Row],[QUANTITY]]</f>
        <v>360</v>
      </c>
      <c r="M79" s="10">
        <f>K79*InputData[[#This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ID]],MasterData[#All],2,0)</f>
        <v>Product09</v>
      </c>
      <c r="H80" t="str">
        <f>VLOOKUP(InputData[[#This Row],[PRODUCT ID]],MasterData[#All],3,0)</f>
        <v>Category01</v>
      </c>
      <c r="I80" t="str">
        <f>VLOOKUP(InputData[[#This Row],[PRODUCT ID]],MasterData[#All],4,0)</f>
        <v>No.</v>
      </c>
      <c r="J80" s="10">
        <f>VLOOKUP(InputData[[#This Row],[PRODUCT ID]],MasterData[#All],5,0)</f>
        <v>6</v>
      </c>
      <c r="K80" s="10">
        <f>VLOOKUP(InputData[[#This Row],[PRODUCT ID]],MasterData[#All],6,0)</f>
        <v>7.8599999999999994</v>
      </c>
      <c r="L80" s="10">
        <f>J80*InputData[[#This Row],[QUANTITY]]</f>
        <v>54</v>
      </c>
      <c r="M80" s="10">
        <f>K80*InputData[[#This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ID]],MasterData[#All],2,0)</f>
        <v>Product31</v>
      </c>
      <c r="H81" t="str">
        <f>VLOOKUP(InputData[[#This Row],[PRODUCT ID]],MasterData[#All],3,0)</f>
        <v>Category04</v>
      </c>
      <c r="I81" t="str">
        <f>VLOOKUP(InputData[[#This Row],[PRODUCT ID]],MasterData[#All],4,0)</f>
        <v>Kg</v>
      </c>
      <c r="J81" s="10">
        <f>VLOOKUP(InputData[[#This Row],[PRODUCT ID]],MasterData[#All],5,0)</f>
        <v>93</v>
      </c>
      <c r="K81" s="10">
        <f>VLOOKUP(InputData[[#This Row],[PRODUCT ID]],MasterData[#All],6,0)</f>
        <v>104.16</v>
      </c>
      <c r="L81" s="10">
        <f>J81*InputData[[#This Row],[QUANTITY]]</f>
        <v>1395</v>
      </c>
      <c r="M81" s="10">
        <f>K81*InputData[[#This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ID]],MasterData[#All],2,0)</f>
        <v>Product05</v>
      </c>
      <c r="H82" t="str">
        <f>VLOOKUP(InputData[[#This Row],[PRODUCT ID]],MasterData[#All],3,0)</f>
        <v>Category01</v>
      </c>
      <c r="I82" t="str">
        <f>VLOOKUP(InputData[[#This Row],[PRODUCT ID]],MasterData[#All],4,0)</f>
        <v>Ft</v>
      </c>
      <c r="J82" s="10">
        <f>VLOOKUP(InputData[[#This Row],[PRODUCT ID]],MasterData[#All],5,0)</f>
        <v>133</v>
      </c>
      <c r="K82" s="10">
        <f>VLOOKUP(InputData[[#This Row],[PRODUCT ID]],MasterData[#All],6,0)</f>
        <v>155.61000000000001</v>
      </c>
      <c r="L82" s="10">
        <f>J82*InputData[[#This Row],[QUANTITY]]</f>
        <v>399</v>
      </c>
      <c r="M82" s="10">
        <f>K82*InputData[[#This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ID]],MasterData[#All],2,0)</f>
        <v>Product22</v>
      </c>
      <c r="H83" t="str">
        <f>VLOOKUP(InputData[[#This Row],[PRODUCT ID]],MasterData[#All],3,0)</f>
        <v>Category03</v>
      </c>
      <c r="I83" t="str">
        <f>VLOOKUP(InputData[[#This Row],[PRODUCT ID]],MasterData[#All],4,0)</f>
        <v>Ft</v>
      </c>
      <c r="J83" s="10">
        <f>VLOOKUP(InputData[[#This Row],[PRODUCT ID]],MasterData[#All],5,0)</f>
        <v>121</v>
      </c>
      <c r="K83" s="10">
        <f>VLOOKUP(InputData[[#This Row],[PRODUCT ID]],MasterData[#All],6,0)</f>
        <v>141.57</v>
      </c>
      <c r="L83" s="10">
        <f>J83*InputData[[#This Row],[QUANTITY]]</f>
        <v>1694</v>
      </c>
      <c r="M83" s="10">
        <f>K83*InputData[[#This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ID]],MasterData[#All],2,0)</f>
        <v>Product37</v>
      </c>
      <c r="H84" t="str">
        <f>VLOOKUP(InputData[[#This Row],[PRODUCT ID]],MasterData[#All],3,0)</f>
        <v>Category05</v>
      </c>
      <c r="I84" t="str">
        <f>VLOOKUP(InputData[[#This Row],[PRODUCT ID]],MasterData[#All],4,0)</f>
        <v>Kg</v>
      </c>
      <c r="J84" s="10">
        <f>VLOOKUP(InputData[[#This Row],[PRODUCT ID]],MasterData[#All],5,0)</f>
        <v>67</v>
      </c>
      <c r="K84" s="10">
        <f>VLOOKUP(InputData[[#This Row],[PRODUCT ID]],MasterData[#All],6,0)</f>
        <v>85.76</v>
      </c>
      <c r="L84" s="10">
        <f>J84*InputData[[#This Row],[QUANTITY]]</f>
        <v>201</v>
      </c>
      <c r="M84" s="10">
        <f>K84*InputData[[#This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ID]],MasterData[#All],2,0)</f>
        <v>Product29</v>
      </c>
      <c r="H85" t="str">
        <f>VLOOKUP(InputData[[#This Row],[PRODUCT ID]],MasterData[#All],3,0)</f>
        <v>Category04</v>
      </c>
      <c r="I85" t="str">
        <f>VLOOKUP(InputData[[#This Row],[PRODUCT ID]],MasterData[#All],4,0)</f>
        <v>Lt</v>
      </c>
      <c r="J85" s="10">
        <f>VLOOKUP(InputData[[#This Row],[PRODUCT ID]],MasterData[#All],5,0)</f>
        <v>47</v>
      </c>
      <c r="K85" s="10">
        <f>VLOOKUP(InputData[[#This Row],[PRODUCT ID]],MasterData[#All],6,0)</f>
        <v>53.11</v>
      </c>
      <c r="L85" s="10">
        <f>J85*InputData[[#This Row],[QUANTITY]]</f>
        <v>188</v>
      </c>
      <c r="M85" s="10">
        <f>K85*InputData[[#This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ID]],MasterData[#All],2,0)</f>
        <v>Product27</v>
      </c>
      <c r="H86" t="str">
        <f>VLOOKUP(InputData[[#This Row],[PRODUCT ID]],MasterData[#All],3,0)</f>
        <v>Category04</v>
      </c>
      <c r="I86" t="str">
        <f>VLOOKUP(InputData[[#This Row],[PRODUCT ID]],MasterData[#All],4,0)</f>
        <v>Lt</v>
      </c>
      <c r="J86" s="10">
        <f>VLOOKUP(InputData[[#This Row],[PRODUCT ID]],MasterData[#All],5,0)</f>
        <v>48</v>
      </c>
      <c r="K86" s="10">
        <f>VLOOKUP(InputData[[#This Row],[PRODUCT ID]],MasterData[#All],6,0)</f>
        <v>57.120000000000005</v>
      </c>
      <c r="L86" s="10">
        <f>J86*InputData[[#This Row],[QUANTITY]]</f>
        <v>432</v>
      </c>
      <c r="M86" s="10">
        <f>K86*InputData[[#This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ID]],MasterData[#All],2,0)</f>
        <v>Product33</v>
      </c>
      <c r="H87" t="str">
        <f>VLOOKUP(InputData[[#This Row],[PRODUCT ID]],MasterData[#All],3,0)</f>
        <v>Category04</v>
      </c>
      <c r="I87" t="str">
        <f>VLOOKUP(InputData[[#This Row],[PRODUCT ID]],MasterData[#All],4,0)</f>
        <v>Kg</v>
      </c>
      <c r="J87" s="10">
        <f>VLOOKUP(InputData[[#This Row],[PRODUCT ID]],MasterData[#All],5,0)</f>
        <v>95</v>
      </c>
      <c r="K87" s="10">
        <f>VLOOKUP(InputData[[#This Row],[PRODUCT ID]],MasterData[#All],6,0)</f>
        <v>119.7</v>
      </c>
      <c r="L87" s="10">
        <f>J87*InputData[[#This Row],[QUANTITY]]</f>
        <v>1235</v>
      </c>
      <c r="M87" s="10">
        <f>K87*InputData[[#This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ID]],MasterData[#All],2,0)</f>
        <v>Product17</v>
      </c>
      <c r="H88" t="str">
        <f>VLOOKUP(InputData[[#This Row],[PRODUCT ID]],MasterData[#All],3,0)</f>
        <v>Category02</v>
      </c>
      <c r="I88" t="str">
        <f>VLOOKUP(InputData[[#This Row],[PRODUCT ID]],MasterData[#All],4,0)</f>
        <v>Ft</v>
      </c>
      <c r="J88" s="10">
        <f>VLOOKUP(InputData[[#This Row],[PRODUCT ID]],MasterData[#All],5,0)</f>
        <v>134</v>
      </c>
      <c r="K88" s="10">
        <f>VLOOKUP(InputData[[#This Row],[PRODUCT ID]],MasterData[#All],6,0)</f>
        <v>156.78</v>
      </c>
      <c r="L88" s="10">
        <f>J88*InputData[[#This Row],[QUANTITY]]</f>
        <v>402</v>
      </c>
      <c r="M88" s="10">
        <f>K88*InputData[[#This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ID]],MasterData[#All],2,0)</f>
        <v>Product18</v>
      </c>
      <c r="H89" t="str">
        <f>VLOOKUP(InputData[[#This Row],[PRODUCT ID]],MasterData[#All],3,0)</f>
        <v>Category02</v>
      </c>
      <c r="I89" t="str">
        <f>VLOOKUP(InputData[[#This Row],[PRODUCT ID]],MasterData[#All],4,0)</f>
        <v>No.</v>
      </c>
      <c r="J89" s="10">
        <f>VLOOKUP(InputData[[#This Row],[PRODUCT ID]],MasterData[#All],5,0)</f>
        <v>37</v>
      </c>
      <c r="K89" s="10">
        <f>VLOOKUP(InputData[[#This Row],[PRODUCT ID]],MasterData[#All],6,0)</f>
        <v>49.21</v>
      </c>
      <c r="L89" s="10">
        <f>J89*InputData[[#This Row],[QUANTITY]]</f>
        <v>555</v>
      </c>
      <c r="M89" s="10">
        <f>K89*InputData[[#This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ID]],MasterData[#All],2,0)</f>
        <v>Product38</v>
      </c>
      <c r="H90" t="str">
        <f>VLOOKUP(InputData[[#This Row],[PRODUCT ID]],MasterData[#All],3,0)</f>
        <v>Category05</v>
      </c>
      <c r="I90" t="str">
        <f>VLOOKUP(InputData[[#This Row],[PRODUCT ID]],MasterData[#All],4,0)</f>
        <v>Kg</v>
      </c>
      <c r="J90" s="10">
        <f>VLOOKUP(InputData[[#This Row],[PRODUCT ID]],MasterData[#All],5,0)</f>
        <v>72</v>
      </c>
      <c r="K90" s="10">
        <f>VLOOKUP(InputData[[#This Row],[PRODUCT ID]],MasterData[#All],6,0)</f>
        <v>79.92</v>
      </c>
      <c r="L90" s="10">
        <f>J90*InputData[[#This Row],[QUANTITY]]</f>
        <v>648</v>
      </c>
      <c r="M90" s="10">
        <f>K90*InputData[[#This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ID]],MasterData[#All],2,0)</f>
        <v>Product19</v>
      </c>
      <c r="H91" t="str">
        <f>VLOOKUP(InputData[[#This Row],[PRODUCT ID]],MasterData[#All],3,0)</f>
        <v>Category02</v>
      </c>
      <c r="I91" t="str">
        <f>VLOOKUP(InputData[[#This Row],[PRODUCT ID]],MasterData[#All],4,0)</f>
        <v>Ft</v>
      </c>
      <c r="J91" s="10">
        <f>VLOOKUP(InputData[[#This Row],[PRODUCT ID]],MasterData[#All],5,0)</f>
        <v>150</v>
      </c>
      <c r="K91" s="10">
        <f>VLOOKUP(InputData[[#This Row],[PRODUCT ID]],MasterData[#All],6,0)</f>
        <v>210</v>
      </c>
      <c r="L91" s="10">
        <f>J91*InputData[[#This Row],[QUANTITY]]</f>
        <v>1950</v>
      </c>
      <c r="M91" s="10">
        <f>K91*InputData[[#This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ID]],MasterData[#All],2,0)</f>
        <v>Product42</v>
      </c>
      <c r="H92" t="str">
        <f>VLOOKUP(InputData[[#This Row],[PRODUCT ID]],MasterData[#All],3,0)</f>
        <v>Category05</v>
      </c>
      <c r="I92" t="str">
        <f>VLOOKUP(InputData[[#This Row],[PRODUCT ID]],MasterData[#All],4,0)</f>
        <v>Ft</v>
      </c>
      <c r="J92" s="10">
        <f>VLOOKUP(InputData[[#This Row],[PRODUCT ID]],MasterData[#All],5,0)</f>
        <v>120</v>
      </c>
      <c r="K92" s="10">
        <f>VLOOKUP(InputData[[#This Row],[PRODUCT ID]],MasterData[#All],6,0)</f>
        <v>162</v>
      </c>
      <c r="L92" s="10">
        <f>J92*InputData[[#This Row],[QUANTITY]]</f>
        <v>720</v>
      </c>
      <c r="M92" s="10">
        <f>K92*InputData[[#This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ID]],MasterData[#All],2,0)</f>
        <v>Product28</v>
      </c>
      <c r="H93" t="str">
        <f>VLOOKUP(InputData[[#This Row],[PRODUCT ID]],MasterData[#All],3,0)</f>
        <v>Category04</v>
      </c>
      <c r="I93" t="str">
        <f>VLOOKUP(InputData[[#This Row],[PRODUCT ID]],MasterData[#All],4,0)</f>
        <v>No.</v>
      </c>
      <c r="J93" s="10">
        <f>VLOOKUP(InputData[[#This Row],[PRODUCT ID]],MasterData[#All],5,0)</f>
        <v>37</v>
      </c>
      <c r="K93" s="10">
        <f>VLOOKUP(InputData[[#This Row],[PRODUCT ID]],MasterData[#All],6,0)</f>
        <v>41.81</v>
      </c>
      <c r="L93" s="10">
        <f>J93*InputData[[#This Row],[QUANTITY]]</f>
        <v>370</v>
      </c>
      <c r="M93" s="10">
        <f>K93*InputData[[#This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ID]],MasterData[#All],2,0)</f>
        <v>Product30</v>
      </c>
      <c r="H94" t="str">
        <f>VLOOKUP(InputData[[#This Row],[PRODUCT ID]],MasterData[#All],3,0)</f>
        <v>Category04</v>
      </c>
      <c r="I94" t="str">
        <f>VLOOKUP(InputData[[#This Row],[PRODUCT ID]],MasterData[#All],4,0)</f>
        <v>Ft</v>
      </c>
      <c r="J94" s="10">
        <f>VLOOKUP(InputData[[#This Row],[PRODUCT ID]],MasterData[#All],5,0)</f>
        <v>148</v>
      </c>
      <c r="K94" s="10">
        <f>VLOOKUP(InputData[[#This Row],[PRODUCT ID]],MasterData[#All],6,0)</f>
        <v>201.28</v>
      </c>
      <c r="L94" s="10">
        <f>J94*InputData[[#This Row],[QUANTITY]]</f>
        <v>296</v>
      </c>
      <c r="M94" s="10">
        <f>K94*InputData[[#This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ID]],MasterData[#All],2,0)</f>
        <v>Product37</v>
      </c>
      <c r="H95" t="str">
        <f>VLOOKUP(InputData[[#This Row],[PRODUCT ID]],MasterData[#All],3,0)</f>
        <v>Category05</v>
      </c>
      <c r="I95" t="str">
        <f>VLOOKUP(InputData[[#This Row],[PRODUCT ID]],MasterData[#All],4,0)</f>
        <v>Kg</v>
      </c>
      <c r="J95" s="10">
        <f>VLOOKUP(InputData[[#This Row],[PRODUCT ID]],MasterData[#All],5,0)</f>
        <v>67</v>
      </c>
      <c r="K95" s="10">
        <f>VLOOKUP(InputData[[#This Row],[PRODUCT ID]],MasterData[#All],6,0)</f>
        <v>85.76</v>
      </c>
      <c r="L95" s="10">
        <f>J95*InputData[[#This Row],[QUANTITY]]</f>
        <v>201</v>
      </c>
      <c r="M95" s="10">
        <f>K95*InputData[[#This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ID]],MasterData[#All],2,0)</f>
        <v>Product30</v>
      </c>
      <c r="H96" t="str">
        <f>VLOOKUP(InputData[[#This Row],[PRODUCT ID]],MasterData[#All],3,0)</f>
        <v>Category04</v>
      </c>
      <c r="I96" t="str">
        <f>VLOOKUP(InputData[[#This Row],[PRODUCT ID]],MasterData[#All],4,0)</f>
        <v>Ft</v>
      </c>
      <c r="J96" s="10">
        <f>VLOOKUP(InputData[[#This Row],[PRODUCT ID]],MasterData[#All],5,0)</f>
        <v>148</v>
      </c>
      <c r="K96" s="10">
        <f>VLOOKUP(InputData[[#This Row],[PRODUCT ID]],MasterData[#All],6,0)</f>
        <v>201.28</v>
      </c>
      <c r="L96" s="10">
        <f>J96*InputData[[#This Row],[QUANTITY]]</f>
        <v>1036</v>
      </c>
      <c r="M96" s="10">
        <f>K96*InputData[[#This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ID]],MasterData[#All],2,0)</f>
        <v>Product29</v>
      </c>
      <c r="H97" t="str">
        <f>VLOOKUP(InputData[[#This Row],[PRODUCT ID]],MasterData[#All],3,0)</f>
        <v>Category04</v>
      </c>
      <c r="I97" t="str">
        <f>VLOOKUP(InputData[[#This Row],[PRODUCT ID]],MasterData[#All],4,0)</f>
        <v>Lt</v>
      </c>
      <c r="J97" s="10">
        <f>VLOOKUP(InputData[[#This Row],[PRODUCT ID]],MasterData[#All],5,0)</f>
        <v>47</v>
      </c>
      <c r="K97" s="10">
        <f>VLOOKUP(InputData[[#This Row],[PRODUCT ID]],MasterData[#All],6,0)</f>
        <v>53.11</v>
      </c>
      <c r="L97" s="10">
        <f>J97*InputData[[#This Row],[QUANTITY]]</f>
        <v>47</v>
      </c>
      <c r="M97" s="10">
        <f>K97*InputData[[#This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ID]],MasterData[#All],2,0)</f>
        <v>Product18</v>
      </c>
      <c r="H98" t="str">
        <f>VLOOKUP(InputData[[#This Row],[PRODUCT ID]],MasterData[#All],3,0)</f>
        <v>Category02</v>
      </c>
      <c r="I98" t="str">
        <f>VLOOKUP(InputData[[#This Row],[PRODUCT ID]],MasterData[#All],4,0)</f>
        <v>No.</v>
      </c>
      <c r="J98" s="10">
        <f>VLOOKUP(InputData[[#This Row],[PRODUCT ID]],MasterData[#All],5,0)</f>
        <v>37</v>
      </c>
      <c r="K98" s="10">
        <f>VLOOKUP(InputData[[#This Row],[PRODUCT ID]],MasterData[#All],6,0)</f>
        <v>49.21</v>
      </c>
      <c r="L98" s="10">
        <f>J98*InputData[[#This Row],[QUANTITY]]</f>
        <v>111</v>
      </c>
      <c r="M98" s="10">
        <f>K98*InputData[[#This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ID]],MasterData[#All],2,0)</f>
        <v>Product42</v>
      </c>
      <c r="H99" t="str">
        <f>VLOOKUP(InputData[[#This Row],[PRODUCT ID]],MasterData[#All],3,0)</f>
        <v>Category05</v>
      </c>
      <c r="I99" t="str">
        <f>VLOOKUP(InputData[[#This Row],[PRODUCT ID]],MasterData[#All],4,0)</f>
        <v>Ft</v>
      </c>
      <c r="J99" s="10">
        <f>VLOOKUP(InputData[[#This Row],[PRODUCT ID]],MasterData[#All],5,0)</f>
        <v>120</v>
      </c>
      <c r="K99" s="10">
        <f>VLOOKUP(InputData[[#This Row],[PRODUCT ID]],MasterData[#All],6,0)</f>
        <v>162</v>
      </c>
      <c r="L99" s="10">
        <f>J99*InputData[[#This Row],[QUANTITY]]</f>
        <v>120</v>
      </c>
      <c r="M99" s="10">
        <f>K99*InputData[[#This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ID]],MasterData[#All],2,0)</f>
        <v>Product34</v>
      </c>
      <c r="H100" t="str">
        <f>VLOOKUP(InputData[[#This Row],[PRODUCT ID]],MasterData[#All],3,0)</f>
        <v>Category04</v>
      </c>
      <c r="I100" t="str">
        <f>VLOOKUP(InputData[[#This Row],[PRODUCT ID]],MasterData[#All],4,0)</f>
        <v>Lt</v>
      </c>
      <c r="J100" s="10">
        <f>VLOOKUP(InputData[[#This Row],[PRODUCT ID]],MasterData[#All],5,0)</f>
        <v>55</v>
      </c>
      <c r="K100" s="10">
        <f>VLOOKUP(InputData[[#This Row],[PRODUCT ID]],MasterData[#All],6,0)</f>
        <v>58.3</v>
      </c>
      <c r="L100" s="10">
        <f>J100*InputData[[#This Row],[QUANTITY]]</f>
        <v>165</v>
      </c>
      <c r="M100" s="10">
        <f>K100*InputData[[#This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ID]],MasterData[#All],2,0)</f>
        <v>Product15</v>
      </c>
      <c r="H101" t="str">
        <f>VLOOKUP(InputData[[#This Row],[PRODUCT ID]],MasterData[#All],3,0)</f>
        <v>Category02</v>
      </c>
      <c r="I101" t="str">
        <f>VLOOKUP(InputData[[#This Row],[PRODUCT ID]],MasterData[#All],4,0)</f>
        <v>No.</v>
      </c>
      <c r="J101" s="10">
        <f>VLOOKUP(InputData[[#This Row],[PRODUCT ID]],MasterData[#All],5,0)</f>
        <v>12</v>
      </c>
      <c r="K101" s="10">
        <f>VLOOKUP(InputData[[#This Row],[PRODUCT ID]],MasterData[#All],6,0)</f>
        <v>15.719999999999999</v>
      </c>
      <c r="L101" s="10">
        <f>J101*InputData[[#This Row],[QUANTITY]]</f>
        <v>156</v>
      </c>
      <c r="M101" s="10">
        <f>K101*InputData[[#This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ID]],MasterData[#All],2,0)</f>
        <v>Product14</v>
      </c>
      <c r="H102" t="str">
        <f>VLOOKUP(InputData[[#This Row],[PRODUCT ID]],MasterData[#All],3,0)</f>
        <v>Category02</v>
      </c>
      <c r="I102" t="str">
        <f>VLOOKUP(InputData[[#This Row],[PRODUCT ID]],MasterData[#All],4,0)</f>
        <v>Kg</v>
      </c>
      <c r="J102" s="10">
        <f>VLOOKUP(InputData[[#This Row],[PRODUCT ID]],MasterData[#All],5,0)</f>
        <v>112</v>
      </c>
      <c r="K102" s="10">
        <f>VLOOKUP(InputData[[#This Row],[PRODUCT ID]],MasterData[#All],6,0)</f>
        <v>146.72</v>
      </c>
      <c r="L102" s="10">
        <f>J102*InputData[[#This Row],[QUANTITY]]</f>
        <v>448</v>
      </c>
      <c r="M102" s="10">
        <f>K102*InputData[[#This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ID]],MasterData[#All],2,0)</f>
        <v>Product09</v>
      </c>
      <c r="H103" t="str">
        <f>VLOOKUP(InputData[[#This Row],[PRODUCT ID]],MasterData[#All],3,0)</f>
        <v>Category01</v>
      </c>
      <c r="I103" t="str">
        <f>VLOOKUP(InputData[[#This Row],[PRODUCT ID]],MasterData[#All],4,0)</f>
        <v>No.</v>
      </c>
      <c r="J103" s="10">
        <f>VLOOKUP(InputData[[#This Row],[PRODUCT ID]],MasterData[#All],5,0)</f>
        <v>6</v>
      </c>
      <c r="K103" s="10">
        <f>VLOOKUP(InputData[[#This Row],[PRODUCT ID]],MasterData[#All],6,0)</f>
        <v>7.8599999999999994</v>
      </c>
      <c r="L103" s="10">
        <f>J103*InputData[[#This Row],[QUANTITY]]</f>
        <v>78</v>
      </c>
      <c r="M103" s="10">
        <f>K103*InputData[[#This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ID]],MasterData[#All],2,0)</f>
        <v>Product08</v>
      </c>
      <c r="H104" t="str">
        <f>VLOOKUP(InputData[[#This Row],[PRODUCT ID]],MasterData[#All],3,0)</f>
        <v>Category01</v>
      </c>
      <c r="I104" t="str">
        <f>VLOOKUP(InputData[[#This Row],[PRODUCT ID]],MasterData[#All],4,0)</f>
        <v>Kg</v>
      </c>
      <c r="J104" s="10">
        <f>VLOOKUP(InputData[[#This Row],[PRODUCT ID]],MasterData[#All],5,0)</f>
        <v>83</v>
      </c>
      <c r="K104" s="10">
        <f>VLOOKUP(InputData[[#This Row],[PRODUCT ID]],MasterData[#All],6,0)</f>
        <v>94.62</v>
      </c>
      <c r="L104" s="10">
        <f>J104*InputData[[#This Row],[QUANTITY]]</f>
        <v>1245</v>
      </c>
      <c r="M104" s="10">
        <f>K104*InputData[[#This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ID]],MasterData[#All],2,0)</f>
        <v>Product09</v>
      </c>
      <c r="H105" t="str">
        <f>VLOOKUP(InputData[[#This Row],[PRODUCT ID]],MasterData[#All],3,0)</f>
        <v>Category01</v>
      </c>
      <c r="I105" t="str">
        <f>VLOOKUP(InputData[[#This Row],[PRODUCT ID]],MasterData[#All],4,0)</f>
        <v>No.</v>
      </c>
      <c r="J105" s="10">
        <f>VLOOKUP(InputData[[#This Row],[PRODUCT ID]],MasterData[#All],5,0)</f>
        <v>6</v>
      </c>
      <c r="K105" s="10">
        <f>VLOOKUP(InputData[[#This Row],[PRODUCT ID]],MasterData[#All],6,0)</f>
        <v>7.8599999999999994</v>
      </c>
      <c r="L105" s="10">
        <f>J105*InputData[[#This Row],[QUANTITY]]</f>
        <v>36</v>
      </c>
      <c r="M105" s="10">
        <f>K105*InputData[[#This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ID]],MasterData[#All],2,0)</f>
        <v>Product18</v>
      </c>
      <c r="H106" t="str">
        <f>VLOOKUP(InputData[[#This Row],[PRODUCT ID]],MasterData[#All],3,0)</f>
        <v>Category02</v>
      </c>
      <c r="I106" t="str">
        <f>VLOOKUP(InputData[[#This Row],[PRODUCT ID]],MasterData[#All],4,0)</f>
        <v>No.</v>
      </c>
      <c r="J106" s="10">
        <f>VLOOKUP(InputData[[#This Row],[PRODUCT ID]],MasterData[#All],5,0)</f>
        <v>37</v>
      </c>
      <c r="K106" s="10">
        <f>VLOOKUP(InputData[[#This Row],[PRODUCT ID]],MasterData[#All],6,0)</f>
        <v>49.21</v>
      </c>
      <c r="L106" s="10">
        <f>J106*InputData[[#This Row],[QUANTITY]]</f>
        <v>37</v>
      </c>
      <c r="M106" s="10">
        <f>K106*InputData[[#This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ID]],MasterData[#All],2,0)</f>
        <v>Product16</v>
      </c>
      <c r="H107" t="str">
        <f>VLOOKUP(InputData[[#This Row],[PRODUCT ID]],MasterData[#All],3,0)</f>
        <v>Category02</v>
      </c>
      <c r="I107" t="str">
        <f>VLOOKUP(InputData[[#This Row],[PRODUCT ID]],MasterData[#All],4,0)</f>
        <v>No.</v>
      </c>
      <c r="J107" s="10">
        <f>VLOOKUP(InputData[[#This Row],[PRODUCT ID]],MasterData[#All],5,0)</f>
        <v>13</v>
      </c>
      <c r="K107" s="10">
        <f>VLOOKUP(InputData[[#This Row],[PRODUCT ID]],MasterData[#All],6,0)</f>
        <v>16.64</v>
      </c>
      <c r="L107" s="10">
        <f>J107*InputData[[#This Row],[QUANTITY]]</f>
        <v>78</v>
      </c>
      <c r="M107" s="10">
        <f>K107*InputData[[#This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ID]],MasterData[#All],2,0)</f>
        <v>Product28</v>
      </c>
      <c r="H108" t="str">
        <f>VLOOKUP(InputData[[#This Row],[PRODUCT ID]],MasterData[#All],3,0)</f>
        <v>Category04</v>
      </c>
      <c r="I108" t="str">
        <f>VLOOKUP(InputData[[#This Row],[PRODUCT ID]],MasterData[#All],4,0)</f>
        <v>No.</v>
      </c>
      <c r="J108" s="10">
        <f>VLOOKUP(InputData[[#This Row],[PRODUCT ID]],MasterData[#All],5,0)</f>
        <v>37</v>
      </c>
      <c r="K108" s="10">
        <f>VLOOKUP(InputData[[#This Row],[PRODUCT ID]],MasterData[#All],6,0)</f>
        <v>41.81</v>
      </c>
      <c r="L108" s="10">
        <f>J108*InputData[[#This Row],[QUANTITY]]</f>
        <v>296</v>
      </c>
      <c r="M108" s="10">
        <f>K108*InputData[[#This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ID]],MasterData[#All],2,0)</f>
        <v>Product16</v>
      </c>
      <c r="H109" t="str">
        <f>VLOOKUP(InputData[[#This Row],[PRODUCT ID]],MasterData[#All],3,0)</f>
        <v>Category02</v>
      </c>
      <c r="I109" t="str">
        <f>VLOOKUP(InputData[[#This Row],[PRODUCT ID]],MasterData[#All],4,0)</f>
        <v>No.</v>
      </c>
      <c r="J109" s="10">
        <f>VLOOKUP(InputData[[#This Row],[PRODUCT ID]],MasterData[#All],5,0)</f>
        <v>13</v>
      </c>
      <c r="K109" s="10">
        <f>VLOOKUP(InputData[[#This Row],[PRODUCT ID]],MasterData[#All],6,0)</f>
        <v>16.64</v>
      </c>
      <c r="L109" s="10">
        <f>J109*InputData[[#This Row],[QUANTITY]]</f>
        <v>39</v>
      </c>
      <c r="M109" s="10">
        <f>K109*InputData[[#This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ID]],MasterData[#All],2,0)</f>
        <v>Product35</v>
      </c>
      <c r="H110" t="str">
        <f>VLOOKUP(InputData[[#This Row],[PRODUCT ID]],MasterData[#All],3,0)</f>
        <v>Category04</v>
      </c>
      <c r="I110" t="str">
        <f>VLOOKUP(InputData[[#This Row],[PRODUCT ID]],MasterData[#All],4,0)</f>
        <v>No.</v>
      </c>
      <c r="J110" s="10">
        <f>VLOOKUP(InputData[[#This Row],[PRODUCT ID]],MasterData[#All],5,0)</f>
        <v>5</v>
      </c>
      <c r="K110" s="10">
        <f>VLOOKUP(InputData[[#This Row],[PRODUCT ID]],MasterData[#All],6,0)</f>
        <v>6.7</v>
      </c>
      <c r="L110" s="10">
        <f>J110*InputData[[#This Row],[QUANTITY]]</f>
        <v>75</v>
      </c>
      <c r="M110" s="10">
        <f>K110*InputData[[#This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ID]],MasterData[#All],2,0)</f>
        <v>Product29</v>
      </c>
      <c r="H111" t="str">
        <f>VLOOKUP(InputData[[#This Row],[PRODUCT ID]],MasterData[#All],3,0)</f>
        <v>Category04</v>
      </c>
      <c r="I111" t="str">
        <f>VLOOKUP(InputData[[#This Row],[PRODUCT ID]],MasterData[#All],4,0)</f>
        <v>Lt</v>
      </c>
      <c r="J111" s="10">
        <f>VLOOKUP(InputData[[#This Row],[PRODUCT ID]],MasterData[#All],5,0)</f>
        <v>47</v>
      </c>
      <c r="K111" s="10">
        <f>VLOOKUP(InputData[[#This Row],[PRODUCT ID]],MasterData[#All],6,0)</f>
        <v>53.11</v>
      </c>
      <c r="L111" s="10">
        <f>J111*InputData[[#This Row],[QUANTITY]]</f>
        <v>188</v>
      </c>
      <c r="M111" s="10">
        <f>K111*InputData[[#This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ID]],MasterData[#All],2,0)</f>
        <v>Product42</v>
      </c>
      <c r="H112" t="str">
        <f>VLOOKUP(InputData[[#This Row],[PRODUCT ID]],MasterData[#All],3,0)</f>
        <v>Category05</v>
      </c>
      <c r="I112" t="str">
        <f>VLOOKUP(InputData[[#This Row],[PRODUCT ID]],MasterData[#All],4,0)</f>
        <v>Ft</v>
      </c>
      <c r="J112" s="10">
        <f>VLOOKUP(InputData[[#This Row],[PRODUCT ID]],MasterData[#All],5,0)</f>
        <v>120</v>
      </c>
      <c r="K112" s="10">
        <f>VLOOKUP(InputData[[#This Row],[PRODUCT ID]],MasterData[#All],6,0)</f>
        <v>162</v>
      </c>
      <c r="L112" s="10">
        <f>J112*InputData[[#This Row],[QUANTITY]]</f>
        <v>240</v>
      </c>
      <c r="M112" s="10">
        <f>K112*InputData[[#This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ID]],MasterData[#All],2,0)</f>
        <v>Product40</v>
      </c>
      <c r="H113" t="str">
        <f>VLOOKUP(InputData[[#This Row],[PRODUCT ID]],MasterData[#All],3,0)</f>
        <v>Category05</v>
      </c>
      <c r="I113" t="str">
        <f>VLOOKUP(InputData[[#This Row],[PRODUCT ID]],MasterData[#All],4,0)</f>
        <v>Kg</v>
      </c>
      <c r="J113" s="10">
        <f>VLOOKUP(InputData[[#This Row],[PRODUCT ID]],MasterData[#All],5,0)</f>
        <v>90</v>
      </c>
      <c r="K113" s="10">
        <f>VLOOKUP(InputData[[#This Row],[PRODUCT ID]],MasterData[#All],6,0)</f>
        <v>115.2</v>
      </c>
      <c r="L113" s="10">
        <f>J113*InputData[[#This Row],[QUANTITY]]</f>
        <v>990</v>
      </c>
      <c r="M113" s="10">
        <f>K113*InputData[[#This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ID]],MasterData[#All],2,0)</f>
        <v>Product23</v>
      </c>
      <c r="H114" t="str">
        <f>VLOOKUP(InputData[[#This Row],[PRODUCT ID]],MasterData[#All],3,0)</f>
        <v>Category03</v>
      </c>
      <c r="I114" t="str">
        <f>VLOOKUP(InputData[[#This Row],[PRODUCT ID]],MasterData[#All],4,0)</f>
        <v>Ft</v>
      </c>
      <c r="J114" s="10">
        <f>VLOOKUP(InputData[[#This Row],[PRODUCT ID]],MasterData[#All],5,0)</f>
        <v>141</v>
      </c>
      <c r="K114" s="10">
        <f>VLOOKUP(InputData[[#This Row],[PRODUCT ID]],MasterData[#All],6,0)</f>
        <v>149.46</v>
      </c>
      <c r="L114" s="10">
        <f>J114*InputData[[#This Row],[QUANTITY]]</f>
        <v>1833</v>
      </c>
      <c r="M114" s="10">
        <f>K114*InputData[[#This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ID]],MasterData[#All],2,0)</f>
        <v>Product13</v>
      </c>
      <c r="H115" t="str">
        <f>VLOOKUP(InputData[[#This Row],[PRODUCT ID]],MasterData[#All],3,0)</f>
        <v>Category02</v>
      </c>
      <c r="I115" t="str">
        <f>VLOOKUP(InputData[[#This Row],[PRODUCT ID]],MasterData[#All],4,0)</f>
        <v>Kg</v>
      </c>
      <c r="J115" s="10">
        <f>VLOOKUP(InputData[[#This Row],[PRODUCT ID]],MasterData[#All],5,0)</f>
        <v>112</v>
      </c>
      <c r="K115" s="10">
        <f>VLOOKUP(InputData[[#This Row],[PRODUCT ID]],MasterData[#All],6,0)</f>
        <v>122.08</v>
      </c>
      <c r="L115" s="10">
        <f>J115*InputData[[#This Row],[QUANTITY]]</f>
        <v>672</v>
      </c>
      <c r="M115" s="10">
        <f>K115*InputData[[#This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ID]],MasterData[#All],2,0)</f>
        <v>Product21</v>
      </c>
      <c r="H116" t="str">
        <f>VLOOKUP(InputData[[#This Row],[PRODUCT ID]],MasterData[#All],3,0)</f>
        <v>Category03</v>
      </c>
      <c r="I116" t="str">
        <f>VLOOKUP(InputData[[#This Row],[PRODUCT ID]],MasterData[#All],4,0)</f>
        <v>Ft</v>
      </c>
      <c r="J116" s="10">
        <f>VLOOKUP(InputData[[#This Row],[PRODUCT ID]],MasterData[#All],5,0)</f>
        <v>126</v>
      </c>
      <c r="K116" s="10">
        <f>VLOOKUP(InputData[[#This Row],[PRODUCT ID]],MasterData[#All],6,0)</f>
        <v>162.54</v>
      </c>
      <c r="L116" s="10">
        <f>J116*InputData[[#This Row],[QUANTITY]]</f>
        <v>1260</v>
      </c>
      <c r="M116" s="10">
        <f>K116*InputData[[#This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ID]],MasterData[#All],2,0)</f>
        <v>Product20</v>
      </c>
      <c r="H117" t="str">
        <f>VLOOKUP(InputData[[#This Row],[PRODUCT ID]],MasterData[#All],3,0)</f>
        <v>Category03</v>
      </c>
      <c r="I117" t="str">
        <f>VLOOKUP(InputData[[#This Row],[PRODUCT ID]],MasterData[#All],4,0)</f>
        <v>Lt</v>
      </c>
      <c r="J117" s="10">
        <f>VLOOKUP(InputData[[#This Row],[PRODUCT ID]],MasterData[#All],5,0)</f>
        <v>61</v>
      </c>
      <c r="K117" s="10">
        <f>VLOOKUP(InputData[[#This Row],[PRODUCT ID]],MasterData[#All],6,0)</f>
        <v>76.25</v>
      </c>
      <c r="L117" s="10">
        <f>J117*InputData[[#This Row],[QUANTITY]]</f>
        <v>488</v>
      </c>
      <c r="M117" s="10">
        <f>K117*InputData[[#This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ID]],MasterData[#All],2,0)</f>
        <v>Product20</v>
      </c>
      <c r="H118" t="str">
        <f>VLOOKUP(InputData[[#This Row],[PRODUCT ID]],MasterData[#All],3,0)</f>
        <v>Category03</v>
      </c>
      <c r="I118" t="str">
        <f>VLOOKUP(InputData[[#This Row],[PRODUCT ID]],MasterData[#All],4,0)</f>
        <v>Lt</v>
      </c>
      <c r="J118" s="10">
        <f>VLOOKUP(InputData[[#This Row],[PRODUCT ID]],MasterData[#All],5,0)</f>
        <v>61</v>
      </c>
      <c r="K118" s="10">
        <f>VLOOKUP(InputData[[#This Row],[PRODUCT ID]],MasterData[#All],6,0)</f>
        <v>76.25</v>
      </c>
      <c r="L118" s="10">
        <f>J118*InputData[[#This Row],[QUANTITY]]</f>
        <v>732</v>
      </c>
      <c r="M118" s="10">
        <f>K118*InputData[[#This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ID]],MasterData[#All],2,0)</f>
        <v>Product22</v>
      </c>
      <c r="H119" t="str">
        <f>VLOOKUP(InputData[[#This Row],[PRODUCT ID]],MasterData[#All],3,0)</f>
        <v>Category03</v>
      </c>
      <c r="I119" t="str">
        <f>VLOOKUP(InputData[[#This Row],[PRODUCT ID]],MasterData[#All],4,0)</f>
        <v>Ft</v>
      </c>
      <c r="J119" s="10">
        <f>VLOOKUP(InputData[[#This Row],[PRODUCT ID]],MasterData[#All],5,0)</f>
        <v>121</v>
      </c>
      <c r="K119" s="10">
        <f>VLOOKUP(InputData[[#This Row],[PRODUCT ID]],MasterData[#All],6,0)</f>
        <v>141.57</v>
      </c>
      <c r="L119" s="10">
        <f>J119*InputData[[#This Row],[QUANTITY]]</f>
        <v>1815</v>
      </c>
      <c r="M119" s="10">
        <f>K119*InputData[[#This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ID]],MasterData[#All],2,0)</f>
        <v>Product35</v>
      </c>
      <c r="H120" t="str">
        <f>VLOOKUP(InputData[[#This Row],[PRODUCT ID]],MasterData[#All],3,0)</f>
        <v>Category04</v>
      </c>
      <c r="I120" t="str">
        <f>VLOOKUP(InputData[[#This Row],[PRODUCT ID]],MasterData[#All],4,0)</f>
        <v>No.</v>
      </c>
      <c r="J120" s="10">
        <f>VLOOKUP(InputData[[#This Row],[PRODUCT ID]],MasterData[#All],5,0)</f>
        <v>5</v>
      </c>
      <c r="K120" s="10">
        <f>VLOOKUP(InputData[[#This Row],[PRODUCT ID]],MasterData[#All],6,0)</f>
        <v>6.7</v>
      </c>
      <c r="L120" s="10">
        <f>J120*InputData[[#This Row],[QUANTITY]]</f>
        <v>50</v>
      </c>
      <c r="M120" s="10">
        <f>K120*InputData[[#This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ID]],MasterData[#All],2,0)</f>
        <v>Product33</v>
      </c>
      <c r="H121" t="str">
        <f>VLOOKUP(InputData[[#This Row],[PRODUCT ID]],MasterData[#All],3,0)</f>
        <v>Category04</v>
      </c>
      <c r="I121" t="str">
        <f>VLOOKUP(InputData[[#This Row],[PRODUCT ID]],MasterData[#All],4,0)</f>
        <v>Kg</v>
      </c>
      <c r="J121" s="10">
        <f>VLOOKUP(InputData[[#This Row],[PRODUCT ID]],MasterData[#All],5,0)</f>
        <v>95</v>
      </c>
      <c r="K121" s="10">
        <f>VLOOKUP(InputData[[#This Row],[PRODUCT ID]],MasterData[#All],6,0)</f>
        <v>119.7</v>
      </c>
      <c r="L121" s="10">
        <f>J121*InputData[[#This Row],[QUANTITY]]</f>
        <v>570</v>
      </c>
      <c r="M121" s="10">
        <f>K121*InputData[[#This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ID]],MasterData[#All],2,0)</f>
        <v>Product28</v>
      </c>
      <c r="H122" t="str">
        <f>VLOOKUP(InputData[[#This Row],[PRODUCT ID]],MasterData[#All],3,0)</f>
        <v>Category04</v>
      </c>
      <c r="I122" t="str">
        <f>VLOOKUP(InputData[[#This Row],[PRODUCT ID]],MasterData[#All],4,0)</f>
        <v>No.</v>
      </c>
      <c r="J122" s="10">
        <f>VLOOKUP(InputData[[#This Row],[PRODUCT ID]],MasterData[#All],5,0)</f>
        <v>37</v>
      </c>
      <c r="K122" s="10">
        <f>VLOOKUP(InputData[[#This Row],[PRODUCT ID]],MasterData[#All],6,0)</f>
        <v>41.81</v>
      </c>
      <c r="L122" s="10">
        <f>J122*InputData[[#This Row],[QUANTITY]]</f>
        <v>407</v>
      </c>
      <c r="M122" s="10">
        <f>K122*InputData[[#This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ID]],MasterData[#All],2,0)</f>
        <v>Product04</v>
      </c>
      <c r="H123" t="str">
        <f>VLOOKUP(InputData[[#This Row],[PRODUCT ID]],MasterData[#All],3,0)</f>
        <v>Category01</v>
      </c>
      <c r="I123" t="str">
        <f>VLOOKUP(InputData[[#This Row],[PRODUCT ID]],MasterData[#All],4,0)</f>
        <v>Lt</v>
      </c>
      <c r="J123" s="10">
        <f>VLOOKUP(InputData[[#This Row],[PRODUCT ID]],MasterData[#All],5,0)</f>
        <v>44</v>
      </c>
      <c r="K123" s="10">
        <f>VLOOKUP(InputData[[#This Row],[PRODUCT ID]],MasterData[#All],6,0)</f>
        <v>48.84</v>
      </c>
      <c r="L123" s="10">
        <f>J123*InputData[[#This Row],[QUANTITY]]</f>
        <v>484</v>
      </c>
      <c r="M123" s="10">
        <f>K123*InputData[[#This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ID]],MasterData[#All],2,0)</f>
        <v>Product01</v>
      </c>
      <c r="H124" t="str">
        <f>VLOOKUP(InputData[[#This Row],[PRODUCT ID]],MasterData[#All],3,0)</f>
        <v>Category01</v>
      </c>
      <c r="I124" t="str">
        <f>VLOOKUP(InputData[[#This Row],[PRODUCT ID]],MasterData[#All],4,0)</f>
        <v>Kg</v>
      </c>
      <c r="J124" s="10">
        <f>VLOOKUP(InputData[[#This Row],[PRODUCT ID]],MasterData[#All],5,0)</f>
        <v>98</v>
      </c>
      <c r="K124" s="10">
        <f>VLOOKUP(InputData[[#This Row],[PRODUCT ID]],MasterData[#All],6,0)</f>
        <v>103.88</v>
      </c>
      <c r="L124" s="10">
        <f>J124*InputData[[#This Row],[QUANTITY]]</f>
        <v>686</v>
      </c>
      <c r="M124" s="10">
        <f>K124*InputData[[#This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ID]],MasterData[#All],2,0)</f>
        <v>Product32</v>
      </c>
      <c r="H125" t="str">
        <f>VLOOKUP(InputData[[#This Row],[PRODUCT ID]],MasterData[#All],3,0)</f>
        <v>Category04</v>
      </c>
      <c r="I125" t="str">
        <f>VLOOKUP(InputData[[#This Row],[PRODUCT ID]],MasterData[#All],4,0)</f>
        <v>Kg</v>
      </c>
      <c r="J125" s="10">
        <f>VLOOKUP(InputData[[#This Row],[PRODUCT ID]],MasterData[#All],5,0)</f>
        <v>89</v>
      </c>
      <c r="K125" s="10">
        <f>VLOOKUP(InputData[[#This Row],[PRODUCT ID]],MasterData[#All],6,0)</f>
        <v>117.48</v>
      </c>
      <c r="L125" s="10">
        <f>J125*InputData[[#This Row],[QUANTITY]]</f>
        <v>1068</v>
      </c>
      <c r="M125" s="10">
        <f>K125*InputData[[#This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ID]],MasterData[#All],2,0)</f>
        <v>Product41</v>
      </c>
      <c r="H126" t="str">
        <f>VLOOKUP(InputData[[#This Row],[PRODUCT ID]],MasterData[#All],3,0)</f>
        <v>Category05</v>
      </c>
      <c r="I126" t="str">
        <f>VLOOKUP(InputData[[#This Row],[PRODUCT ID]],MasterData[#All],4,0)</f>
        <v>Ft</v>
      </c>
      <c r="J126" s="10">
        <f>VLOOKUP(InputData[[#This Row],[PRODUCT ID]],MasterData[#All],5,0)</f>
        <v>138</v>
      </c>
      <c r="K126" s="10">
        <f>VLOOKUP(InputData[[#This Row],[PRODUCT ID]],MasterData[#All],6,0)</f>
        <v>173.88</v>
      </c>
      <c r="L126" s="10">
        <f>J126*InputData[[#This Row],[QUANTITY]]</f>
        <v>828</v>
      </c>
      <c r="M126" s="10">
        <f>K126*InputData[[#This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ID]],MasterData[#All],2,0)</f>
        <v>Product25</v>
      </c>
      <c r="H127" t="str">
        <f>VLOOKUP(InputData[[#This Row],[PRODUCT ID]],MasterData[#All],3,0)</f>
        <v>Category03</v>
      </c>
      <c r="I127" t="str">
        <f>VLOOKUP(InputData[[#This Row],[PRODUCT ID]],MasterData[#All],4,0)</f>
        <v>No.</v>
      </c>
      <c r="J127" s="10">
        <f>VLOOKUP(InputData[[#This Row],[PRODUCT ID]],MasterData[#All],5,0)</f>
        <v>7</v>
      </c>
      <c r="K127" s="10">
        <f>VLOOKUP(InputData[[#This Row],[PRODUCT ID]],MasterData[#All],6,0)</f>
        <v>8.33</v>
      </c>
      <c r="L127" s="10">
        <f>J127*InputData[[#This Row],[QUANTITY]]</f>
        <v>70</v>
      </c>
      <c r="M127" s="10">
        <f>K127*InputData[[#This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ID]],MasterData[#All],2,0)</f>
        <v>Product19</v>
      </c>
      <c r="H128" t="str">
        <f>VLOOKUP(InputData[[#This Row],[PRODUCT ID]],MasterData[#All],3,0)</f>
        <v>Category02</v>
      </c>
      <c r="I128" t="str">
        <f>VLOOKUP(InputData[[#This Row],[PRODUCT ID]],MasterData[#All],4,0)</f>
        <v>Ft</v>
      </c>
      <c r="J128" s="10">
        <f>VLOOKUP(InputData[[#This Row],[PRODUCT ID]],MasterData[#All],5,0)</f>
        <v>150</v>
      </c>
      <c r="K128" s="10">
        <f>VLOOKUP(InputData[[#This Row],[PRODUCT ID]],MasterData[#All],6,0)</f>
        <v>210</v>
      </c>
      <c r="L128" s="10">
        <f>J128*InputData[[#This Row],[QUANTITY]]</f>
        <v>750</v>
      </c>
      <c r="M128" s="10">
        <f>K128*InputData[[#This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ID]],MasterData[#All],2,0)</f>
        <v>Product15</v>
      </c>
      <c r="H129" t="str">
        <f>VLOOKUP(InputData[[#This Row],[PRODUCT ID]],MasterData[#All],3,0)</f>
        <v>Category02</v>
      </c>
      <c r="I129" t="str">
        <f>VLOOKUP(InputData[[#This Row],[PRODUCT ID]],MasterData[#All],4,0)</f>
        <v>No.</v>
      </c>
      <c r="J129" s="10">
        <f>VLOOKUP(InputData[[#This Row],[PRODUCT ID]],MasterData[#All],5,0)</f>
        <v>12</v>
      </c>
      <c r="K129" s="10">
        <f>VLOOKUP(InputData[[#This Row],[PRODUCT ID]],MasterData[#All],6,0)</f>
        <v>15.719999999999999</v>
      </c>
      <c r="L129" s="10">
        <f>J129*InputData[[#This Row],[QUANTITY]]</f>
        <v>144</v>
      </c>
      <c r="M129" s="10">
        <f>K129*InputData[[#This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ID]],MasterData[#All],2,0)</f>
        <v>Product39</v>
      </c>
      <c r="H130" t="str">
        <f>VLOOKUP(InputData[[#This Row],[PRODUCT ID]],MasterData[#All],3,0)</f>
        <v>Category05</v>
      </c>
      <c r="I130" t="str">
        <f>VLOOKUP(InputData[[#This Row],[PRODUCT ID]],MasterData[#All],4,0)</f>
        <v>No.</v>
      </c>
      <c r="J130" s="10">
        <f>VLOOKUP(InputData[[#This Row],[PRODUCT ID]],MasterData[#All],5,0)</f>
        <v>37</v>
      </c>
      <c r="K130" s="10">
        <f>VLOOKUP(InputData[[#This Row],[PRODUCT ID]],MasterData[#All],6,0)</f>
        <v>42.55</v>
      </c>
      <c r="L130" s="10">
        <f>J130*InputData[[#This Row],[QUANTITY]]</f>
        <v>407</v>
      </c>
      <c r="M130" s="10">
        <f>K130*InputData[[#This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ID]],MasterData[#All],2,0)</f>
        <v>Product25</v>
      </c>
      <c r="H131" t="str">
        <f>VLOOKUP(InputData[[#This Row],[PRODUCT ID]],MasterData[#All],3,0)</f>
        <v>Category03</v>
      </c>
      <c r="I131" t="str">
        <f>VLOOKUP(InputData[[#This Row],[PRODUCT ID]],MasterData[#All],4,0)</f>
        <v>No.</v>
      </c>
      <c r="J131" s="10">
        <f>VLOOKUP(InputData[[#This Row],[PRODUCT ID]],MasterData[#All],5,0)</f>
        <v>7</v>
      </c>
      <c r="K131" s="10">
        <f>VLOOKUP(InputData[[#This Row],[PRODUCT ID]],MasterData[#All],6,0)</f>
        <v>8.33</v>
      </c>
      <c r="L131" s="10">
        <f>J131*InputData[[#This Row],[QUANTITY]]</f>
        <v>91</v>
      </c>
      <c r="M131" s="10">
        <f>K131*InputData[[#This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ID]],MasterData[#All],2,0)</f>
        <v>Product41</v>
      </c>
      <c r="H132" t="str">
        <f>VLOOKUP(InputData[[#This Row],[PRODUCT ID]],MasterData[#All],3,0)</f>
        <v>Category05</v>
      </c>
      <c r="I132" t="str">
        <f>VLOOKUP(InputData[[#This Row],[PRODUCT ID]],MasterData[#All],4,0)</f>
        <v>Ft</v>
      </c>
      <c r="J132" s="10">
        <f>VLOOKUP(InputData[[#This Row],[PRODUCT ID]],MasterData[#All],5,0)</f>
        <v>138</v>
      </c>
      <c r="K132" s="10">
        <f>VLOOKUP(InputData[[#This Row],[PRODUCT ID]],MasterData[#All],6,0)</f>
        <v>173.88</v>
      </c>
      <c r="L132" s="10">
        <f>J132*InputData[[#This Row],[QUANTITY]]</f>
        <v>690</v>
      </c>
      <c r="M132" s="10">
        <f>K132*InputData[[#This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ID]],MasterData[#All],2,0)</f>
        <v>Product16</v>
      </c>
      <c r="H133" t="str">
        <f>VLOOKUP(InputData[[#This Row],[PRODUCT ID]],MasterData[#All],3,0)</f>
        <v>Category02</v>
      </c>
      <c r="I133" t="str">
        <f>VLOOKUP(InputData[[#This Row],[PRODUCT ID]],MasterData[#All],4,0)</f>
        <v>No.</v>
      </c>
      <c r="J133" s="10">
        <f>VLOOKUP(InputData[[#This Row],[PRODUCT ID]],MasterData[#All],5,0)</f>
        <v>13</v>
      </c>
      <c r="K133" s="10">
        <f>VLOOKUP(InputData[[#This Row],[PRODUCT ID]],MasterData[#All],6,0)</f>
        <v>16.64</v>
      </c>
      <c r="L133" s="10">
        <f>J133*InputData[[#This Row],[QUANTITY]]</f>
        <v>13</v>
      </c>
      <c r="M133" s="10">
        <f>K133*InputData[[#This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ID]],MasterData[#All],2,0)</f>
        <v>Product16</v>
      </c>
      <c r="H134" t="str">
        <f>VLOOKUP(InputData[[#This Row],[PRODUCT ID]],MasterData[#All],3,0)</f>
        <v>Category02</v>
      </c>
      <c r="I134" t="str">
        <f>VLOOKUP(InputData[[#This Row],[PRODUCT ID]],MasterData[#All],4,0)</f>
        <v>No.</v>
      </c>
      <c r="J134" s="10">
        <f>VLOOKUP(InputData[[#This Row],[PRODUCT ID]],MasterData[#All],5,0)</f>
        <v>13</v>
      </c>
      <c r="K134" s="10">
        <f>VLOOKUP(InputData[[#This Row],[PRODUCT ID]],MasterData[#All],6,0)</f>
        <v>16.64</v>
      </c>
      <c r="L134" s="10">
        <f>J134*InputData[[#This Row],[QUANTITY]]</f>
        <v>52</v>
      </c>
      <c r="M134" s="10">
        <f>K134*InputData[[#This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ID]],MasterData[#All],2,0)</f>
        <v>Product11</v>
      </c>
      <c r="H135" t="str">
        <f>VLOOKUP(InputData[[#This Row],[PRODUCT ID]],MasterData[#All],3,0)</f>
        <v>Category02</v>
      </c>
      <c r="I135" t="str">
        <f>VLOOKUP(InputData[[#This Row],[PRODUCT ID]],MasterData[#All],4,0)</f>
        <v>Lt</v>
      </c>
      <c r="J135" s="10">
        <f>VLOOKUP(InputData[[#This Row],[PRODUCT ID]],MasterData[#All],5,0)</f>
        <v>44</v>
      </c>
      <c r="K135" s="10">
        <f>VLOOKUP(InputData[[#This Row],[PRODUCT ID]],MasterData[#All],6,0)</f>
        <v>48.4</v>
      </c>
      <c r="L135" s="10">
        <f>J135*InputData[[#This Row],[QUANTITY]]</f>
        <v>572</v>
      </c>
      <c r="M135" s="10">
        <f>K135*InputData[[#This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ID]],MasterData[#All],2,0)</f>
        <v>Product09</v>
      </c>
      <c r="H136" t="str">
        <f>VLOOKUP(InputData[[#This Row],[PRODUCT ID]],MasterData[#All],3,0)</f>
        <v>Category01</v>
      </c>
      <c r="I136" t="str">
        <f>VLOOKUP(InputData[[#This Row],[PRODUCT ID]],MasterData[#All],4,0)</f>
        <v>No.</v>
      </c>
      <c r="J136" s="10">
        <f>VLOOKUP(InputData[[#This Row],[PRODUCT ID]],MasterData[#All],5,0)</f>
        <v>6</v>
      </c>
      <c r="K136" s="10">
        <f>VLOOKUP(InputData[[#This Row],[PRODUCT ID]],MasterData[#All],6,0)</f>
        <v>7.8599999999999994</v>
      </c>
      <c r="L136" s="10">
        <f>J136*InputData[[#This Row],[QUANTITY]]</f>
        <v>42</v>
      </c>
      <c r="M136" s="10">
        <f>K136*InputData[[#This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ID]],MasterData[#All],2,0)</f>
        <v>Product05</v>
      </c>
      <c r="H137" t="str">
        <f>VLOOKUP(InputData[[#This Row],[PRODUCT ID]],MasterData[#All],3,0)</f>
        <v>Category01</v>
      </c>
      <c r="I137" t="str">
        <f>VLOOKUP(InputData[[#This Row],[PRODUCT ID]],MasterData[#All],4,0)</f>
        <v>Ft</v>
      </c>
      <c r="J137" s="10">
        <f>VLOOKUP(InputData[[#This Row],[PRODUCT ID]],MasterData[#All],5,0)</f>
        <v>133</v>
      </c>
      <c r="K137" s="10">
        <f>VLOOKUP(InputData[[#This Row],[PRODUCT ID]],MasterData[#All],6,0)</f>
        <v>155.61000000000001</v>
      </c>
      <c r="L137" s="10">
        <f>J137*InputData[[#This Row],[QUANTITY]]</f>
        <v>1463</v>
      </c>
      <c r="M137" s="10">
        <f>K137*InputData[[#This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ID]],MasterData[#All],2,0)</f>
        <v>Product21</v>
      </c>
      <c r="H138" t="str">
        <f>VLOOKUP(InputData[[#This Row],[PRODUCT ID]],MasterData[#All],3,0)</f>
        <v>Category03</v>
      </c>
      <c r="I138" t="str">
        <f>VLOOKUP(InputData[[#This Row],[PRODUCT ID]],MasterData[#All],4,0)</f>
        <v>Ft</v>
      </c>
      <c r="J138" s="10">
        <f>VLOOKUP(InputData[[#This Row],[PRODUCT ID]],MasterData[#All],5,0)</f>
        <v>126</v>
      </c>
      <c r="K138" s="10">
        <f>VLOOKUP(InputData[[#This Row],[PRODUCT ID]],MasterData[#All],6,0)</f>
        <v>162.54</v>
      </c>
      <c r="L138" s="10">
        <f>J138*InputData[[#This Row],[QUANTITY]]</f>
        <v>252</v>
      </c>
      <c r="M138" s="10">
        <f>K138*InputData[[#This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ID]],MasterData[#All],2,0)</f>
        <v>Product35</v>
      </c>
      <c r="H139" t="str">
        <f>VLOOKUP(InputData[[#This Row],[PRODUCT ID]],MasterData[#All],3,0)</f>
        <v>Category04</v>
      </c>
      <c r="I139" t="str">
        <f>VLOOKUP(InputData[[#This Row],[PRODUCT ID]],MasterData[#All],4,0)</f>
        <v>No.</v>
      </c>
      <c r="J139" s="10">
        <f>VLOOKUP(InputData[[#This Row],[PRODUCT ID]],MasterData[#All],5,0)</f>
        <v>5</v>
      </c>
      <c r="K139" s="10">
        <f>VLOOKUP(InputData[[#This Row],[PRODUCT ID]],MasterData[#All],6,0)</f>
        <v>6.7</v>
      </c>
      <c r="L139" s="10">
        <f>J139*InputData[[#This Row],[QUANTITY]]</f>
        <v>35</v>
      </c>
      <c r="M139" s="10">
        <f>K139*InputData[[#This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ID]],MasterData[#All],2,0)</f>
        <v>Product14</v>
      </c>
      <c r="H140" t="str">
        <f>VLOOKUP(InputData[[#This Row],[PRODUCT ID]],MasterData[#All],3,0)</f>
        <v>Category02</v>
      </c>
      <c r="I140" t="str">
        <f>VLOOKUP(InputData[[#This Row],[PRODUCT ID]],MasterData[#All],4,0)</f>
        <v>Kg</v>
      </c>
      <c r="J140" s="10">
        <f>VLOOKUP(InputData[[#This Row],[PRODUCT ID]],MasterData[#All],5,0)</f>
        <v>112</v>
      </c>
      <c r="K140" s="10">
        <f>VLOOKUP(InputData[[#This Row],[PRODUCT ID]],MasterData[#All],6,0)</f>
        <v>146.72</v>
      </c>
      <c r="L140" s="10">
        <f>J140*InputData[[#This Row],[QUANTITY]]</f>
        <v>448</v>
      </c>
      <c r="M140" s="10">
        <f>K140*InputData[[#This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ID]],MasterData[#All],2,0)</f>
        <v>Product05</v>
      </c>
      <c r="H141" t="str">
        <f>VLOOKUP(InputData[[#This Row],[PRODUCT ID]],MasterData[#All],3,0)</f>
        <v>Category01</v>
      </c>
      <c r="I141" t="str">
        <f>VLOOKUP(InputData[[#This Row],[PRODUCT ID]],MasterData[#All],4,0)</f>
        <v>Ft</v>
      </c>
      <c r="J141" s="10">
        <f>VLOOKUP(InputData[[#This Row],[PRODUCT ID]],MasterData[#All],5,0)</f>
        <v>133</v>
      </c>
      <c r="K141" s="10">
        <f>VLOOKUP(InputData[[#This Row],[PRODUCT ID]],MasterData[#All],6,0)</f>
        <v>155.61000000000001</v>
      </c>
      <c r="L141" s="10">
        <f>J141*InputData[[#This Row],[QUANTITY]]</f>
        <v>1463</v>
      </c>
      <c r="M141" s="10">
        <f>K141*InputData[[#This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ID]],MasterData[#All],2,0)</f>
        <v>Product10</v>
      </c>
      <c r="H142" t="str">
        <f>VLOOKUP(InputData[[#This Row],[PRODUCT ID]],MasterData[#All],3,0)</f>
        <v>Category02</v>
      </c>
      <c r="I142" t="str">
        <f>VLOOKUP(InputData[[#This Row],[PRODUCT ID]],MasterData[#All],4,0)</f>
        <v>Ft</v>
      </c>
      <c r="J142" s="10">
        <f>VLOOKUP(InputData[[#This Row],[PRODUCT ID]],MasterData[#All],5,0)</f>
        <v>148</v>
      </c>
      <c r="K142" s="10">
        <f>VLOOKUP(InputData[[#This Row],[PRODUCT ID]],MasterData[#All],6,0)</f>
        <v>164.28</v>
      </c>
      <c r="L142" s="10">
        <f>J142*InputData[[#This Row],[QUANTITY]]</f>
        <v>1628</v>
      </c>
      <c r="M142" s="10">
        <f>K142*InputData[[#This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ID]],MasterData[#All],2,0)</f>
        <v>Product33</v>
      </c>
      <c r="H143" t="str">
        <f>VLOOKUP(InputData[[#This Row],[PRODUCT ID]],MasterData[#All],3,0)</f>
        <v>Category04</v>
      </c>
      <c r="I143" t="str">
        <f>VLOOKUP(InputData[[#This Row],[PRODUCT ID]],MasterData[#All],4,0)</f>
        <v>Kg</v>
      </c>
      <c r="J143" s="10">
        <f>VLOOKUP(InputData[[#This Row],[PRODUCT ID]],MasterData[#All],5,0)</f>
        <v>95</v>
      </c>
      <c r="K143" s="10">
        <f>VLOOKUP(InputData[[#This Row],[PRODUCT ID]],MasterData[#All],6,0)</f>
        <v>119.7</v>
      </c>
      <c r="L143" s="10">
        <f>J143*InputData[[#This Row],[QUANTITY]]</f>
        <v>855</v>
      </c>
      <c r="M143" s="10">
        <f>K143*InputData[[#This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ID]],MasterData[#All],2,0)</f>
        <v>Product03</v>
      </c>
      <c r="H144" t="str">
        <f>VLOOKUP(InputData[[#This Row],[PRODUCT ID]],MasterData[#All],3,0)</f>
        <v>Category01</v>
      </c>
      <c r="I144" t="str">
        <f>VLOOKUP(InputData[[#This Row],[PRODUCT ID]],MasterData[#All],4,0)</f>
        <v>Kg</v>
      </c>
      <c r="J144" s="10">
        <f>VLOOKUP(InputData[[#This Row],[PRODUCT ID]],MasterData[#All],5,0)</f>
        <v>71</v>
      </c>
      <c r="K144" s="10">
        <f>VLOOKUP(InputData[[#This Row],[PRODUCT ID]],MasterData[#All],6,0)</f>
        <v>80.94</v>
      </c>
      <c r="L144" s="10">
        <f>J144*InputData[[#This Row],[QUANTITY]]</f>
        <v>568</v>
      </c>
      <c r="M144" s="10">
        <f>K144*InputData[[#This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ID]],MasterData[#All],2,0)</f>
        <v>Product02</v>
      </c>
      <c r="H145" t="str">
        <f>VLOOKUP(InputData[[#This Row],[PRODUCT ID]],MasterData[#All],3,0)</f>
        <v>Category01</v>
      </c>
      <c r="I145" t="str">
        <f>VLOOKUP(InputData[[#This Row],[PRODUCT ID]],MasterData[#All],4,0)</f>
        <v>Kg</v>
      </c>
      <c r="J145" s="10">
        <f>VLOOKUP(InputData[[#This Row],[PRODUCT ID]],MasterData[#All],5,0)</f>
        <v>105</v>
      </c>
      <c r="K145" s="10">
        <f>VLOOKUP(InputData[[#This Row],[PRODUCT ID]],MasterData[#All],6,0)</f>
        <v>142.80000000000001</v>
      </c>
      <c r="L145" s="10">
        <f>J145*InputData[[#This Row],[QUANTITY]]</f>
        <v>840</v>
      </c>
      <c r="M145" s="10">
        <f>K145*InputData[[#This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ID]],MasterData[#All],2,0)</f>
        <v>Product41</v>
      </c>
      <c r="H146" t="str">
        <f>VLOOKUP(InputData[[#This Row],[PRODUCT ID]],MasterData[#All],3,0)</f>
        <v>Category05</v>
      </c>
      <c r="I146" t="str">
        <f>VLOOKUP(InputData[[#This Row],[PRODUCT ID]],MasterData[#All],4,0)</f>
        <v>Ft</v>
      </c>
      <c r="J146" s="10">
        <f>VLOOKUP(InputData[[#This Row],[PRODUCT ID]],MasterData[#All],5,0)</f>
        <v>138</v>
      </c>
      <c r="K146" s="10">
        <f>VLOOKUP(InputData[[#This Row],[PRODUCT ID]],MasterData[#All],6,0)</f>
        <v>173.88</v>
      </c>
      <c r="L146" s="10">
        <f>J146*InputData[[#This Row],[QUANTITY]]</f>
        <v>2070</v>
      </c>
      <c r="M146" s="10">
        <f>K146*InputData[[#This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ID]],MasterData[#All],2,0)</f>
        <v>Product04</v>
      </c>
      <c r="H147" t="str">
        <f>VLOOKUP(InputData[[#This Row],[PRODUCT ID]],MasterData[#All],3,0)</f>
        <v>Category01</v>
      </c>
      <c r="I147" t="str">
        <f>VLOOKUP(InputData[[#This Row],[PRODUCT ID]],MasterData[#All],4,0)</f>
        <v>Lt</v>
      </c>
      <c r="J147" s="10">
        <f>VLOOKUP(InputData[[#This Row],[PRODUCT ID]],MasterData[#All],5,0)</f>
        <v>44</v>
      </c>
      <c r="K147" s="10">
        <f>VLOOKUP(InputData[[#This Row],[PRODUCT ID]],MasterData[#All],6,0)</f>
        <v>48.84</v>
      </c>
      <c r="L147" s="10">
        <f>J147*InputData[[#This Row],[QUANTITY]]</f>
        <v>440</v>
      </c>
      <c r="M147" s="10">
        <f>K147*InputData[[#This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ID]],MasterData[#All],2,0)</f>
        <v>Product34</v>
      </c>
      <c r="H148" t="str">
        <f>VLOOKUP(InputData[[#This Row],[PRODUCT ID]],MasterData[#All],3,0)</f>
        <v>Category04</v>
      </c>
      <c r="I148" t="str">
        <f>VLOOKUP(InputData[[#This Row],[PRODUCT ID]],MasterData[#All],4,0)</f>
        <v>Lt</v>
      </c>
      <c r="J148" s="10">
        <f>VLOOKUP(InputData[[#This Row],[PRODUCT ID]],MasterData[#All],5,0)</f>
        <v>55</v>
      </c>
      <c r="K148" s="10">
        <f>VLOOKUP(InputData[[#This Row],[PRODUCT ID]],MasterData[#All],6,0)</f>
        <v>58.3</v>
      </c>
      <c r="L148" s="10">
        <f>J148*InputData[[#This Row],[QUANTITY]]</f>
        <v>330</v>
      </c>
      <c r="M148" s="10">
        <f>K148*InputData[[#This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ID]],MasterData[#All],2,0)</f>
        <v>Product09</v>
      </c>
      <c r="H149" t="str">
        <f>VLOOKUP(InputData[[#This Row],[PRODUCT ID]],MasterData[#All],3,0)</f>
        <v>Category01</v>
      </c>
      <c r="I149" t="str">
        <f>VLOOKUP(InputData[[#This Row],[PRODUCT ID]],MasterData[#All],4,0)</f>
        <v>No.</v>
      </c>
      <c r="J149" s="10">
        <f>VLOOKUP(InputData[[#This Row],[PRODUCT ID]],MasterData[#All],5,0)</f>
        <v>6</v>
      </c>
      <c r="K149" s="10">
        <f>VLOOKUP(InputData[[#This Row],[PRODUCT ID]],MasterData[#All],6,0)</f>
        <v>7.8599999999999994</v>
      </c>
      <c r="L149" s="10">
        <f>J149*InputData[[#This Row],[QUANTITY]]</f>
        <v>24</v>
      </c>
      <c r="M149" s="10">
        <f>K149*InputData[[#This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ID]],MasterData[#All],2,0)</f>
        <v>Product19</v>
      </c>
      <c r="H150" t="str">
        <f>VLOOKUP(InputData[[#This Row],[PRODUCT ID]],MasterData[#All],3,0)</f>
        <v>Category02</v>
      </c>
      <c r="I150" t="str">
        <f>VLOOKUP(InputData[[#This Row],[PRODUCT ID]],MasterData[#All],4,0)</f>
        <v>Ft</v>
      </c>
      <c r="J150" s="10">
        <f>VLOOKUP(InputData[[#This Row],[PRODUCT ID]],MasterData[#All],5,0)</f>
        <v>150</v>
      </c>
      <c r="K150" s="10">
        <f>VLOOKUP(InputData[[#This Row],[PRODUCT ID]],MasterData[#All],6,0)</f>
        <v>210</v>
      </c>
      <c r="L150" s="10">
        <f>J150*InputData[[#This Row],[QUANTITY]]</f>
        <v>150</v>
      </c>
      <c r="M150" s="10">
        <f>K150*InputData[[#This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ID]],MasterData[#All],2,0)</f>
        <v>Product23</v>
      </c>
      <c r="H151" t="str">
        <f>VLOOKUP(InputData[[#This Row],[PRODUCT ID]],MasterData[#All],3,0)</f>
        <v>Category03</v>
      </c>
      <c r="I151" t="str">
        <f>VLOOKUP(InputData[[#This Row],[PRODUCT ID]],MasterData[#All],4,0)</f>
        <v>Ft</v>
      </c>
      <c r="J151" s="10">
        <f>VLOOKUP(InputData[[#This Row],[PRODUCT ID]],MasterData[#All],5,0)</f>
        <v>141</v>
      </c>
      <c r="K151" s="10">
        <f>VLOOKUP(InputData[[#This Row],[PRODUCT ID]],MasterData[#All],6,0)</f>
        <v>149.46</v>
      </c>
      <c r="L151" s="10">
        <f>J151*InputData[[#This Row],[QUANTITY]]</f>
        <v>1128</v>
      </c>
      <c r="M151" s="10">
        <f>K151*InputData[[#This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ID]],MasterData[#All],2,0)</f>
        <v>Product27</v>
      </c>
      <c r="H152" t="str">
        <f>VLOOKUP(InputData[[#This Row],[PRODUCT ID]],MasterData[#All],3,0)</f>
        <v>Category04</v>
      </c>
      <c r="I152" t="str">
        <f>VLOOKUP(InputData[[#This Row],[PRODUCT ID]],MasterData[#All],4,0)</f>
        <v>Lt</v>
      </c>
      <c r="J152" s="10">
        <f>VLOOKUP(InputData[[#This Row],[PRODUCT ID]],MasterData[#All],5,0)</f>
        <v>48</v>
      </c>
      <c r="K152" s="10">
        <f>VLOOKUP(InputData[[#This Row],[PRODUCT ID]],MasterData[#All],6,0)</f>
        <v>57.120000000000005</v>
      </c>
      <c r="L152" s="10">
        <f>J152*InputData[[#This Row],[QUANTITY]]</f>
        <v>672</v>
      </c>
      <c r="M152" s="10">
        <f>K152*InputData[[#This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ID]],MasterData[#All],2,0)</f>
        <v>Product38</v>
      </c>
      <c r="H153" t="str">
        <f>VLOOKUP(InputData[[#This Row],[PRODUCT ID]],MasterData[#All],3,0)</f>
        <v>Category05</v>
      </c>
      <c r="I153" t="str">
        <f>VLOOKUP(InputData[[#This Row],[PRODUCT ID]],MasterData[#All],4,0)</f>
        <v>Kg</v>
      </c>
      <c r="J153" s="10">
        <f>VLOOKUP(InputData[[#This Row],[PRODUCT ID]],MasterData[#All],5,0)</f>
        <v>72</v>
      </c>
      <c r="K153" s="10">
        <f>VLOOKUP(InputData[[#This Row],[PRODUCT ID]],MasterData[#All],6,0)</f>
        <v>79.92</v>
      </c>
      <c r="L153" s="10">
        <f>J153*InputData[[#This Row],[QUANTITY]]</f>
        <v>792</v>
      </c>
      <c r="M153" s="10">
        <f>K153*InputData[[#This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ID]],MasterData[#All],2,0)</f>
        <v>Product43</v>
      </c>
      <c r="H154" t="str">
        <f>VLOOKUP(InputData[[#This Row],[PRODUCT ID]],MasterData[#All],3,0)</f>
        <v>Category05</v>
      </c>
      <c r="I154" t="str">
        <f>VLOOKUP(InputData[[#This Row],[PRODUCT ID]],MasterData[#All],4,0)</f>
        <v>Kg</v>
      </c>
      <c r="J154" s="10">
        <f>VLOOKUP(InputData[[#This Row],[PRODUCT ID]],MasterData[#All],5,0)</f>
        <v>67</v>
      </c>
      <c r="K154" s="10">
        <f>VLOOKUP(InputData[[#This Row],[PRODUCT ID]],MasterData[#All],6,0)</f>
        <v>83.08</v>
      </c>
      <c r="L154" s="10">
        <f>J154*InputData[[#This Row],[QUANTITY]]</f>
        <v>335</v>
      </c>
      <c r="M154" s="10">
        <f>K154*InputData[[#This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ID]],MasterData[#All],2,0)</f>
        <v>Product29</v>
      </c>
      <c r="H155" t="str">
        <f>VLOOKUP(InputData[[#This Row],[PRODUCT ID]],MasterData[#All],3,0)</f>
        <v>Category04</v>
      </c>
      <c r="I155" t="str">
        <f>VLOOKUP(InputData[[#This Row],[PRODUCT ID]],MasterData[#All],4,0)</f>
        <v>Lt</v>
      </c>
      <c r="J155" s="10">
        <f>VLOOKUP(InputData[[#This Row],[PRODUCT ID]],MasterData[#All],5,0)</f>
        <v>47</v>
      </c>
      <c r="K155" s="10">
        <f>VLOOKUP(InputData[[#This Row],[PRODUCT ID]],MasterData[#All],6,0)</f>
        <v>53.11</v>
      </c>
      <c r="L155" s="10">
        <f>J155*InputData[[#This Row],[QUANTITY]]</f>
        <v>705</v>
      </c>
      <c r="M155" s="10">
        <f>K155*InputData[[#This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ID]],MasterData[#All],2,0)</f>
        <v>Product26</v>
      </c>
      <c r="H156" t="str">
        <f>VLOOKUP(InputData[[#This Row],[PRODUCT ID]],MasterData[#All],3,0)</f>
        <v>Category04</v>
      </c>
      <c r="I156" t="str">
        <f>VLOOKUP(InputData[[#This Row],[PRODUCT ID]],MasterData[#All],4,0)</f>
        <v>No.</v>
      </c>
      <c r="J156" s="10">
        <f>VLOOKUP(InputData[[#This Row],[PRODUCT ID]],MasterData[#All],5,0)</f>
        <v>18</v>
      </c>
      <c r="K156" s="10">
        <f>VLOOKUP(InputData[[#This Row],[PRODUCT ID]],MasterData[#All],6,0)</f>
        <v>24.66</v>
      </c>
      <c r="L156" s="10">
        <f>J156*InputData[[#This Row],[QUANTITY]]</f>
        <v>54</v>
      </c>
      <c r="M156" s="10">
        <f>K156*InputData[[#This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ID]],MasterData[#All],2,0)</f>
        <v>Product24</v>
      </c>
      <c r="H157" t="str">
        <f>VLOOKUP(InputData[[#This Row],[PRODUCT ID]],MasterData[#All],3,0)</f>
        <v>Category03</v>
      </c>
      <c r="I157" t="str">
        <f>VLOOKUP(InputData[[#This Row],[PRODUCT ID]],MasterData[#All],4,0)</f>
        <v>Ft</v>
      </c>
      <c r="J157" s="10">
        <f>VLOOKUP(InputData[[#This Row],[PRODUCT ID]],MasterData[#All],5,0)</f>
        <v>144</v>
      </c>
      <c r="K157" s="10">
        <f>VLOOKUP(InputData[[#This Row],[PRODUCT ID]],MasterData[#All],6,0)</f>
        <v>156.96</v>
      </c>
      <c r="L157" s="10">
        <f>J157*InputData[[#This Row],[QUANTITY]]</f>
        <v>2016</v>
      </c>
      <c r="M157" s="10">
        <f>K157*InputData[[#This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ID]],MasterData[#All],2,0)</f>
        <v>Product36</v>
      </c>
      <c r="H158" t="str">
        <f>VLOOKUP(InputData[[#This Row],[PRODUCT ID]],MasterData[#All],3,0)</f>
        <v>Category04</v>
      </c>
      <c r="I158" t="str">
        <f>VLOOKUP(InputData[[#This Row],[PRODUCT ID]],MasterData[#All],4,0)</f>
        <v>Kg</v>
      </c>
      <c r="J158" s="10">
        <f>VLOOKUP(InputData[[#This Row],[PRODUCT ID]],MasterData[#All],5,0)</f>
        <v>90</v>
      </c>
      <c r="K158" s="10">
        <f>VLOOKUP(InputData[[#This Row],[PRODUCT ID]],MasterData[#All],6,0)</f>
        <v>96.3</v>
      </c>
      <c r="L158" s="10">
        <f>J158*InputData[[#This Row],[QUANTITY]]</f>
        <v>630</v>
      </c>
      <c r="M158" s="10">
        <f>K158*InputData[[#This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ID]],MasterData[#All],2,0)</f>
        <v>Product37</v>
      </c>
      <c r="H159" t="str">
        <f>VLOOKUP(InputData[[#This Row],[PRODUCT ID]],MasterData[#All],3,0)</f>
        <v>Category05</v>
      </c>
      <c r="I159" t="str">
        <f>VLOOKUP(InputData[[#This Row],[PRODUCT ID]],MasterData[#All],4,0)</f>
        <v>Kg</v>
      </c>
      <c r="J159" s="10">
        <f>VLOOKUP(InputData[[#This Row],[PRODUCT ID]],MasterData[#All],5,0)</f>
        <v>67</v>
      </c>
      <c r="K159" s="10">
        <f>VLOOKUP(InputData[[#This Row],[PRODUCT ID]],MasterData[#All],6,0)</f>
        <v>85.76</v>
      </c>
      <c r="L159" s="10">
        <f>J159*InputData[[#This Row],[QUANTITY]]</f>
        <v>536</v>
      </c>
      <c r="M159" s="10">
        <f>K159*InputData[[#This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ID]],MasterData[#All],2,0)</f>
        <v>Product09</v>
      </c>
      <c r="H160" t="str">
        <f>VLOOKUP(InputData[[#This Row],[PRODUCT ID]],MasterData[#All],3,0)</f>
        <v>Category01</v>
      </c>
      <c r="I160" t="str">
        <f>VLOOKUP(InputData[[#This Row],[PRODUCT ID]],MasterData[#All],4,0)</f>
        <v>No.</v>
      </c>
      <c r="J160" s="10">
        <f>VLOOKUP(InputData[[#This Row],[PRODUCT ID]],MasterData[#All],5,0)</f>
        <v>6</v>
      </c>
      <c r="K160" s="10">
        <f>VLOOKUP(InputData[[#This Row],[PRODUCT ID]],MasterData[#All],6,0)</f>
        <v>7.8599999999999994</v>
      </c>
      <c r="L160" s="10">
        <f>J160*InputData[[#This Row],[QUANTITY]]</f>
        <v>24</v>
      </c>
      <c r="M160" s="10">
        <f>K160*InputData[[#This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ID]],MasterData[#All],2,0)</f>
        <v>Product44</v>
      </c>
      <c r="H161" t="str">
        <f>VLOOKUP(InputData[[#This Row],[PRODUCT ID]],MasterData[#All],3,0)</f>
        <v>Category05</v>
      </c>
      <c r="I161" t="str">
        <f>VLOOKUP(InputData[[#This Row],[PRODUCT ID]],MasterData[#All],4,0)</f>
        <v>Kg</v>
      </c>
      <c r="J161" s="10">
        <f>VLOOKUP(InputData[[#This Row],[PRODUCT ID]],MasterData[#All],5,0)</f>
        <v>76</v>
      </c>
      <c r="K161" s="10">
        <f>VLOOKUP(InputData[[#This Row],[PRODUCT ID]],MasterData[#All],6,0)</f>
        <v>82.08</v>
      </c>
      <c r="L161" s="10">
        <f>J161*InputData[[#This Row],[QUANTITY]]</f>
        <v>1140</v>
      </c>
      <c r="M161" s="10">
        <f>K161*InputData[[#This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ID]],MasterData[#All],2,0)</f>
        <v>Product01</v>
      </c>
      <c r="H162" t="str">
        <f>VLOOKUP(InputData[[#This Row],[PRODUCT ID]],MasterData[#All],3,0)</f>
        <v>Category01</v>
      </c>
      <c r="I162" t="str">
        <f>VLOOKUP(InputData[[#This Row],[PRODUCT ID]],MasterData[#All],4,0)</f>
        <v>Kg</v>
      </c>
      <c r="J162" s="10">
        <f>VLOOKUP(InputData[[#This Row],[PRODUCT ID]],MasterData[#All],5,0)</f>
        <v>98</v>
      </c>
      <c r="K162" s="10">
        <f>VLOOKUP(InputData[[#This Row],[PRODUCT ID]],MasterData[#All],6,0)</f>
        <v>103.88</v>
      </c>
      <c r="L162" s="10">
        <f>J162*InputData[[#This Row],[QUANTITY]]</f>
        <v>1078</v>
      </c>
      <c r="M162" s="10">
        <f>K162*InputData[[#This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ID]],MasterData[#All],2,0)</f>
        <v>Product23</v>
      </c>
      <c r="H163" t="str">
        <f>VLOOKUP(InputData[[#This Row],[PRODUCT ID]],MasterData[#All],3,0)</f>
        <v>Category03</v>
      </c>
      <c r="I163" t="str">
        <f>VLOOKUP(InputData[[#This Row],[PRODUCT ID]],MasterData[#All],4,0)</f>
        <v>Ft</v>
      </c>
      <c r="J163" s="10">
        <f>VLOOKUP(InputData[[#This Row],[PRODUCT ID]],MasterData[#All],5,0)</f>
        <v>141</v>
      </c>
      <c r="K163" s="10">
        <f>VLOOKUP(InputData[[#This Row],[PRODUCT ID]],MasterData[#All],6,0)</f>
        <v>149.46</v>
      </c>
      <c r="L163" s="10">
        <f>J163*InputData[[#This Row],[QUANTITY]]</f>
        <v>423</v>
      </c>
      <c r="M163" s="10">
        <f>K163*InputData[[#This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ID]],MasterData[#All],2,0)</f>
        <v>Product22</v>
      </c>
      <c r="H164" t="str">
        <f>VLOOKUP(InputData[[#This Row],[PRODUCT ID]],MasterData[#All],3,0)</f>
        <v>Category03</v>
      </c>
      <c r="I164" t="str">
        <f>VLOOKUP(InputData[[#This Row],[PRODUCT ID]],MasterData[#All],4,0)</f>
        <v>Ft</v>
      </c>
      <c r="J164" s="10">
        <f>VLOOKUP(InputData[[#This Row],[PRODUCT ID]],MasterData[#All],5,0)</f>
        <v>121</v>
      </c>
      <c r="K164" s="10">
        <f>VLOOKUP(InputData[[#This Row],[PRODUCT ID]],MasterData[#All],6,0)</f>
        <v>141.57</v>
      </c>
      <c r="L164" s="10">
        <f>J164*InputData[[#This Row],[QUANTITY]]</f>
        <v>1573</v>
      </c>
      <c r="M164" s="10">
        <f>K164*InputData[[#This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ID]],MasterData[#All],2,0)</f>
        <v>Product34</v>
      </c>
      <c r="H165" t="str">
        <f>VLOOKUP(InputData[[#This Row],[PRODUCT ID]],MasterData[#All],3,0)</f>
        <v>Category04</v>
      </c>
      <c r="I165" t="str">
        <f>VLOOKUP(InputData[[#This Row],[PRODUCT ID]],MasterData[#All],4,0)</f>
        <v>Lt</v>
      </c>
      <c r="J165" s="10">
        <f>VLOOKUP(InputData[[#This Row],[PRODUCT ID]],MasterData[#All],5,0)</f>
        <v>55</v>
      </c>
      <c r="K165" s="10">
        <f>VLOOKUP(InputData[[#This Row],[PRODUCT ID]],MasterData[#All],6,0)</f>
        <v>58.3</v>
      </c>
      <c r="L165" s="10">
        <f>J165*InputData[[#This Row],[QUANTITY]]</f>
        <v>660</v>
      </c>
      <c r="M165" s="10">
        <f>K165*InputData[[#This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ID]],MasterData[#All],2,0)</f>
        <v>Product28</v>
      </c>
      <c r="H166" t="str">
        <f>VLOOKUP(InputData[[#This Row],[PRODUCT ID]],MasterData[#All],3,0)</f>
        <v>Category04</v>
      </c>
      <c r="I166" t="str">
        <f>VLOOKUP(InputData[[#This Row],[PRODUCT ID]],MasterData[#All],4,0)</f>
        <v>No.</v>
      </c>
      <c r="J166" s="10">
        <f>VLOOKUP(InputData[[#This Row],[PRODUCT ID]],MasterData[#All],5,0)</f>
        <v>37</v>
      </c>
      <c r="K166" s="10">
        <f>VLOOKUP(InputData[[#This Row],[PRODUCT ID]],MasterData[#All],6,0)</f>
        <v>41.81</v>
      </c>
      <c r="L166" s="10">
        <f>J166*InputData[[#This Row],[QUANTITY]]</f>
        <v>518</v>
      </c>
      <c r="M166" s="10">
        <f>K166*InputData[[#This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ID]],MasterData[#All],2,0)</f>
        <v>Product37</v>
      </c>
      <c r="H167" t="str">
        <f>VLOOKUP(InputData[[#This Row],[PRODUCT ID]],MasterData[#All],3,0)</f>
        <v>Category05</v>
      </c>
      <c r="I167" t="str">
        <f>VLOOKUP(InputData[[#This Row],[PRODUCT ID]],MasterData[#All],4,0)</f>
        <v>Kg</v>
      </c>
      <c r="J167" s="10">
        <f>VLOOKUP(InputData[[#This Row],[PRODUCT ID]],MasterData[#All],5,0)</f>
        <v>67</v>
      </c>
      <c r="K167" s="10">
        <f>VLOOKUP(InputData[[#This Row],[PRODUCT ID]],MasterData[#All],6,0)</f>
        <v>85.76</v>
      </c>
      <c r="L167" s="10">
        <f>J167*InputData[[#This Row],[QUANTITY]]</f>
        <v>67</v>
      </c>
      <c r="M167" s="10">
        <f>K167*InputData[[#This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ID]],MasterData[#All],2,0)</f>
        <v>Product05</v>
      </c>
      <c r="H168" t="str">
        <f>VLOOKUP(InputData[[#This Row],[PRODUCT ID]],MasterData[#All],3,0)</f>
        <v>Category01</v>
      </c>
      <c r="I168" t="str">
        <f>VLOOKUP(InputData[[#This Row],[PRODUCT ID]],MasterData[#All],4,0)</f>
        <v>Ft</v>
      </c>
      <c r="J168" s="10">
        <f>VLOOKUP(InputData[[#This Row],[PRODUCT ID]],MasterData[#All],5,0)</f>
        <v>133</v>
      </c>
      <c r="K168" s="10">
        <f>VLOOKUP(InputData[[#This Row],[PRODUCT ID]],MasterData[#All],6,0)</f>
        <v>155.61000000000001</v>
      </c>
      <c r="L168" s="10">
        <f>J168*InputData[[#This Row],[QUANTITY]]</f>
        <v>532</v>
      </c>
      <c r="M168" s="10">
        <f>K168*InputData[[#This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ID]],MasterData[#All],2,0)</f>
        <v>Product44</v>
      </c>
      <c r="H169" t="str">
        <f>VLOOKUP(InputData[[#This Row],[PRODUCT ID]],MasterData[#All],3,0)</f>
        <v>Category05</v>
      </c>
      <c r="I169" t="str">
        <f>VLOOKUP(InputData[[#This Row],[PRODUCT ID]],MasterData[#All],4,0)</f>
        <v>Kg</v>
      </c>
      <c r="J169" s="10">
        <f>VLOOKUP(InputData[[#This Row],[PRODUCT ID]],MasterData[#All],5,0)</f>
        <v>76</v>
      </c>
      <c r="K169" s="10">
        <f>VLOOKUP(InputData[[#This Row],[PRODUCT ID]],MasterData[#All],6,0)</f>
        <v>82.08</v>
      </c>
      <c r="L169" s="10">
        <f>J169*InputData[[#This Row],[QUANTITY]]</f>
        <v>760</v>
      </c>
      <c r="M169" s="10">
        <f>K169*InputData[[#This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ID]],MasterData[#All],2,0)</f>
        <v>Product06</v>
      </c>
      <c r="H170" t="str">
        <f>VLOOKUP(InputData[[#This Row],[PRODUCT ID]],MasterData[#All],3,0)</f>
        <v>Category01</v>
      </c>
      <c r="I170" t="str">
        <f>VLOOKUP(InputData[[#This Row],[PRODUCT ID]],MasterData[#All],4,0)</f>
        <v>Kg</v>
      </c>
      <c r="J170" s="10">
        <f>VLOOKUP(InputData[[#This Row],[PRODUCT ID]],MasterData[#All],5,0)</f>
        <v>75</v>
      </c>
      <c r="K170" s="10">
        <f>VLOOKUP(InputData[[#This Row],[PRODUCT ID]],MasterData[#All],6,0)</f>
        <v>85.5</v>
      </c>
      <c r="L170" s="10">
        <f>J170*InputData[[#This Row],[QUANTITY]]</f>
        <v>450</v>
      </c>
      <c r="M170" s="10">
        <f>K170*InputData[[#This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ID]],MasterData[#All],2,0)</f>
        <v>Product23</v>
      </c>
      <c r="H171" t="str">
        <f>VLOOKUP(InputData[[#This Row],[PRODUCT ID]],MasterData[#All],3,0)</f>
        <v>Category03</v>
      </c>
      <c r="I171" t="str">
        <f>VLOOKUP(InputData[[#This Row],[PRODUCT ID]],MasterData[#All],4,0)</f>
        <v>Ft</v>
      </c>
      <c r="J171" s="10">
        <f>VLOOKUP(InputData[[#This Row],[PRODUCT ID]],MasterData[#All],5,0)</f>
        <v>141</v>
      </c>
      <c r="K171" s="10">
        <f>VLOOKUP(InputData[[#This Row],[PRODUCT ID]],MasterData[#All],6,0)</f>
        <v>149.46</v>
      </c>
      <c r="L171" s="10">
        <f>J171*InputData[[#This Row],[QUANTITY]]</f>
        <v>564</v>
      </c>
      <c r="M171" s="10">
        <f>K171*InputData[[#This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ID]],MasterData[#All],2,0)</f>
        <v>Product11</v>
      </c>
      <c r="H172" t="str">
        <f>VLOOKUP(InputData[[#This Row],[PRODUCT ID]],MasterData[#All],3,0)</f>
        <v>Category02</v>
      </c>
      <c r="I172" t="str">
        <f>VLOOKUP(InputData[[#This Row],[PRODUCT ID]],MasterData[#All],4,0)</f>
        <v>Lt</v>
      </c>
      <c r="J172" s="10">
        <f>VLOOKUP(InputData[[#This Row],[PRODUCT ID]],MasterData[#All],5,0)</f>
        <v>44</v>
      </c>
      <c r="K172" s="10">
        <f>VLOOKUP(InputData[[#This Row],[PRODUCT ID]],MasterData[#All],6,0)</f>
        <v>48.4</v>
      </c>
      <c r="L172" s="10">
        <f>J172*InputData[[#This Row],[QUANTITY]]</f>
        <v>572</v>
      </c>
      <c r="M172" s="10">
        <f>K172*InputData[[#This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ID]],MasterData[#All],2,0)</f>
        <v>Product27</v>
      </c>
      <c r="H173" t="str">
        <f>VLOOKUP(InputData[[#This Row],[PRODUCT ID]],MasterData[#All],3,0)</f>
        <v>Category04</v>
      </c>
      <c r="I173" t="str">
        <f>VLOOKUP(InputData[[#This Row],[PRODUCT ID]],MasterData[#All],4,0)</f>
        <v>Lt</v>
      </c>
      <c r="J173" s="10">
        <f>VLOOKUP(InputData[[#This Row],[PRODUCT ID]],MasterData[#All],5,0)</f>
        <v>48</v>
      </c>
      <c r="K173" s="10">
        <f>VLOOKUP(InputData[[#This Row],[PRODUCT ID]],MasterData[#All],6,0)</f>
        <v>57.120000000000005</v>
      </c>
      <c r="L173" s="10">
        <f>J173*InputData[[#This Row],[QUANTITY]]</f>
        <v>432</v>
      </c>
      <c r="M173" s="10">
        <f>K173*InputData[[#This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ID]],MasterData[#All],2,0)</f>
        <v>Product03</v>
      </c>
      <c r="H174" t="str">
        <f>VLOOKUP(InputData[[#This Row],[PRODUCT ID]],MasterData[#All],3,0)</f>
        <v>Category01</v>
      </c>
      <c r="I174" t="str">
        <f>VLOOKUP(InputData[[#This Row],[PRODUCT ID]],MasterData[#All],4,0)</f>
        <v>Kg</v>
      </c>
      <c r="J174" s="10">
        <f>VLOOKUP(InputData[[#This Row],[PRODUCT ID]],MasterData[#All],5,0)</f>
        <v>71</v>
      </c>
      <c r="K174" s="10">
        <f>VLOOKUP(InputData[[#This Row],[PRODUCT ID]],MasterData[#All],6,0)</f>
        <v>80.94</v>
      </c>
      <c r="L174" s="10">
        <f>J174*InputData[[#This Row],[QUANTITY]]</f>
        <v>213</v>
      </c>
      <c r="M174" s="10">
        <f>K174*InputData[[#This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ID]],MasterData[#All],2,0)</f>
        <v>Product25</v>
      </c>
      <c r="H175" t="str">
        <f>VLOOKUP(InputData[[#This Row],[PRODUCT ID]],MasterData[#All],3,0)</f>
        <v>Category03</v>
      </c>
      <c r="I175" t="str">
        <f>VLOOKUP(InputData[[#This Row],[PRODUCT ID]],MasterData[#All],4,0)</f>
        <v>No.</v>
      </c>
      <c r="J175" s="10">
        <f>VLOOKUP(InputData[[#This Row],[PRODUCT ID]],MasterData[#All],5,0)</f>
        <v>7</v>
      </c>
      <c r="K175" s="10">
        <f>VLOOKUP(InputData[[#This Row],[PRODUCT ID]],MasterData[#All],6,0)</f>
        <v>8.33</v>
      </c>
      <c r="L175" s="10">
        <f>J175*InputData[[#This Row],[QUANTITY]]</f>
        <v>42</v>
      </c>
      <c r="M175" s="10">
        <f>K175*InputData[[#This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ID]],MasterData[#All],2,0)</f>
        <v>Product20</v>
      </c>
      <c r="H176" t="str">
        <f>VLOOKUP(InputData[[#This Row],[PRODUCT ID]],MasterData[#All],3,0)</f>
        <v>Category03</v>
      </c>
      <c r="I176" t="str">
        <f>VLOOKUP(InputData[[#This Row],[PRODUCT ID]],MasterData[#All],4,0)</f>
        <v>Lt</v>
      </c>
      <c r="J176" s="10">
        <f>VLOOKUP(InputData[[#This Row],[PRODUCT ID]],MasterData[#All],5,0)</f>
        <v>61</v>
      </c>
      <c r="K176" s="10">
        <f>VLOOKUP(InputData[[#This Row],[PRODUCT ID]],MasterData[#All],6,0)</f>
        <v>76.25</v>
      </c>
      <c r="L176" s="10">
        <f>J176*InputData[[#This Row],[QUANTITY]]</f>
        <v>915</v>
      </c>
      <c r="M176" s="10">
        <f>K176*InputData[[#This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ID]],MasterData[#All],2,0)</f>
        <v>Product31</v>
      </c>
      <c r="H177" t="str">
        <f>VLOOKUP(InputData[[#This Row],[PRODUCT ID]],MasterData[#All],3,0)</f>
        <v>Category04</v>
      </c>
      <c r="I177" t="str">
        <f>VLOOKUP(InputData[[#This Row],[PRODUCT ID]],MasterData[#All],4,0)</f>
        <v>Kg</v>
      </c>
      <c r="J177" s="10">
        <f>VLOOKUP(InputData[[#This Row],[PRODUCT ID]],MasterData[#All],5,0)</f>
        <v>93</v>
      </c>
      <c r="K177" s="10">
        <f>VLOOKUP(InputData[[#This Row],[PRODUCT ID]],MasterData[#All],6,0)</f>
        <v>104.16</v>
      </c>
      <c r="L177" s="10">
        <f>J177*InputData[[#This Row],[QUANTITY]]</f>
        <v>837</v>
      </c>
      <c r="M177" s="10">
        <f>K177*InputData[[#This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ID]],MasterData[#All],2,0)</f>
        <v>Product28</v>
      </c>
      <c r="H178" t="str">
        <f>VLOOKUP(InputData[[#This Row],[PRODUCT ID]],MasterData[#All],3,0)</f>
        <v>Category04</v>
      </c>
      <c r="I178" t="str">
        <f>VLOOKUP(InputData[[#This Row],[PRODUCT ID]],MasterData[#All],4,0)</f>
        <v>No.</v>
      </c>
      <c r="J178" s="10">
        <f>VLOOKUP(InputData[[#This Row],[PRODUCT ID]],MasterData[#All],5,0)</f>
        <v>37</v>
      </c>
      <c r="K178" s="10">
        <f>VLOOKUP(InputData[[#This Row],[PRODUCT ID]],MasterData[#All],6,0)</f>
        <v>41.81</v>
      </c>
      <c r="L178" s="10">
        <f>J178*InputData[[#This Row],[QUANTITY]]</f>
        <v>481</v>
      </c>
      <c r="M178" s="10">
        <f>K178*InputData[[#This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ID]],MasterData[#All],2,0)</f>
        <v>Product39</v>
      </c>
      <c r="H179" t="str">
        <f>VLOOKUP(InputData[[#This Row],[PRODUCT ID]],MasterData[#All],3,0)</f>
        <v>Category05</v>
      </c>
      <c r="I179" t="str">
        <f>VLOOKUP(InputData[[#This Row],[PRODUCT ID]],MasterData[#All],4,0)</f>
        <v>No.</v>
      </c>
      <c r="J179" s="10">
        <f>VLOOKUP(InputData[[#This Row],[PRODUCT ID]],MasterData[#All],5,0)</f>
        <v>37</v>
      </c>
      <c r="K179" s="10">
        <f>VLOOKUP(InputData[[#This Row],[PRODUCT ID]],MasterData[#All],6,0)</f>
        <v>42.55</v>
      </c>
      <c r="L179" s="10">
        <f>J179*InputData[[#This Row],[QUANTITY]]</f>
        <v>148</v>
      </c>
      <c r="M179" s="10">
        <f>K179*InputData[[#This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ID]],MasterData[#All],2,0)</f>
        <v>Product34</v>
      </c>
      <c r="H180" t="str">
        <f>VLOOKUP(InputData[[#This Row],[PRODUCT ID]],MasterData[#All],3,0)</f>
        <v>Category04</v>
      </c>
      <c r="I180" t="str">
        <f>VLOOKUP(InputData[[#This Row],[PRODUCT ID]],MasterData[#All],4,0)</f>
        <v>Lt</v>
      </c>
      <c r="J180" s="10">
        <f>VLOOKUP(InputData[[#This Row],[PRODUCT ID]],MasterData[#All],5,0)</f>
        <v>55</v>
      </c>
      <c r="K180" s="10">
        <f>VLOOKUP(InputData[[#This Row],[PRODUCT ID]],MasterData[#All],6,0)</f>
        <v>58.3</v>
      </c>
      <c r="L180" s="10">
        <f>J180*InputData[[#This Row],[QUANTITY]]</f>
        <v>660</v>
      </c>
      <c r="M180" s="10">
        <f>K180*InputData[[#This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ID]],MasterData[#All],2,0)</f>
        <v>Product13</v>
      </c>
      <c r="H181" t="str">
        <f>VLOOKUP(InputData[[#This Row],[PRODUCT ID]],MasterData[#All],3,0)</f>
        <v>Category02</v>
      </c>
      <c r="I181" t="str">
        <f>VLOOKUP(InputData[[#This Row],[PRODUCT ID]],MasterData[#All],4,0)</f>
        <v>Kg</v>
      </c>
      <c r="J181" s="10">
        <f>VLOOKUP(InputData[[#This Row],[PRODUCT ID]],MasterData[#All],5,0)</f>
        <v>112</v>
      </c>
      <c r="K181" s="10">
        <f>VLOOKUP(InputData[[#This Row],[PRODUCT ID]],MasterData[#All],6,0)</f>
        <v>122.08</v>
      </c>
      <c r="L181" s="10">
        <f>J181*InputData[[#This Row],[QUANTITY]]</f>
        <v>1456</v>
      </c>
      <c r="M181" s="10">
        <f>K181*InputData[[#This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ID]],MasterData[#All],2,0)</f>
        <v>Product01</v>
      </c>
      <c r="H182" t="str">
        <f>VLOOKUP(InputData[[#This Row],[PRODUCT ID]],MasterData[#All],3,0)</f>
        <v>Category01</v>
      </c>
      <c r="I182" t="str">
        <f>VLOOKUP(InputData[[#This Row],[PRODUCT ID]],MasterData[#All],4,0)</f>
        <v>Kg</v>
      </c>
      <c r="J182" s="10">
        <f>VLOOKUP(InputData[[#This Row],[PRODUCT ID]],MasterData[#All],5,0)</f>
        <v>98</v>
      </c>
      <c r="K182" s="10">
        <f>VLOOKUP(InputData[[#This Row],[PRODUCT ID]],MasterData[#All],6,0)</f>
        <v>103.88</v>
      </c>
      <c r="L182" s="10">
        <f>J182*InputData[[#This Row],[QUANTITY]]</f>
        <v>196</v>
      </c>
      <c r="M182" s="10">
        <f>K182*InputData[[#This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ID]],MasterData[#All],2,0)</f>
        <v>Product35</v>
      </c>
      <c r="H183" t="str">
        <f>VLOOKUP(InputData[[#This Row],[PRODUCT ID]],MasterData[#All],3,0)</f>
        <v>Category04</v>
      </c>
      <c r="I183" t="str">
        <f>VLOOKUP(InputData[[#This Row],[PRODUCT ID]],MasterData[#All],4,0)</f>
        <v>No.</v>
      </c>
      <c r="J183" s="10">
        <f>VLOOKUP(InputData[[#This Row],[PRODUCT ID]],MasterData[#All],5,0)</f>
        <v>5</v>
      </c>
      <c r="K183" s="10">
        <f>VLOOKUP(InputData[[#This Row],[PRODUCT ID]],MasterData[#All],6,0)</f>
        <v>6.7</v>
      </c>
      <c r="L183" s="10">
        <f>J183*InputData[[#This Row],[QUANTITY]]</f>
        <v>55</v>
      </c>
      <c r="M183" s="10">
        <f>K183*InputData[[#This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ID]],MasterData[#All],2,0)</f>
        <v>Product24</v>
      </c>
      <c r="H184" t="str">
        <f>VLOOKUP(InputData[[#This Row],[PRODUCT ID]],MasterData[#All],3,0)</f>
        <v>Category03</v>
      </c>
      <c r="I184" t="str">
        <f>VLOOKUP(InputData[[#This Row],[PRODUCT ID]],MasterData[#All],4,0)</f>
        <v>Ft</v>
      </c>
      <c r="J184" s="10">
        <f>VLOOKUP(InputData[[#This Row],[PRODUCT ID]],MasterData[#All],5,0)</f>
        <v>144</v>
      </c>
      <c r="K184" s="10">
        <f>VLOOKUP(InputData[[#This Row],[PRODUCT ID]],MasterData[#All],6,0)</f>
        <v>156.96</v>
      </c>
      <c r="L184" s="10">
        <f>J184*InputData[[#This Row],[QUANTITY]]</f>
        <v>144</v>
      </c>
      <c r="M184" s="10">
        <f>K184*InputData[[#This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ID]],MasterData[#All],2,0)</f>
        <v>Product03</v>
      </c>
      <c r="H185" t="str">
        <f>VLOOKUP(InputData[[#This Row],[PRODUCT ID]],MasterData[#All],3,0)</f>
        <v>Category01</v>
      </c>
      <c r="I185" t="str">
        <f>VLOOKUP(InputData[[#This Row],[PRODUCT ID]],MasterData[#All],4,0)</f>
        <v>Kg</v>
      </c>
      <c r="J185" s="10">
        <f>VLOOKUP(InputData[[#This Row],[PRODUCT ID]],MasterData[#All],5,0)</f>
        <v>71</v>
      </c>
      <c r="K185" s="10">
        <f>VLOOKUP(InputData[[#This Row],[PRODUCT ID]],MasterData[#All],6,0)</f>
        <v>80.94</v>
      </c>
      <c r="L185" s="10">
        <f>J185*InputData[[#This Row],[QUANTITY]]</f>
        <v>994</v>
      </c>
      <c r="M185" s="10">
        <f>K185*InputData[[#This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ID]],MasterData[#All],2,0)</f>
        <v>Product41</v>
      </c>
      <c r="H186" t="str">
        <f>VLOOKUP(InputData[[#This Row],[PRODUCT ID]],MasterData[#All],3,0)</f>
        <v>Category05</v>
      </c>
      <c r="I186" t="str">
        <f>VLOOKUP(InputData[[#This Row],[PRODUCT ID]],MasterData[#All],4,0)</f>
        <v>Ft</v>
      </c>
      <c r="J186" s="10">
        <f>VLOOKUP(InputData[[#This Row],[PRODUCT ID]],MasterData[#All],5,0)</f>
        <v>138</v>
      </c>
      <c r="K186" s="10">
        <f>VLOOKUP(InputData[[#This Row],[PRODUCT ID]],MasterData[#All],6,0)</f>
        <v>173.88</v>
      </c>
      <c r="L186" s="10">
        <f>J186*InputData[[#This Row],[QUANTITY]]</f>
        <v>1104</v>
      </c>
      <c r="M186" s="10">
        <f>K186*InputData[[#This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ID]],MasterData[#All],2,0)</f>
        <v>Product28</v>
      </c>
      <c r="H187" t="str">
        <f>VLOOKUP(InputData[[#This Row],[PRODUCT ID]],MasterData[#All],3,0)</f>
        <v>Category04</v>
      </c>
      <c r="I187" t="str">
        <f>VLOOKUP(InputData[[#This Row],[PRODUCT ID]],MasterData[#All],4,0)</f>
        <v>No.</v>
      </c>
      <c r="J187" s="10">
        <f>VLOOKUP(InputData[[#This Row],[PRODUCT ID]],MasterData[#All],5,0)</f>
        <v>37</v>
      </c>
      <c r="K187" s="10">
        <f>VLOOKUP(InputData[[#This Row],[PRODUCT ID]],MasterData[#All],6,0)</f>
        <v>41.81</v>
      </c>
      <c r="L187" s="10">
        <f>J187*InputData[[#This Row],[QUANTITY]]</f>
        <v>259</v>
      </c>
      <c r="M187" s="10">
        <f>K187*InputData[[#This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ID]],MasterData[#All],2,0)</f>
        <v>Product23</v>
      </c>
      <c r="H188" t="str">
        <f>VLOOKUP(InputData[[#This Row],[PRODUCT ID]],MasterData[#All],3,0)</f>
        <v>Category03</v>
      </c>
      <c r="I188" t="str">
        <f>VLOOKUP(InputData[[#This Row],[PRODUCT ID]],MasterData[#All],4,0)</f>
        <v>Ft</v>
      </c>
      <c r="J188" s="10">
        <f>VLOOKUP(InputData[[#This Row],[PRODUCT ID]],MasterData[#All],5,0)</f>
        <v>141</v>
      </c>
      <c r="K188" s="10">
        <f>VLOOKUP(InputData[[#This Row],[PRODUCT ID]],MasterData[#All],6,0)</f>
        <v>149.46</v>
      </c>
      <c r="L188" s="10">
        <f>J188*InputData[[#This Row],[QUANTITY]]</f>
        <v>2115</v>
      </c>
      <c r="M188" s="10">
        <f>K188*InputData[[#This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ID]],MasterData[#All],2,0)</f>
        <v>Product32</v>
      </c>
      <c r="H189" t="str">
        <f>VLOOKUP(InputData[[#This Row],[PRODUCT ID]],MasterData[#All],3,0)</f>
        <v>Category04</v>
      </c>
      <c r="I189" t="str">
        <f>VLOOKUP(InputData[[#This Row],[PRODUCT ID]],MasterData[#All],4,0)</f>
        <v>Kg</v>
      </c>
      <c r="J189" s="10">
        <f>VLOOKUP(InputData[[#This Row],[PRODUCT ID]],MasterData[#All],5,0)</f>
        <v>89</v>
      </c>
      <c r="K189" s="10">
        <f>VLOOKUP(InputData[[#This Row],[PRODUCT ID]],MasterData[#All],6,0)</f>
        <v>117.48</v>
      </c>
      <c r="L189" s="10">
        <f>J189*InputData[[#This Row],[QUANTITY]]</f>
        <v>89</v>
      </c>
      <c r="M189" s="10">
        <f>K189*InputData[[#This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ID]],MasterData[#All],2,0)</f>
        <v>Product19</v>
      </c>
      <c r="H190" t="str">
        <f>VLOOKUP(InputData[[#This Row],[PRODUCT ID]],MasterData[#All],3,0)</f>
        <v>Category02</v>
      </c>
      <c r="I190" t="str">
        <f>VLOOKUP(InputData[[#This Row],[PRODUCT ID]],MasterData[#All],4,0)</f>
        <v>Ft</v>
      </c>
      <c r="J190" s="10">
        <f>VLOOKUP(InputData[[#This Row],[PRODUCT ID]],MasterData[#All],5,0)</f>
        <v>150</v>
      </c>
      <c r="K190" s="10">
        <f>VLOOKUP(InputData[[#This Row],[PRODUCT ID]],MasterData[#All],6,0)</f>
        <v>210</v>
      </c>
      <c r="L190" s="10">
        <f>J190*InputData[[#This Row],[QUANTITY]]</f>
        <v>750</v>
      </c>
      <c r="M190" s="10">
        <f>K190*InputData[[#This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ID]],MasterData[#All],2,0)</f>
        <v>Product44</v>
      </c>
      <c r="H191" t="str">
        <f>VLOOKUP(InputData[[#This Row],[PRODUCT ID]],MasterData[#All],3,0)</f>
        <v>Category05</v>
      </c>
      <c r="I191" t="str">
        <f>VLOOKUP(InputData[[#This Row],[PRODUCT ID]],MasterData[#All],4,0)</f>
        <v>Kg</v>
      </c>
      <c r="J191" s="10">
        <f>VLOOKUP(InputData[[#This Row],[PRODUCT ID]],MasterData[#All],5,0)</f>
        <v>76</v>
      </c>
      <c r="K191" s="10">
        <f>VLOOKUP(InputData[[#This Row],[PRODUCT ID]],MasterData[#All],6,0)</f>
        <v>82.08</v>
      </c>
      <c r="L191" s="10">
        <f>J191*InputData[[#This Row],[QUANTITY]]</f>
        <v>304</v>
      </c>
      <c r="M191" s="10">
        <f>K191*InputData[[#This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ID]],MasterData[#All],2,0)</f>
        <v>Product30</v>
      </c>
      <c r="H192" t="str">
        <f>VLOOKUP(InputData[[#This Row],[PRODUCT ID]],MasterData[#All],3,0)</f>
        <v>Category04</v>
      </c>
      <c r="I192" t="str">
        <f>VLOOKUP(InputData[[#This Row],[PRODUCT ID]],MasterData[#All],4,0)</f>
        <v>Ft</v>
      </c>
      <c r="J192" s="10">
        <f>VLOOKUP(InputData[[#This Row],[PRODUCT ID]],MasterData[#All],5,0)</f>
        <v>148</v>
      </c>
      <c r="K192" s="10">
        <f>VLOOKUP(InputData[[#This Row],[PRODUCT ID]],MasterData[#All],6,0)</f>
        <v>201.28</v>
      </c>
      <c r="L192" s="10">
        <f>J192*InputData[[#This Row],[QUANTITY]]</f>
        <v>888</v>
      </c>
      <c r="M192" s="10">
        <f>K192*InputData[[#This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ID]],MasterData[#All],2,0)</f>
        <v>Product01</v>
      </c>
      <c r="H193" t="str">
        <f>VLOOKUP(InputData[[#This Row],[PRODUCT ID]],MasterData[#All],3,0)</f>
        <v>Category01</v>
      </c>
      <c r="I193" t="str">
        <f>VLOOKUP(InputData[[#This Row],[PRODUCT ID]],MasterData[#All],4,0)</f>
        <v>Kg</v>
      </c>
      <c r="J193" s="10">
        <f>VLOOKUP(InputData[[#This Row],[PRODUCT ID]],MasterData[#All],5,0)</f>
        <v>98</v>
      </c>
      <c r="K193" s="10">
        <f>VLOOKUP(InputData[[#This Row],[PRODUCT ID]],MasterData[#All],6,0)</f>
        <v>103.88</v>
      </c>
      <c r="L193" s="10">
        <f>J193*InputData[[#This Row],[QUANTITY]]</f>
        <v>882</v>
      </c>
      <c r="M193" s="10">
        <f>K193*InputData[[#This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ID]],MasterData[#All],2,0)</f>
        <v>Product26</v>
      </c>
      <c r="H194" t="str">
        <f>VLOOKUP(InputData[[#This Row],[PRODUCT ID]],MasterData[#All],3,0)</f>
        <v>Category04</v>
      </c>
      <c r="I194" t="str">
        <f>VLOOKUP(InputData[[#This Row],[PRODUCT ID]],MasterData[#All],4,0)</f>
        <v>No.</v>
      </c>
      <c r="J194" s="10">
        <f>VLOOKUP(InputData[[#This Row],[PRODUCT ID]],MasterData[#All],5,0)</f>
        <v>18</v>
      </c>
      <c r="K194" s="10">
        <f>VLOOKUP(InputData[[#This Row],[PRODUCT ID]],MasterData[#All],6,0)</f>
        <v>24.66</v>
      </c>
      <c r="L194" s="10">
        <f>J194*InputData[[#This Row],[QUANTITY]]</f>
        <v>36</v>
      </c>
      <c r="M194" s="10">
        <f>K194*InputData[[#This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ID]],MasterData[#All],2,0)</f>
        <v>Product01</v>
      </c>
      <c r="H195" t="str">
        <f>VLOOKUP(InputData[[#This Row],[PRODUCT ID]],MasterData[#All],3,0)</f>
        <v>Category01</v>
      </c>
      <c r="I195" t="str">
        <f>VLOOKUP(InputData[[#This Row],[PRODUCT ID]],MasterData[#All],4,0)</f>
        <v>Kg</v>
      </c>
      <c r="J195" s="10">
        <f>VLOOKUP(InputData[[#This Row],[PRODUCT ID]],MasterData[#All],5,0)</f>
        <v>98</v>
      </c>
      <c r="K195" s="10">
        <f>VLOOKUP(InputData[[#This Row],[PRODUCT ID]],MasterData[#All],6,0)</f>
        <v>103.88</v>
      </c>
      <c r="L195" s="10">
        <f>J195*InputData[[#This Row],[QUANTITY]]</f>
        <v>588</v>
      </c>
      <c r="M195" s="10">
        <f>K195*InputData[[#This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ID]],MasterData[#All],2,0)</f>
        <v>Product41</v>
      </c>
      <c r="H196" t="str">
        <f>VLOOKUP(InputData[[#This Row],[PRODUCT ID]],MasterData[#All],3,0)</f>
        <v>Category05</v>
      </c>
      <c r="I196" t="str">
        <f>VLOOKUP(InputData[[#This Row],[PRODUCT ID]],MasterData[#All],4,0)</f>
        <v>Ft</v>
      </c>
      <c r="J196" s="10">
        <f>VLOOKUP(InputData[[#This Row],[PRODUCT ID]],MasterData[#All],5,0)</f>
        <v>138</v>
      </c>
      <c r="K196" s="10">
        <f>VLOOKUP(InputData[[#This Row],[PRODUCT ID]],MasterData[#All],6,0)</f>
        <v>173.88</v>
      </c>
      <c r="L196" s="10">
        <f>J196*InputData[[#This Row],[QUANTITY]]</f>
        <v>966</v>
      </c>
      <c r="M196" s="10">
        <f>K196*InputData[[#This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ID]],MasterData[#All],2,0)</f>
        <v>Product42</v>
      </c>
      <c r="H197" t="str">
        <f>VLOOKUP(InputData[[#This Row],[PRODUCT ID]],MasterData[#All],3,0)</f>
        <v>Category05</v>
      </c>
      <c r="I197" t="str">
        <f>VLOOKUP(InputData[[#This Row],[PRODUCT ID]],MasterData[#All],4,0)</f>
        <v>Ft</v>
      </c>
      <c r="J197" s="10">
        <f>VLOOKUP(InputData[[#This Row],[PRODUCT ID]],MasterData[#All],5,0)</f>
        <v>120</v>
      </c>
      <c r="K197" s="10">
        <f>VLOOKUP(InputData[[#This Row],[PRODUCT ID]],MasterData[#All],6,0)</f>
        <v>162</v>
      </c>
      <c r="L197" s="10">
        <f>J197*InputData[[#This Row],[QUANTITY]]</f>
        <v>720</v>
      </c>
      <c r="M197" s="10">
        <f>K197*InputData[[#This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ID]],MasterData[#All],2,0)</f>
        <v>Product42</v>
      </c>
      <c r="H198" t="str">
        <f>VLOOKUP(InputData[[#This Row],[PRODUCT ID]],MasterData[#All],3,0)</f>
        <v>Category05</v>
      </c>
      <c r="I198" t="str">
        <f>VLOOKUP(InputData[[#This Row],[PRODUCT ID]],MasterData[#All],4,0)</f>
        <v>Ft</v>
      </c>
      <c r="J198" s="10">
        <f>VLOOKUP(InputData[[#This Row],[PRODUCT ID]],MasterData[#All],5,0)</f>
        <v>120</v>
      </c>
      <c r="K198" s="10">
        <f>VLOOKUP(InputData[[#This Row],[PRODUCT ID]],MasterData[#All],6,0)</f>
        <v>162</v>
      </c>
      <c r="L198" s="10">
        <f>J198*InputData[[#This Row],[QUANTITY]]</f>
        <v>1680</v>
      </c>
      <c r="M198" s="10">
        <f>K198*InputData[[#This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ID]],MasterData[#All],2,0)</f>
        <v>Product20</v>
      </c>
      <c r="H199" t="str">
        <f>VLOOKUP(InputData[[#This Row],[PRODUCT ID]],MasterData[#All],3,0)</f>
        <v>Category03</v>
      </c>
      <c r="I199" t="str">
        <f>VLOOKUP(InputData[[#This Row],[PRODUCT ID]],MasterData[#All],4,0)</f>
        <v>Lt</v>
      </c>
      <c r="J199" s="10">
        <f>VLOOKUP(InputData[[#This Row],[PRODUCT ID]],MasterData[#All],5,0)</f>
        <v>61</v>
      </c>
      <c r="K199" s="10">
        <f>VLOOKUP(InputData[[#This Row],[PRODUCT ID]],MasterData[#All],6,0)</f>
        <v>76.25</v>
      </c>
      <c r="L199" s="10">
        <f>J199*InputData[[#This Row],[QUANTITY]]</f>
        <v>427</v>
      </c>
      <c r="M199" s="10">
        <f>K199*InputData[[#This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ID]],MasterData[#All],2,0)</f>
        <v>Product40</v>
      </c>
      <c r="H200" t="str">
        <f>VLOOKUP(InputData[[#This Row],[PRODUCT ID]],MasterData[#All],3,0)</f>
        <v>Category05</v>
      </c>
      <c r="I200" t="str">
        <f>VLOOKUP(InputData[[#This Row],[PRODUCT ID]],MasterData[#All],4,0)</f>
        <v>Kg</v>
      </c>
      <c r="J200" s="10">
        <f>VLOOKUP(InputData[[#This Row],[PRODUCT ID]],MasterData[#All],5,0)</f>
        <v>90</v>
      </c>
      <c r="K200" s="10">
        <f>VLOOKUP(InputData[[#This Row],[PRODUCT ID]],MasterData[#All],6,0)</f>
        <v>115.2</v>
      </c>
      <c r="L200" s="10">
        <f>J200*InputData[[#This Row],[QUANTITY]]</f>
        <v>180</v>
      </c>
      <c r="M200" s="10">
        <f>K200*InputData[[#This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ID]],MasterData[#All],2,0)</f>
        <v>Product02</v>
      </c>
      <c r="H201" t="str">
        <f>VLOOKUP(InputData[[#This Row],[PRODUCT ID]],MasterData[#All],3,0)</f>
        <v>Category01</v>
      </c>
      <c r="I201" t="str">
        <f>VLOOKUP(InputData[[#This Row],[PRODUCT ID]],MasterData[#All],4,0)</f>
        <v>Kg</v>
      </c>
      <c r="J201" s="10">
        <f>VLOOKUP(InputData[[#This Row],[PRODUCT ID]],MasterData[#All],5,0)</f>
        <v>105</v>
      </c>
      <c r="K201" s="10">
        <f>VLOOKUP(InputData[[#This Row],[PRODUCT ID]],MasterData[#All],6,0)</f>
        <v>142.80000000000001</v>
      </c>
      <c r="L201" s="10">
        <f>J201*InputData[[#This Row],[QUANTITY]]</f>
        <v>420</v>
      </c>
      <c r="M201" s="10">
        <f>K201*InputData[[#This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ID]],MasterData[#All],2,0)</f>
        <v>Product18</v>
      </c>
      <c r="H202" t="str">
        <f>VLOOKUP(InputData[[#This Row],[PRODUCT ID]],MasterData[#All],3,0)</f>
        <v>Category02</v>
      </c>
      <c r="I202" t="str">
        <f>VLOOKUP(InputData[[#This Row],[PRODUCT ID]],MasterData[#All],4,0)</f>
        <v>No.</v>
      </c>
      <c r="J202" s="10">
        <f>VLOOKUP(InputData[[#This Row],[PRODUCT ID]],MasterData[#All],5,0)</f>
        <v>37</v>
      </c>
      <c r="K202" s="10">
        <f>VLOOKUP(InputData[[#This Row],[PRODUCT ID]],MasterData[#All],6,0)</f>
        <v>49.21</v>
      </c>
      <c r="L202" s="10">
        <f>J202*InputData[[#This Row],[QUANTITY]]</f>
        <v>444</v>
      </c>
      <c r="M202" s="10">
        <f>K202*InputData[[#This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ID]],MasterData[#All],2,0)</f>
        <v>Product21</v>
      </c>
      <c r="H203" t="str">
        <f>VLOOKUP(InputData[[#This Row],[PRODUCT ID]],MasterData[#All],3,0)</f>
        <v>Category03</v>
      </c>
      <c r="I203" t="str">
        <f>VLOOKUP(InputData[[#This Row],[PRODUCT ID]],MasterData[#All],4,0)</f>
        <v>Ft</v>
      </c>
      <c r="J203" s="10">
        <f>VLOOKUP(InputData[[#This Row],[PRODUCT ID]],MasterData[#All],5,0)</f>
        <v>126</v>
      </c>
      <c r="K203" s="10">
        <f>VLOOKUP(InputData[[#This Row],[PRODUCT ID]],MasterData[#All],6,0)</f>
        <v>162.54</v>
      </c>
      <c r="L203" s="10">
        <f>J203*InputData[[#This Row],[QUANTITY]]</f>
        <v>882</v>
      </c>
      <c r="M203" s="10">
        <f>K203*InputData[[#This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ID]],MasterData[#All],2,0)</f>
        <v>Product34</v>
      </c>
      <c r="H204" t="str">
        <f>VLOOKUP(InputData[[#This Row],[PRODUCT ID]],MasterData[#All],3,0)</f>
        <v>Category04</v>
      </c>
      <c r="I204" t="str">
        <f>VLOOKUP(InputData[[#This Row],[PRODUCT ID]],MasterData[#All],4,0)</f>
        <v>Lt</v>
      </c>
      <c r="J204" s="10">
        <f>VLOOKUP(InputData[[#This Row],[PRODUCT ID]],MasterData[#All],5,0)</f>
        <v>55</v>
      </c>
      <c r="K204" s="10">
        <f>VLOOKUP(InputData[[#This Row],[PRODUCT ID]],MasterData[#All],6,0)</f>
        <v>58.3</v>
      </c>
      <c r="L204" s="10">
        <f>J204*InputData[[#This Row],[QUANTITY]]</f>
        <v>55</v>
      </c>
      <c r="M204" s="10">
        <f>K204*InputData[[#This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ID]],MasterData[#All],2,0)</f>
        <v>Product14</v>
      </c>
      <c r="H205" t="str">
        <f>VLOOKUP(InputData[[#This Row],[PRODUCT ID]],MasterData[#All],3,0)</f>
        <v>Category02</v>
      </c>
      <c r="I205" t="str">
        <f>VLOOKUP(InputData[[#This Row],[PRODUCT ID]],MasterData[#All],4,0)</f>
        <v>Kg</v>
      </c>
      <c r="J205" s="10">
        <f>VLOOKUP(InputData[[#This Row],[PRODUCT ID]],MasterData[#All],5,0)</f>
        <v>112</v>
      </c>
      <c r="K205" s="10">
        <f>VLOOKUP(InputData[[#This Row],[PRODUCT ID]],MasterData[#All],6,0)</f>
        <v>146.72</v>
      </c>
      <c r="L205" s="10">
        <f>J205*InputData[[#This Row],[QUANTITY]]</f>
        <v>1008</v>
      </c>
      <c r="M205" s="10">
        <f>K205*InputData[[#This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ID]],MasterData[#All],2,0)</f>
        <v>Product06</v>
      </c>
      <c r="H206" t="str">
        <f>VLOOKUP(InputData[[#This Row],[PRODUCT ID]],MasterData[#All],3,0)</f>
        <v>Category01</v>
      </c>
      <c r="I206" t="str">
        <f>VLOOKUP(InputData[[#This Row],[PRODUCT ID]],MasterData[#All],4,0)</f>
        <v>Kg</v>
      </c>
      <c r="J206" s="10">
        <f>VLOOKUP(InputData[[#This Row],[PRODUCT ID]],MasterData[#All],5,0)</f>
        <v>75</v>
      </c>
      <c r="K206" s="10">
        <f>VLOOKUP(InputData[[#This Row],[PRODUCT ID]],MasterData[#All],6,0)</f>
        <v>85.5</v>
      </c>
      <c r="L206" s="10">
        <f>J206*InputData[[#This Row],[QUANTITY]]</f>
        <v>375</v>
      </c>
      <c r="M206" s="10">
        <f>K206*InputData[[#This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ID]],MasterData[#All],2,0)</f>
        <v>Product30</v>
      </c>
      <c r="H207" t="str">
        <f>VLOOKUP(InputData[[#This Row],[PRODUCT ID]],MasterData[#All],3,0)</f>
        <v>Category04</v>
      </c>
      <c r="I207" t="str">
        <f>VLOOKUP(InputData[[#This Row],[PRODUCT ID]],MasterData[#All],4,0)</f>
        <v>Ft</v>
      </c>
      <c r="J207" s="10">
        <f>VLOOKUP(InputData[[#This Row],[PRODUCT ID]],MasterData[#All],5,0)</f>
        <v>148</v>
      </c>
      <c r="K207" s="10">
        <f>VLOOKUP(InputData[[#This Row],[PRODUCT ID]],MasterData[#All],6,0)</f>
        <v>201.28</v>
      </c>
      <c r="L207" s="10">
        <f>J207*InputData[[#This Row],[QUANTITY]]</f>
        <v>2072</v>
      </c>
      <c r="M207" s="10">
        <f>K207*InputData[[#This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ID]],MasterData[#All],2,0)</f>
        <v>Product14</v>
      </c>
      <c r="H208" t="str">
        <f>VLOOKUP(InputData[[#This Row],[PRODUCT ID]],MasterData[#All],3,0)</f>
        <v>Category02</v>
      </c>
      <c r="I208" t="str">
        <f>VLOOKUP(InputData[[#This Row],[PRODUCT ID]],MasterData[#All],4,0)</f>
        <v>Kg</v>
      </c>
      <c r="J208" s="10">
        <f>VLOOKUP(InputData[[#This Row],[PRODUCT ID]],MasterData[#All],5,0)</f>
        <v>112</v>
      </c>
      <c r="K208" s="10">
        <f>VLOOKUP(InputData[[#This Row],[PRODUCT ID]],MasterData[#All],6,0)</f>
        <v>146.72</v>
      </c>
      <c r="L208" s="10">
        <f>J208*InputData[[#This Row],[QUANTITY]]</f>
        <v>1680</v>
      </c>
      <c r="M208" s="10">
        <f>K208*InputData[[#This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ID]],MasterData[#All],2,0)</f>
        <v>Product19</v>
      </c>
      <c r="H209" t="str">
        <f>VLOOKUP(InputData[[#This Row],[PRODUCT ID]],MasterData[#All],3,0)</f>
        <v>Category02</v>
      </c>
      <c r="I209" t="str">
        <f>VLOOKUP(InputData[[#This Row],[PRODUCT ID]],MasterData[#All],4,0)</f>
        <v>Ft</v>
      </c>
      <c r="J209" s="10">
        <f>VLOOKUP(InputData[[#This Row],[PRODUCT ID]],MasterData[#All],5,0)</f>
        <v>150</v>
      </c>
      <c r="K209" s="10">
        <f>VLOOKUP(InputData[[#This Row],[PRODUCT ID]],MasterData[#All],6,0)</f>
        <v>210</v>
      </c>
      <c r="L209" s="10">
        <f>J209*InputData[[#This Row],[QUANTITY]]</f>
        <v>1350</v>
      </c>
      <c r="M209" s="10">
        <f>K209*InputData[[#This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ID]],MasterData[#All],2,0)</f>
        <v>Product35</v>
      </c>
      <c r="H210" t="str">
        <f>VLOOKUP(InputData[[#This Row],[PRODUCT ID]],MasterData[#All],3,0)</f>
        <v>Category04</v>
      </c>
      <c r="I210" t="str">
        <f>VLOOKUP(InputData[[#This Row],[PRODUCT ID]],MasterData[#All],4,0)</f>
        <v>No.</v>
      </c>
      <c r="J210" s="10">
        <f>VLOOKUP(InputData[[#This Row],[PRODUCT ID]],MasterData[#All],5,0)</f>
        <v>5</v>
      </c>
      <c r="K210" s="10">
        <f>VLOOKUP(InputData[[#This Row],[PRODUCT ID]],MasterData[#All],6,0)</f>
        <v>6.7</v>
      </c>
      <c r="L210" s="10">
        <f>J210*InputData[[#This Row],[QUANTITY]]</f>
        <v>5</v>
      </c>
      <c r="M210" s="10">
        <f>K210*InputData[[#This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ID]],MasterData[#All],2,0)</f>
        <v>Product36</v>
      </c>
      <c r="H211" t="str">
        <f>VLOOKUP(InputData[[#This Row],[PRODUCT ID]],MasterData[#All],3,0)</f>
        <v>Category04</v>
      </c>
      <c r="I211" t="str">
        <f>VLOOKUP(InputData[[#This Row],[PRODUCT ID]],MasterData[#All],4,0)</f>
        <v>Kg</v>
      </c>
      <c r="J211" s="10">
        <f>VLOOKUP(InputData[[#This Row],[PRODUCT ID]],MasterData[#All],5,0)</f>
        <v>90</v>
      </c>
      <c r="K211" s="10">
        <f>VLOOKUP(InputData[[#This Row],[PRODUCT ID]],MasterData[#All],6,0)</f>
        <v>96.3</v>
      </c>
      <c r="L211" s="10">
        <f>J211*InputData[[#This Row],[QUANTITY]]</f>
        <v>1080</v>
      </c>
      <c r="M211" s="10">
        <f>K211*InputData[[#This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ID]],MasterData[#All],2,0)</f>
        <v>Product26</v>
      </c>
      <c r="H212" t="str">
        <f>VLOOKUP(InputData[[#This Row],[PRODUCT ID]],MasterData[#All],3,0)</f>
        <v>Category04</v>
      </c>
      <c r="I212" t="str">
        <f>VLOOKUP(InputData[[#This Row],[PRODUCT ID]],MasterData[#All],4,0)</f>
        <v>No.</v>
      </c>
      <c r="J212" s="10">
        <f>VLOOKUP(InputData[[#This Row],[PRODUCT ID]],MasterData[#All],5,0)</f>
        <v>18</v>
      </c>
      <c r="K212" s="10">
        <f>VLOOKUP(InputData[[#This Row],[PRODUCT ID]],MasterData[#All],6,0)</f>
        <v>24.66</v>
      </c>
      <c r="L212" s="10">
        <f>J212*InputData[[#This Row],[QUANTITY]]</f>
        <v>108</v>
      </c>
      <c r="M212" s="10">
        <f>K212*InputData[[#This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ID]],MasterData[#All],2,0)</f>
        <v>Product38</v>
      </c>
      <c r="H213" t="str">
        <f>VLOOKUP(InputData[[#This Row],[PRODUCT ID]],MasterData[#All],3,0)</f>
        <v>Category05</v>
      </c>
      <c r="I213" t="str">
        <f>VLOOKUP(InputData[[#This Row],[PRODUCT ID]],MasterData[#All],4,0)</f>
        <v>Kg</v>
      </c>
      <c r="J213" s="10">
        <f>VLOOKUP(InputData[[#This Row],[PRODUCT ID]],MasterData[#All],5,0)</f>
        <v>72</v>
      </c>
      <c r="K213" s="10">
        <f>VLOOKUP(InputData[[#This Row],[PRODUCT ID]],MasterData[#All],6,0)</f>
        <v>79.92</v>
      </c>
      <c r="L213" s="10">
        <f>J213*InputData[[#This Row],[QUANTITY]]</f>
        <v>360</v>
      </c>
      <c r="M213" s="10">
        <f>K213*InputData[[#This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ID]],MasterData[#All],2,0)</f>
        <v>Product32</v>
      </c>
      <c r="H214" t="str">
        <f>VLOOKUP(InputData[[#This Row],[PRODUCT ID]],MasterData[#All],3,0)</f>
        <v>Category04</v>
      </c>
      <c r="I214" t="str">
        <f>VLOOKUP(InputData[[#This Row],[PRODUCT ID]],MasterData[#All],4,0)</f>
        <v>Kg</v>
      </c>
      <c r="J214" s="10">
        <f>VLOOKUP(InputData[[#This Row],[PRODUCT ID]],MasterData[#All],5,0)</f>
        <v>89</v>
      </c>
      <c r="K214" s="10">
        <f>VLOOKUP(InputData[[#This Row],[PRODUCT ID]],MasterData[#All],6,0)</f>
        <v>117.48</v>
      </c>
      <c r="L214" s="10">
        <f>J214*InputData[[#This Row],[QUANTITY]]</f>
        <v>979</v>
      </c>
      <c r="M214" s="10">
        <f>K214*InputData[[#This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ID]],MasterData[#All],2,0)</f>
        <v>Product35</v>
      </c>
      <c r="H215" t="str">
        <f>VLOOKUP(InputData[[#This Row],[PRODUCT ID]],MasterData[#All],3,0)</f>
        <v>Category04</v>
      </c>
      <c r="I215" t="str">
        <f>VLOOKUP(InputData[[#This Row],[PRODUCT ID]],MasterData[#All],4,0)</f>
        <v>No.</v>
      </c>
      <c r="J215" s="10">
        <f>VLOOKUP(InputData[[#This Row],[PRODUCT ID]],MasterData[#All],5,0)</f>
        <v>5</v>
      </c>
      <c r="K215" s="10">
        <f>VLOOKUP(InputData[[#This Row],[PRODUCT ID]],MasterData[#All],6,0)</f>
        <v>6.7</v>
      </c>
      <c r="L215" s="10">
        <f>J215*InputData[[#This Row],[QUANTITY]]</f>
        <v>70</v>
      </c>
      <c r="M215" s="10">
        <f>K215*InputData[[#This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ID]],MasterData[#All],2,0)</f>
        <v>Product11</v>
      </c>
      <c r="H216" t="str">
        <f>VLOOKUP(InputData[[#This Row],[PRODUCT ID]],MasterData[#All],3,0)</f>
        <v>Category02</v>
      </c>
      <c r="I216" t="str">
        <f>VLOOKUP(InputData[[#This Row],[PRODUCT ID]],MasterData[#All],4,0)</f>
        <v>Lt</v>
      </c>
      <c r="J216" s="10">
        <f>VLOOKUP(InputData[[#This Row],[PRODUCT ID]],MasterData[#All],5,0)</f>
        <v>44</v>
      </c>
      <c r="K216" s="10">
        <f>VLOOKUP(InputData[[#This Row],[PRODUCT ID]],MasterData[#All],6,0)</f>
        <v>48.4</v>
      </c>
      <c r="L216" s="10">
        <f>J216*InputData[[#This Row],[QUANTITY]]</f>
        <v>660</v>
      </c>
      <c r="M216" s="10">
        <f>K216*InputData[[#This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ID]],MasterData[#All],2,0)</f>
        <v>Product27</v>
      </c>
      <c r="H217" t="str">
        <f>VLOOKUP(InputData[[#This Row],[PRODUCT ID]],MasterData[#All],3,0)</f>
        <v>Category04</v>
      </c>
      <c r="I217" t="str">
        <f>VLOOKUP(InputData[[#This Row],[PRODUCT ID]],MasterData[#All],4,0)</f>
        <v>Lt</v>
      </c>
      <c r="J217" s="10">
        <f>VLOOKUP(InputData[[#This Row],[PRODUCT ID]],MasterData[#All],5,0)</f>
        <v>48</v>
      </c>
      <c r="K217" s="10">
        <f>VLOOKUP(InputData[[#This Row],[PRODUCT ID]],MasterData[#All],6,0)</f>
        <v>57.120000000000005</v>
      </c>
      <c r="L217" s="10">
        <f>J217*InputData[[#This Row],[QUANTITY]]</f>
        <v>384</v>
      </c>
      <c r="M217" s="10">
        <f>K217*InputData[[#This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ID]],MasterData[#All],2,0)</f>
        <v>Product01</v>
      </c>
      <c r="H218" t="str">
        <f>VLOOKUP(InputData[[#This Row],[PRODUCT ID]],MasterData[#All],3,0)</f>
        <v>Category01</v>
      </c>
      <c r="I218" t="str">
        <f>VLOOKUP(InputData[[#This Row],[PRODUCT ID]],MasterData[#All],4,0)</f>
        <v>Kg</v>
      </c>
      <c r="J218" s="10">
        <f>VLOOKUP(InputData[[#This Row],[PRODUCT ID]],MasterData[#All],5,0)</f>
        <v>98</v>
      </c>
      <c r="K218" s="10">
        <f>VLOOKUP(InputData[[#This Row],[PRODUCT ID]],MasterData[#All],6,0)</f>
        <v>103.88</v>
      </c>
      <c r="L218" s="10">
        <f>J218*InputData[[#This Row],[QUANTITY]]</f>
        <v>1274</v>
      </c>
      <c r="M218" s="10">
        <f>K218*InputData[[#This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ID]],MasterData[#All],2,0)</f>
        <v>Product25</v>
      </c>
      <c r="H219" t="str">
        <f>VLOOKUP(InputData[[#This Row],[PRODUCT ID]],MasterData[#All],3,0)</f>
        <v>Category03</v>
      </c>
      <c r="I219" t="str">
        <f>VLOOKUP(InputData[[#This Row],[PRODUCT ID]],MasterData[#All],4,0)</f>
        <v>No.</v>
      </c>
      <c r="J219" s="10">
        <f>VLOOKUP(InputData[[#This Row],[PRODUCT ID]],MasterData[#All],5,0)</f>
        <v>7</v>
      </c>
      <c r="K219" s="10">
        <f>VLOOKUP(InputData[[#This Row],[PRODUCT ID]],MasterData[#All],6,0)</f>
        <v>8.33</v>
      </c>
      <c r="L219" s="10">
        <f>J219*InputData[[#This Row],[QUANTITY]]</f>
        <v>42</v>
      </c>
      <c r="M219" s="10">
        <f>K219*InputData[[#This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ID]],MasterData[#All],2,0)</f>
        <v>Product21</v>
      </c>
      <c r="H220" t="str">
        <f>VLOOKUP(InputData[[#This Row],[PRODUCT ID]],MasterData[#All],3,0)</f>
        <v>Category03</v>
      </c>
      <c r="I220" t="str">
        <f>VLOOKUP(InputData[[#This Row],[PRODUCT ID]],MasterData[#All],4,0)</f>
        <v>Ft</v>
      </c>
      <c r="J220" s="10">
        <f>VLOOKUP(InputData[[#This Row],[PRODUCT ID]],MasterData[#All],5,0)</f>
        <v>126</v>
      </c>
      <c r="K220" s="10">
        <f>VLOOKUP(InputData[[#This Row],[PRODUCT ID]],MasterData[#All],6,0)</f>
        <v>162.54</v>
      </c>
      <c r="L220" s="10">
        <f>J220*InputData[[#This Row],[QUANTITY]]</f>
        <v>1638</v>
      </c>
      <c r="M220" s="10">
        <f>K220*InputData[[#This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ID]],MasterData[#All],2,0)</f>
        <v>Product11</v>
      </c>
      <c r="H221" t="str">
        <f>VLOOKUP(InputData[[#This Row],[PRODUCT ID]],MasterData[#All],3,0)</f>
        <v>Category02</v>
      </c>
      <c r="I221" t="str">
        <f>VLOOKUP(InputData[[#This Row],[PRODUCT ID]],MasterData[#All],4,0)</f>
        <v>Lt</v>
      </c>
      <c r="J221" s="10">
        <f>VLOOKUP(InputData[[#This Row],[PRODUCT ID]],MasterData[#All],5,0)</f>
        <v>44</v>
      </c>
      <c r="K221" s="10">
        <f>VLOOKUP(InputData[[#This Row],[PRODUCT ID]],MasterData[#All],6,0)</f>
        <v>48.4</v>
      </c>
      <c r="L221" s="10">
        <f>J221*InputData[[#This Row],[QUANTITY]]</f>
        <v>308</v>
      </c>
      <c r="M221" s="10">
        <f>K221*InputData[[#This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ID]],MasterData[#All],2,0)</f>
        <v>Product24</v>
      </c>
      <c r="H222" t="str">
        <f>VLOOKUP(InputData[[#This Row],[PRODUCT ID]],MasterData[#All],3,0)</f>
        <v>Category03</v>
      </c>
      <c r="I222" t="str">
        <f>VLOOKUP(InputData[[#This Row],[PRODUCT ID]],MasterData[#All],4,0)</f>
        <v>Ft</v>
      </c>
      <c r="J222" s="10">
        <f>VLOOKUP(InputData[[#This Row],[PRODUCT ID]],MasterData[#All],5,0)</f>
        <v>144</v>
      </c>
      <c r="K222" s="10">
        <f>VLOOKUP(InputData[[#This Row],[PRODUCT ID]],MasterData[#All],6,0)</f>
        <v>156.96</v>
      </c>
      <c r="L222" s="10">
        <f>J222*InputData[[#This Row],[QUANTITY]]</f>
        <v>1872</v>
      </c>
      <c r="M222" s="10">
        <f>K222*InputData[[#This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ID]],MasterData[#All],2,0)</f>
        <v>Product09</v>
      </c>
      <c r="H223" t="str">
        <f>VLOOKUP(InputData[[#This Row],[PRODUCT ID]],MasterData[#All],3,0)</f>
        <v>Category01</v>
      </c>
      <c r="I223" t="str">
        <f>VLOOKUP(InputData[[#This Row],[PRODUCT ID]],MasterData[#All],4,0)</f>
        <v>No.</v>
      </c>
      <c r="J223" s="10">
        <f>VLOOKUP(InputData[[#This Row],[PRODUCT ID]],MasterData[#All],5,0)</f>
        <v>6</v>
      </c>
      <c r="K223" s="10">
        <f>VLOOKUP(InputData[[#This Row],[PRODUCT ID]],MasterData[#All],6,0)</f>
        <v>7.8599999999999994</v>
      </c>
      <c r="L223" s="10">
        <f>J223*InputData[[#This Row],[QUANTITY]]</f>
        <v>6</v>
      </c>
      <c r="M223" s="10">
        <f>K223*InputData[[#This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ID]],MasterData[#All],2,0)</f>
        <v>Product11</v>
      </c>
      <c r="H224" t="str">
        <f>VLOOKUP(InputData[[#This Row],[PRODUCT ID]],MasterData[#All],3,0)</f>
        <v>Category02</v>
      </c>
      <c r="I224" t="str">
        <f>VLOOKUP(InputData[[#This Row],[PRODUCT ID]],MasterData[#All],4,0)</f>
        <v>Lt</v>
      </c>
      <c r="J224" s="10">
        <f>VLOOKUP(InputData[[#This Row],[PRODUCT ID]],MasterData[#All],5,0)</f>
        <v>44</v>
      </c>
      <c r="K224" s="10">
        <f>VLOOKUP(InputData[[#This Row],[PRODUCT ID]],MasterData[#All],6,0)</f>
        <v>48.4</v>
      </c>
      <c r="L224" s="10">
        <f>J224*InputData[[#This Row],[QUANTITY]]</f>
        <v>132</v>
      </c>
      <c r="M224" s="10">
        <f>K224*InputData[[#This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ID]],MasterData[#All],2,0)</f>
        <v>Product44</v>
      </c>
      <c r="H225" t="str">
        <f>VLOOKUP(InputData[[#This Row],[PRODUCT ID]],MasterData[#All],3,0)</f>
        <v>Category05</v>
      </c>
      <c r="I225" t="str">
        <f>VLOOKUP(InputData[[#This Row],[PRODUCT ID]],MasterData[#All],4,0)</f>
        <v>Kg</v>
      </c>
      <c r="J225" s="10">
        <f>VLOOKUP(InputData[[#This Row],[PRODUCT ID]],MasterData[#All],5,0)</f>
        <v>76</v>
      </c>
      <c r="K225" s="10">
        <f>VLOOKUP(InputData[[#This Row],[PRODUCT ID]],MasterData[#All],6,0)</f>
        <v>82.08</v>
      </c>
      <c r="L225" s="10">
        <f>J225*InputData[[#This Row],[QUANTITY]]</f>
        <v>684</v>
      </c>
      <c r="M225" s="10">
        <f>K225*InputData[[#This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ID]],MasterData[#All],2,0)</f>
        <v>Product04</v>
      </c>
      <c r="H226" t="str">
        <f>VLOOKUP(InputData[[#This Row],[PRODUCT ID]],MasterData[#All],3,0)</f>
        <v>Category01</v>
      </c>
      <c r="I226" t="str">
        <f>VLOOKUP(InputData[[#This Row],[PRODUCT ID]],MasterData[#All],4,0)</f>
        <v>Lt</v>
      </c>
      <c r="J226" s="10">
        <f>VLOOKUP(InputData[[#This Row],[PRODUCT ID]],MasterData[#All],5,0)</f>
        <v>44</v>
      </c>
      <c r="K226" s="10">
        <f>VLOOKUP(InputData[[#This Row],[PRODUCT ID]],MasterData[#All],6,0)</f>
        <v>48.84</v>
      </c>
      <c r="L226" s="10">
        <f>J226*InputData[[#This Row],[QUANTITY]]</f>
        <v>264</v>
      </c>
      <c r="M226" s="10">
        <f>K226*InputData[[#This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ID]],MasterData[#All],2,0)</f>
        <v>Product08</v>
      </c>
      <c r="H227" t="str">
        <f>VLOOKUP(InputData[[#This Row],[PRODUCT ID]],MasterData[#All],3,0)</f>
        <v>Category01</v>
      </c>
      <c r="I227" t="str">
        <f>VLOOKUP(InputData[[#This Row],[PRODUCT ID]],MasterData[#All],4,0)</f>
        <v>Kg</v>
      </c>
      <c r="J227" s="10">
        <f>VLOOKUP(InputData[[#This Row],[PRODUCT ID]],MasterData[#All],5,0)</f>
        <v>83</v>
      </c>
      <c r="K227" s="10">
        <f>VLOOKUP(InputData[[#This Row],[PRODUCT ID]],MasterData[#All],6,0)</f>
        <v>94.62</v>
      </c>
      <c r="L227" s="10">
        <f>J227*InputData[[#This Row],[QUANTITY]]</f>
        <v>83</v>
      </c>
      <c r="M227" s="10">
        <f>K227*InputData[[#This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ID]],MasterData[#All],2,0)</f>
        <v>Product38</v>
      </c>
      <c r="H228" t="str">
        <f>VLOOKUP(InputData[[#This Row],[PRODUCT ID]],MasterData[#All],3,0)</f>
        <v>Category05</v>
      </c>
      <c r="I228" t="str">
        <f>VLOOKUP(InputData[[#This Row],[PRODUCT ID]],MasterData[#All],4,0)</f>
        <v>Kg</v>
      </c>
      <c r="J228" s="10">
        <f>VLOOKUP(InputData[[#This Row],[PRODUCT ID]],MasterData[#All],5,0)</f>
        <v>72</v>
      </c>
      <c r="K228" s="10">
        <f>VLOOKUP(InputData[[#This Row],[PRODUCT ID]],MasterData[#All],6,0)</f>
        <v>79.92</v>
      </c>
      <c r="L228" s="10">
        <f>J228*InputData[[#This Row],[QUANTITY]]</f>
        <v>1008</v>
      </c>
      <c r="M228" s="10">
        <f>K228*InputData[[#This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ID]],MasterData[#All],2,0)</f>
        <v>Product21</v>
      </c>
      <c r="H229" t="str">
        <f>VLOOKUP(InputData[[#This Row],[PRODUCT ID]],MasterData[#All],3,0)</f>
        <v>Category03</v>
      </c>
      <c r="I229" t="str">
        <f>VLOOKUP(InputData[[#This Row],[PRODUCT ID]],MasterData[#All],4,0)</f>
        <v>Ft</v>
      </c>
      <c r="J229" s="10">
        <f>VLOOKUP(InputData[[#This Row],[PRODUCT ID]],MasterData[#All],5,0)</f>
        <v>126</v>
      </c>
      <c r="K229" s="10">
        <f>VLOOKUP(InputData[[#This Row],[PRODUCT ID]],MasterData[#All],6,0)</f>
        <v>162.54</v>
      </c>
      <c r="L229" s="10">
        <f>J229*InputData[[#This Row],[QUANTITY]]</f>
        <v>756</v>
      </c>
      <c r="M229" s="10">
        <f>K229*InputData[[#This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ID]],MasterData[#All],2,0)</f>
        <v>Product13</v>
      </c>
      <c r="H230" t="str">
        <f>VLOOKUP(InputData[[#This Row],[PRODUCT ID]],MasterData[#All],3,0)</f>
        <v>Category02</v>
      </c>
      <c r="I230" t="str">
        <f>VLOOKUP(InputData[[#This Row],[PRODUCT ID]],MasterData[#All],4,0)</f>
        <v>Kg</v>
      </c>
      <c r="J230" s="10">
        <f>VLOOKUP(InputData[[#This Row],[PRODUCT ID]],MasterData[#All],5,0)</f>
        <v>112</v>
      </c>
      <c r="K230" s="10">
        <f>VLOOKUP(InputData[[#This Row],[PRODUCT ID]],MasterData[#All],6,0)</f>
        <v>122.08</v>
      </c>
      <c r="L230" s="10">
        <f>J230*InputData[[#This Row],[QUANTITY]]</f>
        <v>1344</v>
      </c>
      <c r="M230" s="10">
        <f>K230*InputData[[#This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ID]],MasterData[#All],2,0)</f>
        <v>Product36</v>
      </c>
      <c r="H231" t="str">
        <f>VLOOKUP(InputData[[#This Row],[PRODUCT ID]],MasterData[#All],3,0)</f>
        <v>Category04</v>
      </c>
      <c r="I231" t="str">
        <f>VLOOKUP(InputData[[#This Row],[PRODUCT ID]],MasterData[#All],4,0)</f>
        <v>Kg</v>
      </c>
      <c r="J231" s="10">
        <f>VLOOKUP(InputData[[#This Row],[PRODUCT ID]],MasterData[#All],5,0)</f>
        <v>90</v>
      </c>
      <c r="K231" s="10">
        <f>VLOOKUP(InputData[[#This Row],[PRODUCT ID]],MasterData[#All],6,0)</f>
        <v>96.3</v>
      </c>
      <c r="L231" s="10">
        <f>J231*InputData[[#This Row],[QUANTITY]]</f>
        <v>900</v>
      </c>
      <c r="M231" s="10">
        <f>K231*InputData[[#This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ID]],MasterData[#All],2,0)</f>
        <v>Product07</v>
      </c>
      <c r="H232" t="str">
        <f>VLOOKUP(InputData[[#This Row],[PRODUCT ID]],MasterData[#All],3,0)</f>
        <v>Category01</v>
      </c>
      <c r="I232" t="str">
        <f>VLOOKUP(InputData[[#This Row],[PRODUCT ID]],MasterData[#All],4,0)</f>
        <v>Lt</v>
      </c>
      <c r="J232" s="10">
        <f>VLOOKUP(InputData[[#This Row],[PRODUCT ID]],MasterData[#All],5,0)</f>
        <v>43</v>
      </c>
      <c r="K232" s="10">
        <f>VLOOKUP(InputData[[#This Row],[PRODUCT ID]],MasterData[#All],6,0)</f>
        <v>47.730000000000004</v>
      </c>
      <c r="L232" s="10">
        <f>J232*InputData[[#This Row],[QUANTITY]]</f>
        <v>645</v>
      </c>
      <c r="M232" s="10">
        <f>K232*InputData[[#This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ID]],MasterData[#All],2,0)</f>
        <v>Product42</v>
      </c>
      <c r="H233" t="str">
        <f>VLOOKUP(InputData[[#This Row],[PRODUCT ID]],MasterData[#All],3,0)</f>
        <v>Category05</v>
      </c>
      <c r="I233" t="str">
        <f>VLOOKUP(InputData[[#This Row],[PRODUCT ID]],MasterData[#All],4,0)</f>
        <v>Ft</v>
      </c>
      <c r="J233" s="10">
        <f>VLOOKUP(InputData[[#This Row],[PRODUCT ID]],MasterData[#All],5,0)</f>
        <v>120</v>
      </c>
      <c r="K233" s="10">
        <f>VLOOKUP(InputData[[#This Row],[PRODUCT ID]],MasterData[#All],6,0)</f>
        <v>162</v>
      </c>
      <c r="L233" s="10">
        <f>J233*InputData[[#This Row],[QUANTITY]]</f>
        <v>720</v>
      </c>
      <c r="M233" s="10">
        <f>K233*InputData[[#This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ID]],MasterData[#All],2,0)</f>
        <v>Product40</v>
      </c>
      <c r="H234" t="str">
        <f>VLOOKUP(InputData[[#This Row],[PRODUCT ID]],MasterData[#All],3,0)</f>
        <v>Category05</v>
      </c>
      <c r="I234" t="str">
        <f>VLOOKUP(InputData[[#This Row],[PRODUCT ID]],MasterData[#All],4,0)</f>
        <v>Kg</v>
      </c>
      <c r="J234" s="10">
        <f>VLOOKUP(InputData[[#This Row],[PRODUCT ID]],MasterData[#All],5,0)</f>
        <v>90</v>
      </c>
      <c r="K234" s="10">
        <f>VLOOKUP(InputData[[#This Row],[PRODUCT ID]],MasterData[#All],6,0)</f>
        <v>115.2</v>
      </c>
      <c r="L234" s="10">
        <f>J234*InputData[[#This Row],[QUANTITY]]</f>
        <v>1080</v>
      </c>
      <c r="M234" s="10">
        <f>K234*InputData[[#This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ID]],MasterData[#All],2,0)</f>
        <v>Product10</v>
      </c>
      <c r="H235" t="str">
        <f>VLOOKUP(InputData[[#This Row],[PRODUCT ID]],MasterData[#All],3,0)</f>
        <v>Category02</v>
      </c>
      <c r="I235" t="str">
        <f>VLOOKUP(InputData[[#This Row],[PRODUCT ID]],MasterData[#All],4,0)</f>
        <v>Ft</v>
      </c>
      <c r="J235" s="10">
        <f>VLOOKUP(InputData[[#This Row],[PRODUCT ID]],MasterData[#All],5,0)</f>
        <v>148</v>
      </c>
      <c r="K235" s="10">
        <f>VLOOKUP(InputData[[#This Row],[PRODUCT ID]],MasterData[#All],6,0)</f>
        <v>164.28</v>
      </c>
      <c r="L235" s="10">
        <f>J235*InputData[[#This Row],[QUANTITY]]</f>
        <v>444</v>
      </c>
      <c r="M235" s="10">
        <f>K235*InputData[[#This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ID]],MasterData[#All],2,0)</f>
        <v>Product34</v>
      </c>
      <c r="H236" t="str">
        <f>VLOOKUP(InputData[[#This Row],[PRODUCT ID]],MasterData[#All],3,0)</f>
        <v>Category04</v>
      </c>
      <c r="I236" t="str">
        <f>VLOOKUP(InputData[[#This Row],[PRODUCT ID]],MasterData[#All],4,0)</f>
        <v>Lt</v>
      </c>
      <c r="J236" s="10">
        <f>VLOOKUP(InputData[[#This Row],[PRODUCT ID]],MasterData[#All],5,0)</f>
        <v>55</v>
      </c>
      <c r="K236" s="10">
        <f>VLOOKUP(InputData[[#This Row],[PRODUCT ID]],MasterData[#All],6,0)</f>
        <v>58.3</v>
      </c>
      <c r="L236" s="10">
        <f>J236*InputData[[#This Row],[QUANTITY]]</f>
        <v>770</v>
      </c>
      <c r="M236" s="10">
        <f>K236*InputData[[#This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ID]],MasterData[#All],2,0)</f>
        <v>Product08</v>
      </c>
      <c r="H237" t="str">
        <f>VLOOKUP(InputData[[#This Row],[PRODUCT ID]],MasterData[#All],3,0)</f>
        <v>Category01</v>
      </c>
      <c r="I237" t="str">
        <f>VLOOKUP(InputData[[#This Row],[PRODUCT ID]],MasterData[#All],4,0)</f>
        <v>Kg</v>
      </c>
      <c r="J237" s="10">
        <f>VLOOKUP(InputData[[#This Row],[PRODUCT ID]],MasterData[#All],5,0)</f>
        <v>83</v>
      </c>
      <c r="K237" s="10">
        <f>VLOOKUP(InputData[[#This Row],[PRODUCT ID]],MasterData[#All],6,0)</f>
        <v>94.62</v>
      </c>
      <c r="L237" s="10">
        <f>J237*InputData[[#This Row],[QUANTITY]]</f>
        <v>913</v>
      </c>
      <c r="M237" s="10">
        <f>K237*InputData[[#This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ID]],MasterData[#All],2,0)</f>
        <v>Product14</v>
      </c>
      <c r="H238" t="str">
        <f>VLOOKUP(InputData[[#This Row],[PRODUCT ID]],MasterData[#All],3,0)</f>
        <v>Category02</v>
      </c>
      <c r="I238" t="str">
        <f>VLOOKUP(InputData[[#This Row],[PRODUCT ID]],MasterData[#All],4,0)</f>
        <v>Kg</v>
      </c>
      <c r="J238" s="10">
        <f>VLOOKUP(InputData[[#This Row],[PRODUCT ID]],MasterData[#All],5,0)</f>
        <v>112</v>
      </c>
      <c r="K238" s="10">
        <f>VLOOKUP(InputData[[#This Row],[PRODUCT ID]],MasterData[#All],6,0)</f>
        <v>146.72</v>
      </c>
      <c r="L238" s="10">
        <f>J238*InputData[[#This Row],[QUANTITY]]</f>
        <v>112</v>
      </c>
      <c r="M238" s="10">
        <f>K238*InputData[[#This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ID]],MasterData[#All],2,0)</f>
        <v>Product06</v>
      </c>
      <c r="H239" t="str">
        <f>VLOOKUP(InputData[[#This Row],[PRODUCT ID]],MasterData[#All],3,0)</f>
        <v>Category01</v>
      </c>
      <c r="I239" t="str">
        <f>VLOOKUP(InputData[[#This Row],[PRODUCT ID]],MasterData[#All],4,0)</f>
        <v>Kg</v>
      </c>
      <c r="J239" s="10">
        <f>VLOOKUP(InputData[[#This Row],[PRODUCT ID]],MasterData[#All],5,0)</f>
        <v>75</v>
      </c>
      <c r="K239" s="10">
        <f>VLOOKUP(InputData[[#This Row],[PRODUCT ID]],MasterData[#All],6,0)</f>
        <v>85.5</v>
      </c>
      <c r="L239" s="10">
        <f>J239*InputData[[#This Row],[QUANTITY]]</f>
        <v>75</v>
      </c>
      <c r="M239" s="10">
        <f>K239*InputData[[#This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ID]],MasterData[#All],2,0)</f>
        <v>Product12</v>
      </c>
      <c r="H240" t="str">
        <f>VLOOKUP(InputData[[#This Row],[PRODUCT ID]],MasterData[#All],3,0)</f>
        <v>Category02</v>
      </c>
      <c r="I240" t="str">
        <f>VLOOKUP(InputData[[#This Row],[PRODUCT ID]],MasterData[#All],4,0)</f>
        <v>Kg</v>
      </c>
      <c r="J240" s="10">
        <f>VLOOKUP(InputData[[#This Row],[PRODUCT ID]],MasterData[#All],5,0)</f>
        <v>73</v>
      </c>
      <c r="K240" s="10">
        <f>VLOOKUP(InputData[[#This Row],[PRODUCT ID]],MasterData[#All],6,0)</f>
        <v>94.17</v>
      </c>
      <c r="L240" s="10">
        <f>J240*InputData[[#This Row],[QUANTITY]]</f>
        <v>584</v>
      </c>
      <c r="M240" s="10">
        <f>K240*InputData[[#This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ID]],MasterData[#All],2,0)</f>
        <v>Product40</v>
      </c>
      <c r="H241" t="str">
        <f>VLOOKUP(InputData[[#This Row],[PRODUCT ID]],MasterData[#All],3,0)</f>
        <v>Category05</v>
      </c>
      <c r="I241" t="str">
        <f>VLOOKUP(InputData[[#This Row],[PRODUCT ID]],MasterData[#All],4,0)</f>
        <v>Kg</v>
      </c>
      <c r="J241" s="10">
        <f>VLOOKUP(InputData[[#This Row],[PRODUCT ID]],MasterData[#All],5,0)</f>
        <v>90</v>
      </c>
      <c r="K241" s="10">
        <f>VLOOKUP(InputData[[#This Row],[PRODUCT ID]],MasterData[#All],6,0)</f>
        <v>115.2</v>
      </c>
      <c r="L241" s="10">
        <f>J241*InputData[[#This Row],[QUANTITY]]</f>
        <v>180</v>
      </c>
      <c r="M241" s="10">
        <f>K241*InputData[[#This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ID]],MasterData[#All],2,0)</f>
        <v>Product39</v>
      </c>
      <c r="H242" t="str">
        <f>VLOOKUP(InputData[[#This Row],[PRODUCT ID]],MasterData[#All],3,0)</f>
        <v>Category05</v>
      </c>
      <c r="I242" t="str">
        <f>VLOOKUP(InputData[[#This Row],[PRODUCT ID]],MasterData[#All],4,0)</f>
        <v>No.</v>
      </c>
      <c r="J242" s="10">
        <f>VLOOKUP(InputData[[#This Row],[PRODUCT ID]],MasterData[#All],5,0)</f>
        <v>37</v>
      </c>
      <c r="K242" s="10">
        <f>VLOOKUP(InputData[[#This Row],[PRODUCT ID]],MasterData[#All],6,0)</f>
        <v>42.55</v>
      </c>
      <c r="L242" s="10">
        <f>J242*InputData[[#This Row],[QUANTITY]]</f>
        <v>555</v>
      </c>
      <c r="M242" s="10">
        <f>K242*InputData[[#This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ID]],MasterData[#All],2,0)</f>
        <v>Product16</v>
      </c>
      <c r="H243" t="str">
        <f>VLOOKUP(InputData[[#This Row],[PRODUCT ID]],MasterData[#All],3,0)</f>
        <v>Category02</v>
      </c>
      <c r="I243" t="str">
        <f>VLOOKUP(InputData[[#This Row],[PRODUCT ID]],MasterData[#All],4,0)</f>
        <v>No.</v>
      </c>
      <c r="J243" s="10">
        <f>VLOOKUP(InputData[[#This Row],[PRODUCT ID]],MasterData[#All],5,0)</f>
        <v>13</v>
      </c>
      <c r="K243" s="10">
        <f>VLOOKUP(InputData[[#This Row],[PRODUCT ID]],MasterData[#All],6,0)</f>
        <v>16.64</v>
      </c>
      <c r="L243" s="10">
        <f>J243*InputData[[#This Row],[QUANTITY]]</f>
        <v>130</v>
      </c>
      <c r="M243" s="10">
        <f>K243*InputData[[#This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ID]],MasterData[#All],2,0)</f>
        <v>Product34</v>
      </c>
      <c r="H244" t="str">
        <f>VLOOKUP(InputData[[#This Row],[PRODUCT ID]],MasterData[#All],3,0)</f>
        <v>Category04</v>
      </c>
      <c r="I244" t="str">
        <f>VLOOKUP(InputData[[#This Row],[PRODUCT ID]],MasterData[#All],4,0)</f>
        <v>Lt</v>
      </c>
      <c r="J244" s="10">
        <f>VLOOKUP(InputData[[#This Row],[PRODUCT ID]],MasterData[#All],5,0)</f>
        <v>55</v>
      </c>
      <c r="K244" s="10">
        <f>VLOOKUP(InputData[[#This Row],[PRODUCT ID]],MasterData[#All],6,0)</f>
        <v>58.3</v>
      </c>
      <c r="L244" s="10">
        <f>J244*InputData[[#This Row],[QUANTITY]]</f>
        <v>110</v>
      </c>
      <c r="M244" s="10">
        <f>K244*InputData[[#This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ID]],MasterData[#All],2,0)</f>
        <v>Product19</v>
      </c>
      <c r="H245" t="str">
        <f>VLOOKUP(InputData[[#This Row],[PRODUCT ID]],MasterData[#All],3,0)</f>
        <v>Category02</v>
      </c>
      <c r="I245" t="str">
        <f>VLOOKUP(InputData[[#This Row],[PRODUCT ID]],MasterData[#All],4,0)</f>
        <v>Ft</v>
      </c>
      <c r="J245" s="10">
        <f>VLOOKUP(InputData[[#This Row],[PRODUCT ID]],MasterData[#All],5,0)</f>
        <v>150</v>
      </c>
      <c r="K245" s="10">
        <f>VLOOKUP(InputData[[#This Row],[PRODUCT ID]],MasterData[#All],6,0)</f>
        <v>210</v>
      </c>
      <c r="L245" s="10">
        <f>J245*InputData[[#This Row],[QUANTITY]]</f>
        <v>1200</v>
      </c>
      <c r="M245" s="10">
        <f>K245*InputData[[#This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ID]],MasterData[#All],2,0)</f>
        <v>Product04</v>
      </c>
      <c r="H246" t="str">
        <f>VLOOKUP(InputData[[#This Row],[PRODUCT ID]],MasterData[#All],3,0)</f>
        <v>Category01</v>
      </c>
      <c r="I246" t="str">
        <f>VLOOKUP(InputData[[#This Row],[PRODUCT ID]],MasterData[#All],4,0)</f>
        <v>Lt</v>
      </c>
      <c r="J246" s="10">
        <f>VLOOKUP(InputData[[#This Row],[PRODUCT ID]],MasterData[#All],5,0)</f>
        <v>44</v>
      </c>
      <c r="K246" s="10">
        <f>VLOOKUP(InputData[[#This Row],[PRODUCT ID]],MasterData[#All],6,0)</f>
        <v>48.84</v>
      </c>
      <c r="L246" s="10">
        <f>J246*InputData[[#This Row],[QUANTITY]]</f>
        <v>660</v>
      </c>
      <c r="M246" s="10">
        <f>K246*InputData[[#This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ID]],MasterData[#All],2,0)</f>
        <v>Product10</v>
      </c>
      <c r="H247" t="str">
        <f>VLOOKUP(InputData[[#This Row],[PRODUCT ID]],MasterData[#All],3,0)</f>
        <v>Category02</v>
      </c>
      <c r="I247" t="str">
        <f>VLOOKUP(InputData[[#This Row],[PRODUCT ID]],MasterData[#All],4,0)</f>
        <v>Ft</v>
      </c>
      <c r="J247" s="10">
        <f>VLOOKUP(InputData[[#This Row],[PRODUCT ID]],MasterData[#All],5,0)</f>
        <v>148</v>
      </c>
      <c r="K247" s="10">
        <f>VLOOKUP(InputData[[#This Row],[PRODUCT ID]],MasterData[#All],6,0)</f>
        <v>164.28</v>
      </c>
      <c r="L247" s="10">
        <f>J247*InputData[[#This Row],[QUANTITY]]</f>
        <v>148</v>
      </c>
      <c r="M247" s="10">
        <f>K247*InputData[[#This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ID]],MasterData[#All],2,0)</f>
        <v>Product13</v>
      </c>
      <c r="H248" t="str">
        <f>VLOOKUP(InputData[[#This Row],[PRODUCT ID]],MasterData[#All],3,0)</f>
        <v>Category02</v>
      </c>
      <c r="I248" t="str">
        <f>VLOOKUP(InputData[[#This Row],[PRODUCT ID]],MasterData[#All],4,0)</f>
        <v>Kg</v>
      </c>
      <c r="J248" s="10">
        <f>VLOOKUP(InputData[[#This Row],[PRODUCT ID]],MasterData[#All],5,0)</f>
        <v>112</v>
      </c>
      <c r="K248" s="10">
        <f>VLOOKUP(InputData[[#This Row],[PRODUCT ID]],MasterData[#All],6,0)</f>
        <v>122.08</v>
      </c>
      <c r="L248" s="10">
        <f>J248*InputData[[#This Row],[QUANTITY]]</f>
        <v>896</v>
      </c>
      <c r="M248" s="10">
        <f>K248*InputData[[#This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ID]],MasterData[#All],2,0)</f>
        <v>Product44</v>
      </c>
      <c r="H249" t="str">
        <f>VLOOKUP(InputData[[#This Row],[PRODUCT ID]],MasterData[#All],3,0)</f>
        <v>Category05</v>
      </c>
      <c r="I249" t="str">
        <f>VLOOKUP(InputData[[#This Row],[PRODUCT ID]],MasterData[#All],4,0)</f>
        <v>Kg</v>
      </c>
      <c r="J249" s="10">
        <f>VLOOKUP(InputData[[#This Row],[PRODUCT ID]],MasterData[#All],5,0)</f>
        <v>76</v>
      </c>
      <c r="K249" s="10">
        <f>VLOOKUP(InputData[[#This Row],[PRODUCT ID]],MasterData[#All],6,0)</f>
        <v>82.08</v>
      </c>
      <c r="L249" s="10">
        <f>J249*InputData[[#This Row],[QUANTITY]]</f>
        <v>1064</v>
      </c>
      <c r="M249" s="10">
        <f>K249*InputData[[#This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ID]],MasterData[#All],2,0)</f>
        <v>Product42</v>
      </c>
      <c r="H250" t="str">
        <f>VLOOKUP(InputData[[#This Row],[PRODUCT ID]],MasterData[#All],3,0)</f>
        <v>Category05</v>
      </c>
      <c r="I250" t="str">
        <f>VLOOKUP(InputData[[#This Row],[PRODUCT ID]],MasterData[#All],4,0)</f>
        <v>Ft</v>
      </c>
      <c r="J250" s="10">
        <f>VLOOKUP(InputData[[#This Row],[PRODUCT ID]],MasterData[#All],5,0)</f>
        <v>120</v>
      </c>
      <c r="K250" s="10">
        <f>VLOOKUP(InputData[[#This Row],[PRODUCT ID]],MasterData[#All],6,0)</f>
        <v>162</v>
      </c>
      <c r="L250" s="10">
        <f>J250*InputData[[#This Row],[QUANTITY]]</f>
        <v>480</v>
      </c>
      <c r="M250" s="10">
        <f>K250*InputData[[#This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ID]],MasterData[#All],2,0)</f>
        <v>Product03</v>
      </c>
      <c r="H251" t="str">
        <f>VLOOKUP(InputData[[#This Row],[PRODUCT ID]],MasterData[#All],3,0)</f>
        <v>Category01</v>
      </c>
      <c r="I251" t="str">
        <f>VLOOKUP(InputData[[#This Row],[PRODUCT ID]],MasterData[#All],4,0)</f>
        <v>Kg</v>
      </c>
      <c r="J251" s="10">
        <f>VLOOKUP(InputData[[#This Row],[PRODUCT ID]],MasterData[#All],5,0)</f>
        <v>71</v>
      </c>
      <c r="K251" s="10">
        <f>VLOOKUP(InputData[[#This Row],[PRODUCT ID]],MasterData[#All],6,0)</f>
        <v>80.94</v>
      </c>
      <c r="L251" s="10">
        <f>J251*InputData[[#This Row],[QUANTITY]]</f>
        <v>142</v>
      </c>
      <c r="M251" s="10">
        <f>K251*InputData[[#This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ID]],MasterData[#All],2,0)</f>
        <v>Product22</v>
      </c>
      <c r="H252" t="str">
        <f>VLOOKUP(InputData[[#This Row],[PRODUCT ID]],MasterData[#All],3,0)</f>
        <v>Category03</v>
      </c>
      <c r="I252" t="str">
        <f>VLOOKUP(InputData[[#This Row],[PRODUCT ID]],MasterData[#All],4,0)</f>
        <v>Ft</v>
      </c>
      <c r="J252" s="10">
        <f>VLOOKUP(InputData[[#This Row],[PRODUCT ID]],MasterData[#All],5,0)</f>
        <v>121</v>
      </c>
      <c r="K252" s="10">
        <f>VLOOKUP(InputData[[#This Row],[PRODUCT ID]],MasterData[#All],6,0)</f>
        <v>141.57</v>
      </c>
      <c r="L252" s="10">
        <f>J252*InputData[[#This Row],[QUANTITY]]</f>
        <v>968</v>
      </c>
      <c r="M252" s="10">
        <f>K252*InputData[[#This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ID]],MasterData[#All],2,0)</f>
        <v>Product23</v>
      </c>
      <c r="H253" t="str">
        <f>VLOOKUP(InputData[[#This Row],[PRODUCT ID]],MasterData[#All],3,0)</f>
        <v>Category03</v>
      </c>
      <c r="I253" t="str">
        <f>VLOOKUP(InputData[[#This Row],[PRODUCT ID]],MasterData[#All],4,0)</f>
        <v>Ft</v>
      </c>
      <c r="J253" s="10">
        <f>VLOOKUP(InputData[[#This Row],[PRODUCT ID]],MasterData[#All],5,0)</f>
        <v>141</v>
      </c>
      <c r="K253" s="10">
        <f>VLOOKUP(InputData[[#This Row],[PRODUCT ID]],MasterData[#All],6,0)</f>
        <v>149.46</v>
      </c>
      <c r="L253" s="10">
        <f>J253*InputData[[#This Row],[QUANTITY]]</f>
        <v>1692</v>
      </c>
      <c r="M253" s="10">
        <f>K253*InputData[[#This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ID]],MasterData[#All],2,0)</f>
        <v>Product29</v>
      </c>
      <c r="H254" t="str">
        <f>VLOOKUP(InputData[[#This Row],[PRODUCT ID]],MasterData[#All],3,0)</f>
        <v>Category04</v>
      </c>
      <c r="I254" t="str">
        <f>VLOOKUP(InputData[[#This Row],[PRODUCT ID]],MasterData[#All],4,0)</f>
        <v>Lt</v>
      </c>
      <c r="J254" s="10">
        <f>VLOOKUP(InputData[[#This Row],[PRODUCT ID]],MasterData[#All],5,0)</f>
        <v>47</v>
      </c>
      <c r="K254" s="10">
        <f>VLOOKUP(InputData[[#This Row],[PRODUCT ID]],MasterData[#All],6,0)</f>
        <v>53.11</v>
      </c>
      <c r="L254" s="10">
        <f>J254*InputData[[#This Row],[QUANTITY]]</f>
        <v>141</v>
      </c>
      <c r="M254" s="10">
        <f>K254*InputData[[#This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ID]],MasterData[#All],2,0)</f>
        <v>Product11</v>
      </c>
      <c r="H255" t="str">
        <f>VLOOKUP(InputData[[#This Row],[PRODUCT ID]],MasterData[#All],3,0)</f>
        <v>Category02</v>
      </c>
      <c r="I255" t="str">
        <f>VLOOKUP(InputData[[#This Row],[PRODUCT ID]],MasterData[#All],4,0)</f>
        <v>Lt</v>
      </c>
      <c r="J255" s="10">
        <f>VLOOKUP(InputData[[#This Row],[PRODUCT ID]],MasterData[#All],5,0)</f>
        <v>44</v>
      </c>
      <c r="K255" s="10">
        <f>VLOOKUP(InputData[[#This Row],[PRODUCT ID]],MasterData[#All],6,0)</f>
        <v>48.4</v>
      </c>
      <c r="L255" s="10">
        <f>J255*InputData[[#This Row],[QUANTITY]]</f>
        <v>440</v>
      </c>
      <c r="M255" s="10">
        <f>K255*InputData[[#This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ID]],MasterData[#All],2,0)</f>
        <v>Product12</v>
      </c>
      <c r="H256" t="str">
        <f>VLOOKUP(InputData[[#This Row],[PRODUCT ID]],MasterData[#All],3,0)</f>
        <v>Category02</v>
      </c>
      <c r="I256" t="str">
        <f>VLOOKUP(InputData[[#This Row],[PRODUCT ID]],MasterData[#All],4,0)</f>
        <v>Kg</v>
      </c>
      <c r="J256" s="10">
        <f>VLOOKUP(InputData[[#This Row],[PRODUCT ID]],MasterData[#All],5,0)</f>
        <v>73</v>
      </c>
      <c r="K256" s="10">
        <f>VLOOKUP(InputData[[#This Row],[PRODUCT ID]],MasterData[#All],6,0)</f>
        <v>94.17</v>
      </c>
      <c r="L256" s="10">
        <f>J256*InputData[[#This Row],[QUANTITY]]</f>
        <v>1022</v>
      </c>
      <c r="M256" s="10">
        <f>K256*InputData[[#This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ID]],MasterData[#All],2,0)</f>
        <v>Product26</v>
      </c>
      <c r="H257" t="str">
        <f>VLOOKUP(InputData[[#This Row],[PRODUCT ID]],MasterData[#All],3,0)</f>
        <v>Category04</v>
      </c>
      <c r="I257" t="str">
        <f>VLOOKUP(InputData[[#This Row],[PRODUCT ID]],MasterData[#All],4,0)</f>
        <v>No.</v>
      </c>
      <c r="J257" s="10">
        <f>VLOOKUP(InputData[[#This Row],[PRODUCT ID]],MasterData[#All],5,0)</f>
        <v>18</v>
      </c>
      <c r="K257" s="10">
        <f>VLOOKUP(InputData[[#This Row],[PRODUCT ID]],MasterData[#All],6,0)</f>
        <v>24.66</v>
      </c>
      <c r="L257" s="10">
        <f>J257*InputData[[#This Row],[QUANTITY]]</f>
        <v>180</v>
      </c>
      <c r="M257" s="10">
        <f>K257*InputData[[#This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ID]],MasterData[#All],2,0)</f>
        <v>Product42</v>
      </c>
      <c r="H258" t="str">
        <f>VLOOKUP(InputData[[#This Row],[PRODUCT ID]],MasterData[#All],3,0)</f>
        <v>Category05</v>
      </c>
      <c r="I258" t="str">
        <f>VLOOKUP(InputData[[#This Row],[PRODUCT ID]],MasterData[#All],4,0)</f>
        <v>Ft</v>
      </c>
      <c r="J258" s="10">
        <f>VLOOKUP(InputData[[#This Row],[PRODUCT ID]],MasterData[#All],5,0)</f>
        <v>120</v>
      </c>
      <c r="K258" s="10">
        <f>VLOOKUP(InputData[[#This Row],[PRODUCT ID]],MasterData[#All],6,0)</f>
        <v>162</v>
      </c>
      <c r="L258" s="10">
        <f>J258*InputData[[#This Row],[QUANTITY]]</f>
        <v>960</v>
      </c>
      <c r="M258" s="10">
        <f>K258*InputData[[#This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ID]],MasterData[#All],2,0)</f>
        <v>Product36</v>
      </c>
      <c r="H259" t="str">
        <f>VLOOKUP(InputData[[#This Row],[PRODUCT ID]],MasterData[#All],3,0)</f>
        <v>Category04</v>
      </c>
      <c r="I259" t="str">
        <f>VLOOKUP(InputData[[#This Row],[PRODUCT ID]],MasterData[#All],4,0)</f>
        <v>Kg</v>
      </c>
      <c r="J259" s="10">
        <f>VLOOKUP(InputData[[#This Row],[PRODUCT ID]],MasterData[#All],5,0)</f>
        <v>90</v>
      </c>
      <c r="K259" s="10">
        <f>VLOOKUP(InputData[[#This Row],[PRODUCT ID]],MasterData[#All],6,0)</f>
        <v>96.3</v>
      </c>
      <c r="L259" s="10">
        <f>J259*InputData[[#This Row],[QUANTITY]]</f>
        <v>720</v>
      </c>
      <c r="M259" s="10">
        <f>K259*InputData[[#This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ID]],MasterData[#All],2,0)</f>
        <v>Product41</v>
      </c>
      <c r="H260" t="str">
        <f>VLOOKUP(InputData[[#This Row],[PRODUCT ID]],MasterData[#All],3,0)</f>
        <v>Category05</v>
      </c>
      <c r="I260" t="str">
        <f>VLOOKUP(InputData[[#This Row],[PRODUCT ID]],MasterData[#All],4,0)</f>
        <v>Ft</v>
      </c>
      <c r="J260" s="10">
        <f>VLOOKUP(InputData[[#This Row],[PRODUCT ID]],MasterData[#All],5,0)</f>
        <v>138</v>
      </c>
      <c r="K260" s="10">
        <f>VLOOKUP(InputData[[#This Row],[PRODUCT ID]],MasterData[#All],6,0)</f>
        <v>173.88</v>
      </c>
      <c r="L260" s="10">
        <f>J260*InputData[[#This Row],[QUANTITY]]</f>
        <v>1932</v>
      </c>
      <c r="M260" s="10">
        <f>K260*InputData[[#This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ID]],MasterData[#All],2,0)</f>
        <v>Product29</v>
      </c>
      <c r="H261" t="str">
        <f>VLOOKUP(InputData[[#This Row],[PRODUCT ID]],MasterData[#All],3,0)</f>
        <v>Category04</v>
      </c>
      <c r="I261" t="str">
        <f>VLOOKUP(InputData[[#This Row],[PRODUCT ID]],MasterData[#All],4,0)</f>
        <v>Lt</v>
      </c>
      <c r="J261" s="10">
        <f>VLOOKUP(InputData[[#This Row],[PRODUCT ID]],MasterData[#All],5,0)</f>
        <v>47</v>
      </c>
      <c r="K261" s="10">
        <f>VLOOKUP(InputData[[#This Row],[PRODUCT ID]],MasterData[#All],6,0)</f>
        <v>53.11</v>
      </c>
      <c r="L261" s="10">
        <f>J261*InputData[[#This Row],[QUANTITY]]</f>
        <v>658</v>
      </c>
      <c r="M261" s="10">
        <f>K261*InputData[[#This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ID]],MasterData[#All],2,0)</f>
        <v>Product29</v>
      </c>
      <c r="H262" t="str">
        <f>VLOOKUP(InputData[[#This Row],[PRODUCT ID]],MasterData[#All],3,0)</f>
        <v>Category04</v>
      </c>
      <c r="I262" t="str">
        <f>VLOOKUP(InputData[[#This Row],[PRODUCT ID]],MasterData[#All],4,0)</f>
        <v>Lt</v>
      </c>
      <c r="J262" s="10">
        <f>VLOOKUP(InputData[[#This Row],[PRODUCT ID]],MasterData[#All],5,0)</f>
        <v>47</v>
      </c>
      <c r="K262" s="10">
        <f>VLOOKUP(InputData[[#This Row],[PRODUCT ID]],MasterData[#All],6,0)</f>
        <v>53.11</v>
      </c>
      <c r="L262" s="10">
        <f>J262*InputData[[#This Row],[QUANTITY]]</f>
        <v>282</v>
      </c>
      <c r="M262" s="10">
        <f>K262*InputData[[#This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ID]],MasterData[#All],2,0)</f>
        <v>Product10</v>
      </c>
      <c r="H263" t="str">
        <f>VLOOKUP(InputData[[#This Row],[PRODUCT ID]],MasterData[#All],3,0)</f>
        <v>Category02</v>
      </c>
      <c r="I263" t="str">
        <f>VLOOKUP(InputData[[#This Row],[PRODUCT ID]],MasterData[#All],4,0)</f>
        <v>Ft</v>
      </c>
      <c r="J263" s="10">
        <f>VLOOKUP(InputData[[#This Row],[PRODUCT ID]],MasterData[#All],5,0)</f>
        <v>148</v>
      </c>
      <c r="K263" s="10">
        <f>VLOOKUP(InputData[[#This Row],[PRODUCT ID]],MasterData[#All],6,0)</f>
        <v>164.28</v>
      </c>
      <c r="L263" s="10">
        <f>J263*InputData[[#This Row],[QUANTITY]]</f>
        <v>1924</v>
      </c>
      <c r="M263" s="10">
        <f>K263*InputData[[#This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ID]],MasterData[#All],2,0)</f>
        <v>Product22</v>
      </c>
      <c r="H264" t="str">
        <f>VLOOKUP(InputData[[#This Row],[PRODUCT ID]],MasterData[#All],3,0)</f>
        <v>Category03</v>
      </c>
      <c r="I264" t="str">
        <f>VLOOKUP(InputData[[#This Row],[PRODUCT ID]],MasterData[#All],4,0)</f>
        <v>Ft</v>
      </c>
      <c r="J264" s="10">
        <f>VLOOKUP(InputData[[#This Row],[PRODUCT ID]],MasterData[#All],5,0)</f>
        <v>121</v>
      </c>
      <c r="K264" s="10">
        <f>VLOOKUP(InputData[[#This Row],[PRODUCT ID]],MasterData[#All],6,0)</f>
        <v>141.57</v>
      </c>
      <c r="L264" s="10">
        <f>J264*InputData[[#This Row],[QUANTITY]]</f>
        <v>121</v>
      </c>
      <c r="M264" s="10">
        <f>K264*InputData[[#This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ID]],MasterData[#All],2,0)</f>
        <v>Product10</v>
      </c>
      <c r="H265" t="str">
        <f>VLOOKUP(InputData[[#This Row],[PRODUCT ID]],MasterData[#All],3,0)</f>
        <v>Category02</v>
      </c>
      <c r="I265" t="str">
        <f>VLOOKUP(InputData[[#This Row],[PRODUCT ID]],MasterData[#All],4,0)</f>
        <v>Ft</v>
      </c>
      <c r="J265" s="10">
        <f>VLOOKUP(InputData[[#This Row],[PRODUCT ID]],MasterData[#All],5,0)</f>
        <v>148</v>
      </c>
      <c r="K265" s="10">
        <f>VLOOKUP(InputData[[#This Row],[PRODUCT ID]],MasterData[#All],6,0)</f>
        <v>164.28</v>
      </c>
      <c r="L265" s="10">
        <f>J265*InputData[[#This Row],[QUANTITY]]</f>
        <v>1036</v>
      </c>
      <c r="M265" s="10">
        <f>K265*InputData[[#This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ID]],MasterData[#All],2,0)</f>
        <v>Product15</v>
      </c>
      <c r="H266" t="str">
        <f>VLOOKUP(InputData[[#This Row],[PRODUCT ID]],MasterData[#All],3,0)</f>
        <v>Category02</v>
      </c>
      <c r="I266" t="str">
        <f>VLOOKUP(InputData[[#This Row],[PRODUCT ID]],MasterData[#All],4,0)</f>
        <v>No.</v>
      </c>
      <c r="J266" s="10">
        <f>VLOOKUP(InputData[[#This Row],[PRODUCT ID]],MasterData[#All],5,0)</f>
        <v>12</v>
      </c>
      <c r="K266" s="10">
        <f>VLOOKUP(InputData[[#This Row],[PRODUCT ID]],MasterData[#All],6,0)</f>
        <v>15.719999999999999</v>
      </c>
      <c r="L266" s="10">
        <f>J266*InputData[[#This Row],[QUANTITY]]</f>
        <v>24</v>
      </c>
      <c r="M266" s="10">
        <f>K266*InputData[[#This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ID]],MasterData[#All],2,0)</f>
        <v>Product33</v>
      </c>
      <c r="H267" t="str">
        <f>VLOOKUP(InputData[[#This Row],[PRODUCT ID]],MasterData[#All],3,0)</f>
        <v>Category04</v>
      </c>
      <c r="I267" t="str">
        <f>VLOOKUP(InputData[[#This Row],[PRODUCT ID]],MasterData[#All],4,0)</f>
        <v>Kg</v>
      </c>
      <c r="J267" s="10">
        <f>VLOOKUP(InputData[[#This Row],[PRODUCT ID]],MasterData[#All],5,0)</f>
        <v>95</v>
      </c>
      <c r="K267" s="10">
        <f>VLOOKUP(InputData[[#This Row],[PRODUCT ID]],MasterData[#All],6,0)</f>
        <v>119.7</v>
      </c>
      <c r="L267" s="10">
        <f>J267*InputData[[#This Row],[QUANTITY]]</f>
        <v>95</v>
      </c>
      <c r="M267" s="10">
        <f>K267*InputData[[#This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ID]],MasterData[#All],2,0)</f>
        <v>Product43</v>
      </c>
      <c r="H268" t="str">
        <f>VLOOKUP(InputData[[#This Row],[PRODUCT ID]],MasterData[#All],3,0)</f>
        <v>Category05</v>
      </c>
      <c r="I268" t="str">
        <f>VLOOKUP(InputData[[#This Row],[PRODUCT ID]],MasterData[#All],4,0)</f>
        <v>Kg</v>
      </c>
      <c r="J268" s="10">
        <f>VLOOKUP(InputData[[#This Row],[PRODUCT ID]],MasterData[#All],5,0)</f>
        <v>67</v>
      </c>
      <c r="K268" s="10">
        <f>VLOOKUP(InputData[[#This Row],[PRODUCT ID]],MasterData[#All],6,0)</f>
        <v>83.08</v>
      </c>
      <c r="L268" s="10">
        <f>J268*InputData[[#This Row],[QUANTITY]]</f>
        <v>603</v>
      </c>
      <c r="M268" s="10">
        <f>K268*InputData[[#This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ID]],MasterData[#All],2,0)</f>
        <v>Product12</v>
      </c>
      <c r="H269" t="str">
        <f>VLOOKUP(InputData[[#This Row],[PRODUCT ID]],MasterData[#All],3,0)</f>
        <v>Category02</v>
      </c>
      <c r="I269" t="str">
        <f>VLOOKUP(InputData[[#This Row],[PRODUCT ID]],MasterData[#All],4,0)</f>
        <v>Kg</v>
      </c>
      <c r="J269" s="10">
        <f>VLOOKUP(InputData[[#This Row],[PRODUCT ID]],MasterData[#All],5,0)</f>
        <v>73</v>
      </c>
      <c r="K269" s="10">
        <f>VLOOKUP(InputData[[#This Row],[PRODUCT ID]],MasterData[#All],6,0)</f>
        <v>94.17</v>
      </c>
      <c r="L269" s="10">
        <f>J269*InputData[[#This Row],[QUANTITY]]</f>
        <v>584</v>
      </c>
      <c r="M269" s="10">
        <f>K269*InputData[[#This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ID]],MasterData[#All],2,0)</f>
        <v>Product29</v>
      </c>
      <c r="H270" t="str">
        <f>VLOOKUP(InputData[[#This Row],[PRODUCT ID]],MasterData[#All],3,0)</f>
        <v>Category04</v>
      </c>
      <c r="I270" t="str">
        <f>VLOOKUP(InputData[[#This Row],[PRODUCT ID]],MasterData[#All],4,0)</f>
        <v>Lt</v>
      </c>
      <c r="J270" s="10">
        <f>VLOOKUP(InputData[[#This Row],[PRODUCT ID]],MasterData[#All],5,0)</f>
        <v>47</v>
      </c>
      <c r="K270" s="10">
        <f>VLOOKUP(InputData[[#This Row],[PRODUCT ID]],MasterData[#All],6,0)</f>
        <v>53.11</v>
      </c>
      <c r="L270" s="10">
        <f>J270*InputData[[#This Row],[QUANTITY]]</f>
        <v>47</v>
      </c>
      <c r="M270" s="10">
        <f>K270*InputData[[#This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ID]],MasterData[#All],2,0)</f>
        <v>Product32</v>
      </c>
      <c r="H271" t="str">
        <f>VLOOKUP(InputData[[#This Row],[PRODUCT ID]],MasterData[#All],3,0)</f>
        <v>Category04</v>
      </c>
      <c r="I271" t="str">
        <f>VLOOKUP(InputData[[#This Row],[PRODUCT ID]],MasterData[#All],4,0)</f>
        <v>Kg</v>
      </c>
      <c r="J271" s="10">
        <f>VLOOKUP(InputData[[#This Row],[PRODUCT ID]],MasterData[#All],5,0)</f>
        <v>89</v>
      </c>
      <c r="K271" s="10">
        <f>VLOOKUP(InputData[[#This Row],[PRODUCT ID]],MasterData[#All],6,0)</f>
        <v>117.48</v>
      </c>
      <c r="L271" s="10">
        <f>J271*InputData[[#This Row],[QUANTITY]]</f>
        <v>1068</v>
      </c>
      <c r="M271" s="10">
        <f>K271*InputData[[#This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ID]],MasterData[#All],2,0)</f>
        <v>Product34</v>
      </c>
      <c r="H272" t="str">
        <f>VLOOKUP(InputData[[#This Row],[PRODUCT ID]],MasterData[#All],3,0)</f>
        <v>Category04</v>
      </c>
      <c r="I272" t="str">
        <f>VLOOKUP(InputData[[#This Row],[PRODUCT ID]],MasterData[#All],4,0)</f>
        <v>Lt</v>
      </c>
      <c r="J272" s="10">
        <f>VLOOKUP(InputData[[#This Row],[PRODUCT ID]],MasterData[#All],5,0)</f>
        <v>55</v>
      </c>
      <c r="K272" s="10">
        <f>VLOOKUP(InputData[[#This Row],[PRODUCT ID]],MasterData[#All],6,0)</f>
        <v>58.3</v>
      </c>
      <c r="L272" s="10">
        <f>J272*InputData[[#This Row],[QUANTITY]]</f>
        <v>770</v>
      </c>
      <c r="M272" s="10">
        <f>K272*InputData[[#This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ID]],MasterData[#All],2,0)</f>
        <v>Product32</v>
      </c>
      <c r="H273" t="str">
        <f>VLOOKUP(InputData[[#This Row],[PRODUCT ID]],MasterData[#All],3,0)</f>
        <v>Category04</v>
      </c>
      <c r="I273" t="str">
        <f>VLOOKUP(InputData[[#This Row],[PRODUCT ID]],MasterData[#All],4,0)</f>
        <v>Kg</v>
      </c>
      <c r="J273" s="10">
        <f>VLOOKUP(InputData[[#This Row],[PRODUCT ID]],MasterData[#All],5,0)</f>
        <v>89</v>
      </c>
      <c r="K273" s="10">
        <f>VLOOKUP(InputData[[#This Row],[PRODUCT ID]],MasterData[#All],6,0)</f>
        <v>117.48</v>
      </c>
      <c r="L273" s="10">
        <f>J273*InputData[[#This Row],[QUANTITY]]</f>
        <v>178</v>
      </c>
      <c r="M273" s="10">
        <f>K273*InputData[[#This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ID]],MasterData[#All],2,0)</f>
        <v>Product19</v>
      </c>
      <c r="H274" t="str">
        <f>VLOOKUP(InputData[[#This Row],[PRODUCT ID]],MasterData[#All],3,0)</f>
        <v>Category02</v>
      </c>
      <c r="I274" t="str">
        <f>VLOOKUP(InputData[[#This Row],[PRODUCT ID]],MasterData[#All],4,0)</f>
        <v>Ft</v>
      </c>
      <c r="J274" s="10">
        <f>VLOOKUP(InputData[[#This Row],[PRODUCT ID]],MasterData[#All],5,0)</f>
        <v>150</v>
      </c>
      <c r="K274" s="10">
        <f>VLOOKUP(InputData[[#This Row],[PRODUCT ID]],MasterData[#All],6,0)</f>
        <v>210</v>
      </c>
      <c r="L274" s="10">
        <f>J274*InputData[[#This Row],[QUANTITY]]</f>
        <v>900</v>
      </c>
      <c r="M274" s="10">
        <f>K274*InputData[[#This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ID]],MasterData[#All],2,0)</f>
        <v>Product11</v>
      </c>
      <c r="H275" t="str">
        <f>VLOOKUP(InputData[[#This Row],[PRODUCT ID]],MasterData[#All],3,0)</f>
        <v>Category02</v>
      </c>
      <c r="I275" t="str">
        <f>VLOOKUP(InputData[[#This Row],[PRODUCT ID]],MasterData[#All],4,0)</f>
        <v>Lt</v>
      </c>
      <c r="J275" s="10">
        <f>VLOOKUP(InputData[[#This Row],[PRODUCT ID]],MasterData[#All],5,0)</f>
        <v>44</v>
      </c>
      <c r="K275" s="10">
        <f>VLOOKUP(InputData[[#This Row],[PRODUCT ID]],MasterData[#All],6,0)</f>
        <v>48.4</v>
      </c>
      <c r="L275" s="10">
        <f>J275*InputData[[#This Row],[QUANTITY]]</f>
        <v>616</v>
      </c>
      <c r="M275" s="10">
        <f>K275*InputData[[#This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ID]],MasterData[#All],2,0)</f>
        <v>Product22</v>
      </c>
      <c r="H276" t="str">
        <f>VLOOKUP(InputData[[#This Row],[PRODUCT ID]],MasterData[#All],3,0)</f>
        <v>Category03</v>
      </c>
      <c r="I276" t="str">
        <f>VLOOKUP(InputData[[#This Row],[PRODUCT ID]],MasterData[#All],4,0)</f>
        <v>Ft</v>
      </c>
      <c r="J276" s="10">
        <f>VLOOKUP(InputData[[#This Row],[PRODUCT ID]],MasterData[#All],5,0)</f>
        <v>121</v>
      </c>
      <c r="K276" s="10">
        <f>VLOOKUP(InputData[[#This Row],[PRODUCT ID]],MasterData[#All],6,0)</f>
        <v>141.57</v>
      </c>
      <c r="L276" s="10">
        <f>J276*InputData[[#This Row],[QUANTITY]]</f>
        <v>1210</v>
      </c>
      <c r="M276" s="10">
        <f>K276*InputData[[#This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ID]],MasterData[#All],2,0)</f>
        <v>Product14</v>
      </c>
      <c r="H277" t="str">
        <f>VLOOKUP(InputData[[#This Row],[PRODUCT ID]],MasterData[#All],3,0)</f>
        <v>Category02</v>
      </c>
      <c r="I277" t="str">
        <f>VLOOKUP(InputData[[#This Row],[PRODUCT ID]],MasterData[#All],4,0)</f>
        <v>Kg</v>
      </c>
      <c r="J277" s="10">
        <f>VLOOKUP(InputData[[#This Row],[PRODUCT ID]],MasterData[#All],5,0)</f>
        <v>112</v>
      </c>
      <c r="K277" s="10">
        <f>VLOOKUP(InputData[[#This Row],[PRODUCT ID]],MasterData[#All],6,0)</f>
        <v>146.72</v>
      </c>
      <c r="L277" s="10">
        <f>J277*InputData[[#This Row],[QUANTITY]]</f>
        <v>1232</v>
      </c>
      <c r="M277" s="10">
        <f>K277*InputData[[#This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ID]],MasterData[#All],2,0)</f>
        <v>Product40</v>
      </c>
      <c r="H278" t="str">
        <f>VLOOKUP(InputData[[#This Row],[PRODUCT ID]],MasterData[#All],3,0)</f>
        <v>Category05</v>
      </c>
      <c r="I278" t="str">
        <f>VLOOKUP(InputData[[#This Row],[PRODUCT ID]],MasterData[#All],4,0)</f>
        <v>Kg</v>
      </c>
      <c r="J278" s="10">
        <f>VLOOKUP(InputData[[#This Row],[PRODUCT ID]],MasterData[#All],5,0)</f>
        <v>90</v>
      </c>
      <c r="K278" s="10">
        <f>VLOOKUP(InputData[[#This Row],[PRODUCT ID]],MasterData[#All],6,0)</f>
        <v>115.2</v>
      </c>
      <c r="L278" s="10">
        <f>J278*InputData[[#This Row],[QUANTITY]]</f>
        <v>360</v>
      </c>
      <c r="M278" s="10">
        <f>K278*InputData[[#This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ID]],MasterData[#All],2,0)</f>
        <v>Product08</v>
      </c>
      <c r="H279" t="str">
        <f>VLOOKUP(InputData[[#This Row],[PRODUCT ID]],MasterData[#All],3,0)</f>
        <v>Category01</v>
      </c>
      <c r="I279" t="str">
        <f>VLOOKUP(InputData[[#This Row],[PRODUCT ID]],MasterData[#All],4,0)</f>
        <v>Kg</v>
      </c>
      <c r="J279" s="10">
        <f>VLOOKUP(InputData[[#This Row],[PRODUCT ID]],MasterData[#All],5,0)</f>
        <v>83</v>
      </c>
      <c r="K279" s="10">
        <f>VLOOKUP(InputData[[#This Row],[PRODUCT ID]],MasterData[#All],6,0)</f>
        <v>94.62</v>
      </c>
      <c r="L279" s="10">
        <f>J279*InputData[[#This Row],[QUANTITY]]</f>
        <v>747</v>
      </c>
      <c r="M279" s="10">
        <f>K279*InputData[[#This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ID]],MasterData[#All],2,0)</f>
        <v>Product21</v>
      </c>
      <c r="H280" t="str">
        <f>VLOOKUP(InputData[[#This Row],[PRODUCT ID]],MasterData[#All],3,0)</f>
        <v>Category03</v>
      </c>
      <c r="I280" t="str">
        <f>VLOOKUP(InputData[[#This Row],[PRODUCT ID]],MasterData[#All],4,0)</f>
        <v>Ft</v>
      </c>
      <c r="J280" s="10">
        <f>VLOOKUP(InputData[[#This Row],[PRODUCT ID]],MasterData[#All],5,0)</f>
        <v>126</v>
      </c>
      <c r="K280" s="10">
        <f>VLOOKUP(InputData[[#This Row],[PRODUCT ID]],MasterData[#All],6,0)</f>
        <v>162.54</v>
      </c>
      <c r="L280" s="10">
        <f>J280*InputData[[#This Row],[QUANTITY]]</f>
        <v>252</v>
      </c>
      <c r="M280" s="10">
        <f>K280*InputData[[#This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ID]],MasterData[#All],2,0)</f>
        <v>Product14</v>
      </c>
      <c r="H281" t="str">
        <f>VLOOKUP(InputData[[#This Row],[PRODUCT ID]],MasterData[#All],3,0)</f>
        <v>Category02</v>
      </c>
      <c r="I281" t="str">
        <f>VLOOKUP(InputData[[#This Row],[PRODUCT ID]],MasterData[#All],4,0)</f>
        <v>Kg</v>
      </c>
      <c r="J281" s="10">
        <f>VLOOKUP(InputData[[#This Row],[PRODUCT ID]],MasterData[#All],5,0)</f>
        <v>112</v>
      </c>
      <c r="K281" s="10">
        <f>VLOOKUP(InputData[[#This Row],[PRODUCT ID]],MasterData[#All],6,0)</f>
        <v>146.72</v>
      </c>
      <c r="L281" s="10">
        <f>J281*InputData[[#This Row],[QUANTITY]]</f>
        <v>784</v>
      </c>
      <c r="M281" s="10">
        <f>K281*InputData[[#This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ID]],MasterData[#All],2,0)</f>
        <v>Product01</v>
      </c>
      <c r="H282" t="str">
        <f>VLOOKUP(InputData[[#This Row],[PRODUCT ID]],MasterData[#All],3,0)</f>
        <v>Category01</v>
      </c>
      <c r="I282" t="str">
        <f>VLOOKUP(InputData[[#This Row],[PRODUCT ID]],MasterData[#All],4,0)</f>
        <v>Kg</v>
      </c>
      <c r="J282" s="10">
        <f>VLOOKUP(InputData[[#This Row],[PRODUCT ID]],MasterData[#All],5,0)</f>
        <v>98</v>
      </c>
      <c r="K282" s="10">
        <f>VLOOKUP(InputData[[#This Row],[PRODUCT ID]],MasterData[#All],6,0)</f>
        <v>103.88</v>
      </c>
      <c r="L282" s="10">
        <f>J282*InputData[[#This Row],[QUANTITY]]</f>
        <v>588</v>
      </c>
      <c r="M282" s="10">
        <f>K282*InputData[[#This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ID]],MasterData[#All],2,0)</f>
        <v>Product02</v>
      </c>
      <c r="H283" t="str">
        <f>VLOOKUP(InputData[[#This Row],[PRODUCT ID]],MasterData[#All],3,0)</f>
        <v>Category01</v>
      </c>
      <c r="I283" t="str">
        <f>VLOOKUP(InputData[[#This Row],[PRODUCT ID]],MasterData[#All],4,0)</f>
        <v>Kg</v>
      </c>
      <c r="J283" s="10">
        <f>VLOOKUP(InputData[[#This Row],[PRODUCT ID]],MasterData[#All],5,0)</f>
        <v>105</v>
      </c>
      <c r="K283" s="10">
        <f>VLOOKUP(InputData[[#This Row],[PRODUCT ID]],MasterData[#All],6,0)</f>
        <v>142.80000000000001</v>
      </c>
      <c r="L283" s="10">
        <f>J283*InputData[[#This Row],[QUANTITY]]</f>
        <v>525</v>
      </c>
      <c r="M283" s="10">
        <f>K283*InputData[[#This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ID]],MasterData[#All],2,0)</f>
        <v>Product42</v>
      </c>
      <c r="H284" t="str">
        <f>VLOOKUP(InputData[[#This Row],[PRODUCT ID]],MasterData[#All],3,0)</f>
        <v>Category05</v>
      </c>
      <c r="I284" t="str">
        <f>VLOOKUP(InputData[[#This Row],[PRODUCT ID]],MasterData[#All],4,0)</f>
        <v>Ft</v>
      </c>
      <c r="J284" s="10">
        <f>VLOOKUP(InputData[[#This Row],[PRODUCT ID]],MasterData[#All],5,0)</f>
        <v>120</v>
      </c>
      <c r="K284" s="10">
        <f>VLOOKUP(InputData[[#This Row],[PRODUCT ID]],MasterData[#All],6,0)</f>
        <v>162</v>
      </c>
      <c r="L284" s="10">
        <f>J284*InputData[[#This Row],[QUANTITY]]</f>
        <v>960</v>
      </c>
      <c r="M284" s="10">
        <f>K284*InputData[[#This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ID]],MasterData[#All],2,0)</f>
        <v>Product30</v>
      </c>
      <c r="H285" t="str">
        <f>VLOOKUP(InputData[[#This Row],[PRODUCT ID]],MasterData[#All],3,0)</f>
        <v>Category04</v>
      </c>
      <c r="I285" t="str">
        <f>VLOOKUP(InputData[[#This Row],[PRODUCT ID]],MasterData[#All],4,0)</f>
        <v>Ft</v>
      </c>
      <c r="J285" s="10">
        <f>VLOOKUP(InputData[[#This Row],[PRODUCT ID]],MasterData[#All],5,0)</f>
        <v>148</v>
      </c>
      <c r="K285" s="10">
        <f>VLOOKUP(InputData[[#This Row],[PRODUCT ID]],MasterData[#All],6,0)</f>
        <v>201.28</v>
      </c>
      <c r="L285" s="10">
        <f>J285*InputData[[#This Row],[QUANTITY]]</f>
        <v>2220</v>
      </c>
      <c r="M285" s="10">
        <f>K285*InputData[[#This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ID]],MasterData[#All],2,0)</f>
        <v>Product17</v>
      </c>
      <c r="H286" t="str">
        <f>VLOOKUP(InputData[[#This Row],[PRODUCT ID]],MasterData[#All],3,0)</f>
        <v>Category02</v>
      </c>
      <c r="I286" t="str">
        <f>VLOOKUP(InputData[[#This Row],[PRODUCT ID]],MasterData[#All],4,0)</f>
        <v>Ft</v>
      </c>
      <c r="J286" s="10">
        <f>VLOOKUP(InputData[[#This Row],[PRODUCT ID]],MasterData[#All],5,0)</f>
        <v>134</v>
      </c>
      <c r="K286" s="10">
        <f>VLOOKUP(InputData[[#This Row],[PRODUCT ID]],MasterData[#All],6,0)</f>
        <v>156.78</v>
      </c>
      <c r="L286" s="10">
        <f>J286*InputData[[#This Row],[QUANTITY]]</f>
        <v>1876</v>
      </c>
      <c r="M286" s="10">
        <f>K286*InputData[[#This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ID]],MasterData[#All],2,0)</f>
        <v>Product16</v>
      </c>
      <c r="H287" t="str">
        <f>VLOOKUP(InputData[[#This Row],[PRODUCT ID]],MasterData[#All],3,0)</f>
        <v>Category02</v>
      </c>
      <c r="I287" t="str">
        <f>VLOOKUP(InputData[[#This Row],[PRODUCT ID]],MasterData[#All],4,0)</f>
        <v>No.</v>
      </c>
      <c r="J287" s="10">
        <f>VLOOKUP(InputData[[#This Row],[PRODUCT ID]],MasterData[#All],5,0)</f>
        <v>13</v>
      </c>
      <c r="K287" s="10">
        <f>VLOOKUP(InputData[[#This Row],[PRODUCT ID]],MasterData[#All],6,0)</f>
        <v>16.64</v>
      </c>
      <c r="L287" s="10">
        <f>J287*InputData[[#This Row],[QUANTITY]]</f>
        <v>143</v>
      </c>
      <c r="M287" s="10">
        <f>K287*InputData[[#This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ID]],MasterData[#All],2,0)</f>
        <v>Product23</v>
      </c>
      <c r="H288" t="str">
        <f>VLOOKUP(InputData[[#This Row],[PRODUCT ID]],MasterData[#All],3,0)</f>
        <v>Category03</v>
      </c>
      <c r="I288" t="str">
        <f>VLOOKUP(InputData[[#This Row],[PRODUCT ID]],MasterData[#All],4,0)</f>
        <v>Ft</v>
      </c>
      <c r="J288" s="10">
        <f>VLOOKUP(InputData[[#This Row],[PRODUCT ID]],MasterData[#All],5,0)</f>
        <v>141</v>
      </c>
      <c r="K288" s="10">
        <f>VLOOKUP(InputData[[#This Row],[PRODUCT ID]],MasterData[#All],6,0)</f>
        <v>149.46</v>
      </c>
      <c r="L288" s="10">
        <f>J288*InputData[[#This Row],[QUANTITY]]</f>
        <v>846</v>
      </c>
      <c r="M288" s="10">
        <f>K288*InputData[[#This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ID]],MasterData[#All],2,0)</f>
        <v>Product41</v>
      </c>
      <c r="H289" t="str">
        <f>VLOOKUP(InputData[[#This Row],[PRODUCT ID]],MasterData[#All],3,0)</f>
        <v>Category05</v>
      </c>
      <c r="I289" t="str">
        <f>VLOOKUP(InputData[[#This Row],[PRODUCT ID]],MasterData[#All],4,0)</f>
        <v>Ft</v>
      </c>
      <c r="J289" s="10">
        <f>VLOOKUP(InputData[[#This Row],[PRODUCT ID]],MasterData[#All],5,0)</f>
        <v>138</v>
      </c>
      <c r="K289" s="10">
        <f>VLOOKUP(InputData[[#This Row],[PRODUCT ID]],MasterData[#All],6,0)</f>
        <v>173.88</v>
      </c>
      <c r="L289" s="10">
        <f>J289*InputData[[#This Row],[QUANTITY]]</f>
        <v>1242</v>
      </c>
      <c r="M289" s="10">
        <f>K289*InputData[[#This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ID]],MasterData[#All],2,0)</f>
        <v>Product05</v>
      </c>
      <c r="H290" t="str">
        <f>VLOOKUP(InputData[[#This Row],[PRODUCT ID]],MasterData[#All],3,0)</f>
        <v>Category01</v>
      </c>
      <c r="I290" t="str">
        <f>VLOOKUP(InputData[[#This Row],[PRODUCT ID]],MasterData[#All],4,0)</f>
        <v>Ft</v>
      </c>
      <c r="J290" s="10">
        <f>VLOOKUP(InputData[[#This Row],[PRODUCT ID]],MasterData[#All],5,0)</f>
        <v>133</v>
      </c>
      <c r="K290" s="10">
        <f>VLOOKUP(InputData[[#This Row],[PRODUCT ID]],MasterData[#All],6,0)</f>
        <v>155.61000000000001</v>
      </c>
      <c r="L290" s="10">
        <f>J290*InputData[[#This Row],[QUANTITY]]</f>
        <v>1197</v>
      </c>
      <c r="M290" s="10">
        <f>K290*InputData[[#This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ID]],MasterData[#All],2,0)</f>
        <v>Product14</v>
      </c>
      <c r="H291" t="str">
        <f>VLOOKUP(InputData[[#This Row],[PRODUCT ID]],MasterData[#All],3,0)</f>
        <v>Category02</v>
      </c>
      <c r="I291" t="str">
        <f>VLOOKUP(InputData[[#This Row],[PRODUCT ID]],MasterData[#All],4,0)</f>
        <v>Kg</v>
      </c>
      <c r="J291" s="10">
        <f>VLOOKUP(InputData[[#This Row],[PRODUCT ID]],MasterData[#All],5,0)</f>
        <v>112</v>
      </c>
      <c r="K291" s="10">
        <f>VLOOKUP(InputData[[#This Row],[PRODUCT ID]],MasterData[#All],6,0)</f>
        <v>146.72</v>
      </c>
      <c r="L291" s="10">
        <f>J291*InputData[[#This Row],[QUANTITY]]</f>
        <v>896</v>
      </c>
      <c r="M291" s="10">
        <f>K291*InputData[[#This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ID]],MasterData[#All],2,0)</f>
        <v>Product18</v>
      </c>
      <c r="H292" t="str">
        <f>VLOOKUP(InputData[[#This Row],[PRODUCT ID]],MasterData[#All],3,0)</f>
        <v>Category02</v>
      </c>
      <c r="I292" t="str">
        <f>VLOOKUP(InputData[[#This Row],[PRODUCT ID]],MasterData[#All],4,0)</f>
        <v>No.</v>
      </c>
      <c r="J292" s="10">
        <f>VLOOKUP(InputData[[#This Row],[PRODUCT ID]],MasterData[#All],5,0)</f>
        <v>37</v>
      </c>
      <c r="K292" s="10">
        <f>VLOOKUP(InputData[[#This Row],[PRODUCT ID]],MasterData[#All],6,0)</f>
        <v>49.21</v>
      </c>
      <c r="L292" s="10">
        <f>J292*InputData[[#This Row],[QUANTITY]]</f>
        <v>222</v>
      </c>
      <c r="M292" s="10">
        <f>K292*InputData[[#This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ID]],MasterData[#All],2,0)</f>
        <v>Product02</v>
      </c>
      <c r="H293" t="str">
        <f>VLOOKUP(InputData[[#This Row],[PRODUCT ID]],MasterData[#All],3,0)</f>
        <v>Category01</v>
      </c>
      <c r="I293" t="str">
        <f>VLOOKUP(InputData[[#This Row],[PRODUCT ID]],MasterData[#All],4,0)</f>
        <v>Kg</v>
      </c>
      <c r="J293" s="10">
        <f>VLOOKUP(InputData[[#This Row],[PRODUCT ID]],MasterData[#All],5,0)</f>
        <v>105</v>
      </c>
      <c r="K293" s="10">
        <f>VLOOKUP(InputData[[#This Row],[PRODUCT ID]],MasterData[#All],6,0)</f>
        <v>142.80000000000001</v>
      </c>
      <c r="L293" s="10">
        <f>J293*InputData[[#This Row],[QUANTITY]]</f>
        <v>630</v>
      </c>
      <c r="M293" s="10">
        <f>K293*InputData[[#This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ID]],MasterData[#All],2,0)</f>
        <v>Product05</v>
      </c>
      <c r="H294" t="str">
        <f>VLOOKUP(InputData[[#This Row],[PRODUCT ID]],MasterData[#All],3,0)</f>
        <v>Category01</v>
      </c>
      <c r="I294" t="str">
        <f>VLOOKUP(InputData[[#This Row],[PRODUCT ID]],MasterData[#All],4,0)</f>
        <v>Ft</v>
      </c>
      <c r="J294" s="10">
        <f>VLOOKUP(InputData[[#This Row],[PRODUCT ID]],MasterData[#All],5,0)</f>
        <v>133</v>
      </c>
      <c r="K294" s="10">
        <f>VLOOKUP(InputData[[#This Row],[PRODUCT ID]],MasterData[#All],6,0)</f>
        <v>155.61000000000001</v>
      </c>
      <c r="L294" s="10">
        <f>J294*InputData[[#This Row],[QUANTITY]]</f>
        <v>1463</v>
      </c>
      <c r="M294" s="10">
        <f>K294*InputData[[#This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ID]],MasterData[#All],2,0)</f>
        <v>Product04</v>
      </c>
      <c r="H295" t="str">
        <f>VLOOKUP(InputData[[#This Row],[PRODUCT ID]],MasterData[#All],3,0)</f>
        <v>Category01</v>
      </c>
      <c r="I295" t="str">
        <f>VLOOKUP(InputData[[#This Row],[PRODUCT ID]],MasterData[#All],4,0)</f>
        <v>Lt</v>
      </c>
      <c r="J295" s="10">
        <f>VLOOKUP(InputData[[#This Row],[PRODUCT ID]],MasterData[#All],5,0)</f>
        <v>44</v>
      </c>
      <c r="K295" s="10">
        <f>VLOOKUP(InputData[[#This Row],[PRODUCT ID]],MasterData[#All],6,0)</f>
        <v>48.84</v>
      </c>
      <c r="L295" s="10">
        <f>J295*InputData[[#This Row],[QUANTITY]]</f>
        <v>132</v>
      </c>
      <c r="M295" s="10">
        <f>K295*InputData[[#This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ID]],MasterData[#All],2,0)</f>
        <v>Product32</v>
      </c>
      <c r="H296" t="str">
        <f>VLOOKUP(InputData[[#This Row],[PRODUCT ID]],MasterData[#All],3,0)</f>
        <v>Category04</v>
      </c>
      <c r="I296" t="str">
        <f>VLOOKUP(InputData[[#This Row],[PRODUCT ID]],MasterData[#All],4,0)</f>
        <v>Kg</v>
      </c>
      <c r="J296" s="10">
        <f>VLOOKUP(InputData[[#This Row],[PRODUCT ID]],MasterData[#All],5,0)</f>
        <v>89</v>
      </c>
      <c r="K296" s="10">
        <f>VLOOKUP(InputData[[#This Row],[PRODUCT ID]],MasterData[#All],6,0)</f>
        <v>117.48</v>
      </c>
      <c r="L296" s="10">
        <f>J296*InputData[[#This Row],[QUANTITY]]</f>
        <v>1246</v>
      </c>
      <c r="M296" s="10">
        <f>K296*InputData[[#This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ID]],MasterData[#All],2,0)</f>
        <v>Product10</v>
      </c>
      <c r="H297" t="str">
        <f>VLOOKUP(InputData[[#This Row],[PRODUCT ID]],MasterData[#All],3,0)</f>
        <v>Category02</v>
      </c>
      <c r="I297" t="str">
        <f>VLOOKUP(InputData[[#This Row],[PRODUCT ID]],MasterData[#All],4,0)</f>
        <v>Ft</v>
      </c>
      <c r="J297" s="10">
        <f>VLOOKUP(InputData[[#This Row],[PRODUCT ID]],MasterData[#All],5,0)</f>
        <v>148</v>
      </c>
      <c r="K297" s="10">
        <f>VLOOKUP(InputData[[#This Row],[PRODUCT ID]],MasterData[#All],6,0)</f>
        <v>164.28</v>
      </c>
      <c r="L297" s="10">
        <f>J297*InputData[[#This Row],[QUANTITY]]</f>
        <v>1924</v>
      </c>
      <c r="M297" s="10">
        <f>K297*InputData[[#This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ID]],MasterData[#All],2,0)</f>
        <v>Product26</v>
      </c>
      <c r="H298" t="str">
        <f>VLOOKUP(InputData[[#This Row],[PRODUCT ID]],MasterData[#All],3,0)</f>
        <v>Category04</v>
      </c>
      <c r="I298" t="str">
        <f>VLOOKUP(InputData[[#This Row],[PRODUCT ID]],MasterData[#All],4,0)</f>
        <v>No.</v>
      </c>
      <c r="J298" s="10">
        <f>VLOOKUP(InputData[[#This Row],[PRODUCT ID]],MasterData[#All],5,0)</f>
        <v>18</v>
      </c>
      <c r="K298" s="10">
        <f>VLOOKUP(InputData[[#This Row],[PRODUCT ID]],MasterData[#All],6,0)</f>
        <v>24.66</v>
      </c>
      <c r="L298" s="10">
        <f>J298*InputData[[#This Row],[QUANTITY]]</f>
        <v>144</v>
      </c>
      <c r="M298" s="10">
        <f>K298*InputData[[#This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ID]],MasterData[#All],2,0)</f>
        <v>Product28</v>
      </c>
      <c r="H299" t="str">
        <f>VLOOKUP(InputData[[#This Row],[PRODUCT ID]],MasterData[#All],3,0)</f>
        <v>Category04</v>
      </c>
      <c r="I299" t="str">
        <f>VLOOKUP(InputData[[#This Row],[PRODUCT ID]],MasterData[#All],4,0)</f>
        <v>No.</v>
      </c>
      <c r="J299" s="10">
        <f>VLOOKUP(InputData[[#This Row],[PRODUCT ID]],MasterData[#All],5,0)</f>
        <v>37</v>
      </c>
      <c r="K299" s="10">
        <f>VLOOKUP(InputData[[#This Row],[PRODUCT ID]],MasterData[#All],6,0)</f>
        <v>41.81</v>
      </c>
      <c r="L299" s="10">
        <f>J299*InputData[[#This Row],[QUANTITY]]</f>
        <v>111</v>
      </c>
      <c r="M299" s="10">
        <f>K299*InputData[[#This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ID]],MasterData[#All],2,0)</f>
        <v>Product32</v>
      </c>
      <c r="H300" t="str">
        <f>VLOOKUP(InputData[[#This Row],[PRODUCT ID]],MasterData[#All],3,0)</f>
        <v>Category04</v>
      </c>
      <c r="I300" t="str">
        <f>VLOOKUP(InputData[[#This Row],[PRODUCT ID]],MasterData[#All],4,0)</f>
        <v>Kg</v>
      </c>
      <c r="J300" s="10">
        <f>VLOOKUP(InputData[[#This Row],[PRODUCT ID]],MasterData[#All],5,0)</f>
        <v>89</v>
      </c>
      <c r="K300" s="10">
        <f>VLOOKUP(InputData[[#This Row],[PRODUCT ID]],MasterData[#All],6,0)</f>
        <v>117.48</v>
      </c>
      <c r="L300" s="10">
        <f>J300*InputData[[#This Row],[QUANTITY]]</f>
        <v>89</v>
      </c>
      <c r="M300" s="10">
        <f>K300*InputData[[#This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ID]],MasterData[#All],2,0)</f>
        <v>Product02</v>
      </c>
      <c r="H301" t="str">
        <f>VLOOKUP(InputData[[#This Row],[PRODUCT ID]],MasterData[#All],3,0)</f>
        <v>Category01</v>
      </c>
      <c r="I301" t="str">
        <f>VLOOKUP(InputData[[#This Row],[PRODUCT ID]],MasterData[#All],4,0)</f>
        <v>Kg</v>
      </c>
      <c r="J301" s="10">
        <f>VLOOKUP(InputData[[#This Row],[PRODUCT ID]],MasterData[#All],5,0)</f>
        <v>105</v>
      </c>
      <c r="K301" s="10">
        <f>VLOOKUP(InputData[[#This Row],[PRODUCT ID]],MasterData[#All],6,0)</f>
        <v>142.80000000000001</v>
      </c>
      <c r="L301" s="10">
        <f>J301*InputData[[#This Row],[QUANTITY]]</f>
        <v>1365</v>
      </c>
      <c r="M301" s="10">
        <f>K301*InputData[[#This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ID]],MasterData[#All],2,0)</f>
        <v>Product12</v>
      </c>
      <c r="H302" t="str">
        <f>VLOOKUP(InputData[[#This Row],[PRODUCT ID]],MasterData[#All],3,0)</f>
        <v>Category02</v>
      </c>
      <c r="I302" t="str">
        <f>VLOOKUP(InputData[[#This Row],[PRODUCT ID]],MasterData[#All],4,0)</f>
        <v>Kg</v>
      </c>
      <c r="J302" s="10">
        <f>VLOOKUP(InputData[[#This Row],[PRODUCT ID]],MasterData[#All],5,0)</f>
        <v>73</v>
      </c>
      <c r="K302" s="10">
        <f>VLOOKUP(InputData[[#This Row],[PRODUCT ID]],MasterData[#All],6,0)</f>
        <v>94.17</v>
      </c>
      <c r="L302" s="10">
        <f>J302*InputData[[#This Row],[QUANTITY]]</f>
        <v>438</v>
      </c>
      <c r="M302" s="10">
        <f>K302*InputData[[#This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ID]],MasterData[#All],2,0)</f>
        <v>Product13</v>
      </c>
      <c r="H303" t="str">
        <f>VLOOKUP(InputData[[#This Row],[PRODUCT ID]],MasterData[#All],3,0)</f>
        <v>Category02</v>
      </c>
      <c r="I303" t="str">
        <f>VLOOKUP(InputData[[#This Row],[PRODUCT ID]],MasterData[#All],4,0)</f>
        <v>Kg</v>
      </c>
      <c r="J303" s="10">
        <f>VLOOKUP(InputData[[#This Row],[PRODUCT ID]],MasterData[#All],5,0)</f>
        <v>112</v>
      </c>
      <c r="K303" s="10">
        <f>VLOOKUP(InputData[[#This Row],[PRODUCT ID]],MasterData[#All],6,0)</f>
        <v>122.08</v>
      </c>
      <c r="L303" s="10">
        <f>J303*InputData[[#This Row],[QUANTITY]]</f>
        <v>672</v>
      </c>
      <c r="M303" s="10">
        <f>K303*InputData[[#This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ID]],MasterData[#All],2,0)</f>
        <v>Product16</v>
      </c>
      <c r="H304" t="str">
        <f>VLOOKUP(InputData[[#This Row],[PRODUCT ID]],MasterData[#All],3,0)</f>
        <v>Category02</v>
      </c>
      <c r="I304" t="str">
        <f>VLOOKUP(InputData[[#This Row],[PRODUCT ID]],MasterData[#All],4,0)</f>
        <v>No.</v>
      </c>
      <c r="J304" s="10">
        <f>VLOOKUP(InputData[[#This Row],[PRODUCT ID]],MasterData[#All],5,0)</f>
        <v>13</v>
      </c>
      <c r="K304" s="10">
        <f>VLOOKUP(InputData[[#This Row],[PRODUCT ID]],MasterData[#All],6,0)</f>
        <v>16.64</v>
      </c>
      <c r="L304" s="10">
        <f>J304*InputData[[#This Row],[QUANTITY]]</f>
        <v>195</v>
      </c>
      <c r="M304" s="10">
        <f>K304*InputData[[#This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ID]],MasterData[#All],2,0)</f>
        <v>Product36</v>
      </c>
      <c r="H305" t="str">
        <f>VLOOKUP(InputData[[#This Row],[PRODUCT ID]],MasterData[#All],3,0)</f>
        <v>Category04</v>
      </c>
      <c r="I305" t="str">
        <f>VLOOKUP(InputData[[#This Row],[PRODUCT ID]],MasterData[#All],4,0)</f>
        <v>Kg</v>
      </c>
      <c r="J305" s="10">
        <f>VLOOKUP(InputData[[#This Row],[PRODUCT ID]],MasterData[#All],5,0)</f>
        <v>90</v>
      </c>
      <c r="K305" s="10">
        <f>VLOOKUP(InputData[[#This Row],[PRODUCT ID]],MasterData[#All],6,0)</f>
        <v>96.3</v>
      </c>
      <c r="L305" s="10">
        <f>J305*InputData[[#This Row],[QUANTITY]]</f>
        <v>720</v>
      </c>
      <c r="M305" s="10">
        <f>K305*InputData[[#This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ID]],MasterData[#All],2,0)</f>
        <v>Product12</v>
      </c>
      <c r="H306" t="str">
        <f>VLOOKUP(InputData[[#This Row],[PRODUCT ID]],MasterData[#All],3,0)</f>
        <v>Category02</v>
      </c>
      <c r="I306" t="str">
        <f>VLOOKUP(InputData[[#This Row],[PRODUCT ID]],MasterData[#All],4,0)</f>
        <v>Kg</v>
      </c>
      <c r="J306" s="10">
        <f>VLOOKUP(InputData[[#This Row],[PRODUCT ID]],MasterData[#All],5,0)</f>
        <v>73</v>
      </c>
      <c r="K306" s="10">
        <f>VLOOKUP(InputData[[#This Row],[PRODUCT ID]],MasterData[#All],6,0)</f>
        <v>94.17</v>
      </c>
      <c r="L306" s="10">
        <f>J306*InputData[[#This Row],[QUANTITY]]</f>
        <v>511</v>
      </c>
      <c r="M306" s="10">
        <f>K306*InputData[[#This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ID]],MasterData[#All],2,0)</f>
        <v>Product05</v>
      </c>
      <c r="H307" t="str">
        <f>VLOOKUP(InputData[[#This Row],[PRODUCT ID]],MasterData[#All],3,0)</f>
        <v>Category01</v>
      </c>
      <c r="I307" t="str">
        <f>VLOOKUP(InputData[[#This Row],[PRODUCT ID]],MasterData[#All],4,0)</f>
        <v>Ft</v>
      </c>
      <c r="J307" s="10">
        <f>VLOOKUP(InputData[[#This Row],[PRODUCT ID]],MasterData[#All],5,0)</f>
        <v>133</v>
      </c>
      <c r="K307" s="10">
        <f>VLOOKUP(InputData[[#This Row],[PRODUCT ID]],MasterData[#All],6,0)</f>
        <v>155.61000000000001</v>
      </c>
      <c r="L307" s="10">
        <f>J307*InputData[[#This Row],[QUANTITY]]</f>
        <v>1995</v>
      </c>
      <c r="M307" s="10">
        <f>K307*InputData[[#This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ID]],MasterData[#All],2,0)</f>
        <v>Product37</v>
      </c>
      <c r="H308" t="str">
        <f>VLOOKUP(InputData[[#This Row],[PRODUCT ID]],MasterData[#All],3,0)</f>
        <v>Category05</v>
      </c>
      <c r="I308" t="str">
        <f>VLOOKUP(InputData[[#This Row],[PRODUCT ID]],MasterData[#All],4,0)</f>
        <v>Kg</v>
      </c>
      <c r="J308" s="10">
        <f>VLOOKUP(InputData[[#This Row],[PRODUCT ID]],MasterData[#All],5,0)</f>
        <v>67</v>
      </c>
      <c r="K308" s="10">
        <f>VLOOKUP(InputData[[#This Row],[PRODUCT ID]],MasterData[#All],6,0)</f>
        <v>85.76</v>
      </c>
      <c r="L308" s="10">
        <f>J308*InputData[[#This Row],[QUANTITY]]</f>
        <v>1005</v>
      </c>
      <c r="M308" s="10">
        <f>K308*InputData[[#This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ID]],MasterData[#All],2,0)</f>
        <v>Product26</v>
      </c>
      <c r="H309" t="str">
        <f>VLOOKUP(InputData[[#This Row],[PRODUCT ID]],MasterData[#All],3,0)</f>
        <v>Category04</v>
      </c>
      <c r="I309" t="str">
        <f>VLOOKUP(InputData[[#This Row],[PRODUCT ID]],MasterData[#All],4,0)</f>
        <v>No.</v>
      </c>
      <c r="J309" s="10">
        <f>VLOOKUP(InputData[[#This Row],[PRODUCT ID]],MasterData[#All],5,0)</f>
        <v>18</v>
      </c>
      <c r="K309" s="10">
        <f>VLOOKUP(InputData[[#This Row],[PRODUCT ID]],MasterData[#All],6,0)</f>
        <v>24.66</v>
      </c>
      <c r="L309" s="10">
        <f>J309*InputData[[#This Row],[QUANTITY]]</f>
        <v>234</v>
      </c>
      <c r="M309" s="10">
        <f>K309*InputData[[#This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ID]],MasterData[#All],2,0)</f>
        <v>Product04</v>
      </c>
      <c r="H310" t="str">
        <f>VLOOKUP(InputData[[#This Row],[PRODUCT ID]],MasterData[#All],3,0)</f>
        <v>Category01</v>
      </c>
      <c r="I310" t="str">
        <f>VLOOKUP(InputData[[#This Row],[PRODUCT ID]],MasterData[#All],4,0)</f>
        <v>Lt</v>
      </c>
      <c r="J310" s="10">
        <f>VLOOKUP(InputData[[#This Row],[PRODUCT ID]],MasterData[#All],5,0)</f>
        <v>44</v>
      </c>
      <c r="K310" s="10">
        <f>VLOOKUP(InputData[[#This Row],[PRODUCT ID]],MasterData[#All],6,0)</f>
        <v>48.84</v>
      </c>
      <c r="L310" s="10">
        <f>J310*InputData[[#This Row],[QUANTITY]]</f>
        <v>88</v>
      </c>
      <c r="M310" s="10">
        <f>K310*InputData[[#This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ID]],MasterData[#All],2,0)</f>
        <v>Product03</v>
      </c>
      <c r="H311" t="str">
        <f>VLOOKUP(InputData[[#This Row],[PRODUCT ID]],MasterData[#All],3,0)</f>
        <v>Category01</v>
      </c>
      <c r="I311" t="str">
        <f>VLOOKUP(InputData[[#This Row],[PRODUCT ID]],MasterData[#All],4,0)</f>
        <v>Kg</v>
      </c>
      <c r="J311" s="10">
        <f>VLOOKUP(InputData[[#This Row],[PRODUCT ID]],MasterData[#All],5,0)</f>
        <v>71</v>
      </c>
      <c r="K311" s="10">
        <f>VLOOKUP(InputData[[#This Row],[PRODUCT ID]],MasterData[#All],6,0)</f>
        <v>80.94</v>
      </c>
      <c r="L311" s="10">
        <f>J311*InputData[[#This Row],[QUANTITY]]</f>
        <v>71</v>
      </c>
      <c r="M311" s="10">
        <f>K311*InputData[[#This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ID]],MasterData[#All],2,0)</f>
        <v>Product44</v>
      </c>
      <c r="H312" t="str">
        <f>VLOOKUP(InputData[[#This Row],[PRODUCT ID]],MasterData[#All],3,0)</f>
        <v>Category05</v>
      </c>
      <c r="I312" t="str">
        <f>VLOOKUP(InputData[[#This Row],[PRODUCT ID]],MasterData[#All],4,0)</f>
        <v>Kg</v>
      </c>
      <c r="J312" s="10">
        <f>VLOOKUP(InputData[[#This Row],[PRODUCT ID]],MasterData[#All],5,0)</f>
        <v>76</v>
      </c>
      <c r="K312" s="10">
        <f>VLOOKUP(InputData[[#This Row],[PRODUCT ID]],MasterData[#All],6,0)</f>
        <v>82.08</v>
      </c>
      <c r="L312" s="10">
        <f>J312*InputData[[#This Row],[QUANTITY]]</f>
        <v>456</v>
      </c>
      <c r="M312" s="10">
        <f>K312*InputData[[#This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ID]],MasterData[#All],2,0)</f>
        <v>Product30</v>
      </c>
      <c r="H313" t="str">
        <f>VLOOKUP(InputData[[#This Row],[PRODUCT ID]],MasterData[#All],3,0)</f>
        <v>Category04</v>
      </c>
      <c r="I313" t="str">
        <f>VLOOKUP(InputData[[#This Row],[PRODUCT ID]],MasterData[#All],4,0)</f>
        <v>Ft</v>
      </c>
      <c r="J313" s="10">
        <f>VLOOKUP(InputData[[#This Row],[PRODUCT ID]],MasterData[#All],5,0)</f>
        <v>148</v>
      </c>
      <c r="K313" s="10">
        <f>VLOOKUP(InputData[[#This Row],[PRODUCT ID]],MasterData[#All],6,0)</f>
        <v>201.28</v>
      </c>
      <c r="L313" s="10">
        <f>J313*InputData[[#This Row],[QUANTITY]]</f>
        <v>444</v>
      </c>
      <c r="M313" s="10">
        <f>K313*InputData[[#This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ID]],MasterData[#All],2,0)</f>
        <v>Product04</v>
      </c>
      <c r="H314" t="str">
        <f>VLOOKUP(InputData[[#This Row],[PRODUCT ID]],MasterData[#All],3,0)</f>
        <v>Category01</v>
      </c>
      <c r="I314" t="str">
        <f>VLOOKUP(InputData[[#This Row],[PRODUCT ID]],MasterData[#All],4,0)</f>
        <v>Lt</v>
      </c>
      <c r="J314" s="10">
        <f>VLOOKUP(InputData[[#This Row],[PRODUCT ID]],MasterData[#All],5,0)</f>
        <v>44</v>
      </c>
      <c r="K314" s="10">
        <f>VLOOKUP(InputData[[#This Row],[PRODUCT ID]],MasterData[#All],6,0)</f>
        <v>48.84</v>
      </c>
      <c r="L314" s="10">
        <f>J314*InputData[[#This Row],[QUANTITY]]</f>
        <v>484</v>
      </c>
      <c r="M314" s="10">
        <f>K314*InputData[[#This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ID]],MasterData[#All],2,0)</f>
        <v>Product33</v>
      </c>
      <c r="H315" t="str">
        <f>VLOOKUP(InputData[[#This Row],[PRODUCT ID]],MasterData[#All],3,0)</f>
        <v>Category04</v>
      </c>
      <c r="I315" t="str">
        <f>VLOOKUP(InputData[[#This Row],[PRODUCT ID]],MasterData[#All],4,0)</f>
        <v>Kg</v>
      </c>
      <c r="J315" s="10">
        <f>VLOOKUP(InputData[[#This Row],[PRODUCT ID]],MasterData[#All],5,0)</f>
        <v>95</v>
      </c>
      <c r="K315" s="10">
        <f>VLOOKUP(InputData[[#This Row],[PRODUCT ID]],MasterData[#All],6,0)</f>
        <v>119.7</v>
      </c>
      <c r="L315" s="10">
        <f>J315*InputData[[#This Row],[QUANTITY]]</f>
        <v>1140</v>
      </c>
      <c r="M315" s="10">
        <f>K315*InputData[[#This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ID]],MasterData[#All],2,0)</f>
        <v>Product16</v>
      </c>
      <c r="H316" t="str">
        <f>VLOOKUP(InputData[[#This Row],[PRODUCT ID]],MasterData[#All],3,0)</f>
        <v>Category02</v>
      </c>
      <c r="I316" t="str">
        <f>VLOOKUP(InputData[[#This Row],[PRODUCT ID]],MasterData[#All],4,0)</f>
        <v>No.</v>
      </c>
      <c r="J316" s="10">
        <f>VLOOKUP(InputData[[#This Row],[PRODUCT ID]],MasterData[#All],5,0)</f>
        <v>13</v>
      </c>
      <c r="K316" s="10">
        <f>VLOOKUP(InputData[[#This Row],[PRODUCT ID]],MasterData[#All],6,0)</f>
        <v>16.64</v>
      </c>
      <c r="L316" s="10">
        <f>J316*InputData[[#This Row],[QUANTITY]]</f>
        <v>26</v>
      </c>
      <c r="M316" s="10">
        <f>K316*InputData[[#This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ID]],MasterData[#All],2,0)</f>
        <v>Product26</v>
      </c>
      <c r="H317" t="str">
        <f>VLOOKUP(InputData[[#This Row],[PRODUCT ID]],MasterData[#All],3,0)</f>
        <v>Category04</v>
      </c>
      <c r="I317" t="str">
        <f>VLOOKUP(InputData[[#This Row],[PRODUCT ID]],MasterData[#All],4,0)</f>
        <v>No.</v>
      </c>
      <c r="J317" s="10">
        <f>VLOOKUP(InputData[[#This Row],[PRODUCT ID]],MasterData[#All],5,0)</f>
        <v>18</v>
      </c>
      <c r="K317" s="10">
        <f>VLOOKUP(InputData[[#This Row],[PRODUCT ID]],MasterData[#All],6,0)</f>
        <v>24.66</v>
      </c>
      <c r="L317" s="10">
        <f>J317*InputData[[#This Row],[QUANTITY]]</f>
        <v>234</v>
      </c>
      <c r="M317" s="10">
        <f>K317*InputData[[#This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ID]],MasterData[#All],2,0)</f>
        <v>Product19</v>
      </c>
      <c r="H318" t="str">
        <f>VLOOKUP(InputData[[#This Row],[PRODUCT ID]],MasterData[#All],3,0)</f>
        <v>Category02</v>
      </c>
      <c r="I318" t="str">
        <f>VLOOKUP(InputData[[#This Row],[PRODUCT ID]],MasterData[#All],4,0)</f>
        <v>Ft</v>
      </c>
      <c r="J318" s="10">
        <f>VLOOKUP(InputData[[#This Row],[PRODUCT ID]],MasterData[#All],5,0)</f>
        <v>150</v>
      </c>
      <c r="K318" s="10">
        <f>VLOOKUP(InputData[[#This Row],[PRODUCT ID]],MasterData[#All],6,0)</f>
        <v>210</v>
      </c>
      <c r="L318" s="10">
        <f>J318*InputData[[#This Row],[QUANTITY]]</f>
        <v>300</v>
      </c>
      <c r="M318" s="10">
        <f>K318*InputData[[#This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ID]],MasterData[#All],2,0)</f>
        <v>Product27</v>
      </c>
      <c r="H319" t="str">
        <f>VLOOKUP(InputData[[#This Row],[PRODUCT ID]],MasterData[#All],3,0)</f>
        <v>Category04</v>
      </c>
      <c r="I319" t="str">
        <f>VLOOKUP(InputData[[#This Row],[PRODUCT ID]],MasterData[#All],4,0)</f>
        <v>Lt</v>
      </c>
      <c r="J319" s="10">
        <f>VLOOKUP(InputData[[#This Row],[PRODUCT ID]],MasterData[#All],5,0)</f>
        <v>48</v>
      </c>
      <c r="K319" s="10">
        <f>VLOOKUP(InputData[[#This Row],[PRODUCT ID]],MasterData[#All],6,0)</f>
        <v>57.120000000000005</v>
      </c>
      <c r="L319" s="10">
        <f>J319*InputData[[#This Row],[QUANTITY]]</f>
        <v>480</v>
      </c>
      <c r="M319" s="10">
        <f>K319*InputData[[#This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ID]],MasterData[#All],2,0)</f>
        <v>Product41</v>
      </c>
      <c r="H320" t="str">
        <f>VLOOKUP(InputData[[#This Row],[PRODUCT ID]],MasterData[#All],3,0)</f>
        <v>Category05</v>
      </c>
      <c r="I320" t="str">
        <f>VLOOKUP(InputData[[#This Row],[PRODUCT ID]],MasterData[#All],4,0)</f>
        <v>Ft</v>
      </c>
      <c r="J320" s="10">
        <f>VLOOKUP(InputData[[#This Row],[PRODUCT ID]],MasterData[#All],5,0)</f>
        <v>138</v>
      </c>
      <c r="K320" s="10">
        <f>VLOOKUP(InputData[[#This Row],[PRODUCT ID]],MasterData[#All],6,0)</f>
        <v>173.88</v>
      </c>
      <c r="L320" s="10">
        <f>J320*InputData[[#This Row],[QUANTITY]]</f>
        <v>828</v>
      </c>
      <c r="M320" s="10">
        <f>K320*InputData[[#This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ID]],MasterData[#All],2,0)</f>
        <v>Product32</v>
      </c>
      <c r="H321" t="str">
        <f>VLOOKUP(InputData[[#This Row],[PRODUCT ID]],MasterData[#All],3,0)</f>
        <v>Category04</v>
      </c>
      <c r="I321" t="str">
        <f>VLOOKUP(InputData[[#This Row],[PRODUCT ID]],MasterData[#All],4,0)</f>
        <v>Kg</v>
      </c>
      <c r="J321" s="10">
        <f>VLOOKUP(InputData[[#This Row],[PRODUCT ID]],MasterData[#All],5,0)</f>
        <v>89</v>
      </c>
      <c r="K321" s="10">
        <f>VLOOKUP(InputData[[#This Row],[PRODUCT ID]],MasterData[#All],6,0)</f>
        <v>117.48</v>
      </c>
      <c r="L321" s="10">
        <f>J321*InputData[[#This Row],[QUANTITY]]</f>
        <v>801</v>
      </c>
      <c r="M321" s="10">
        <f>K321*InputData[[#This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ID]],MasterData[#All],2,0)</f>
        <v>Product01</v>
      </c>
      <c r="H322" t="str">
        <f>VLOOKUP(InputData[[#This Row],[PRODUCT ID]],MasterData[#All],3,0)</f>
        <v>Category01</v>
      </c>
      <c r="I322" t="str">
        <f>VLOOKUP(InputData[[#This Row],[PRODUCT ID]],MasterData[#All],4,0)</f>
        <v>Kg</v>
      </c>
      <c r="J322" s="10">
        <f>VLOOKUP(InputData[[#This Row],[PRODUCT ID]],MasterData[#All],5,0)</f>
        <v>98</v>
      </c>
      <c r="K322" s="10">
        <f>VLOOKUP(InputData[[#This Row],[PRODUCT ID]],MasterData[#All],6,0)</f>
        <v>103.88</v>
      </c>
      <c r="L322" s="10">
        <f>J322*InputData[[#This Row],[QUANTITY]]</f>
        <v>196</v>
      </c>
      <c r="M322" s="10">
        <f>K322*InputData[[#This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ID]],MasterData[#All],2,0)</f>
        <v>Product30</v>
      </c>
      <c r="H323" t="str">
        <f>VLOOKUP(InputData[[#This Row],[PRODUCT ID]],MasterData[#All],3,0)</f>
        <v>Category04</v>
      </c>
      <c r="I323" t="str">
        <f>VLOOKUP(InputData[[#This Row],[PRODUCT ID]],MasterData[#All],4,0)</f>
        <v>Ft</v>
      </c>
      <c r="J323" s="10">
        <f>VLOOKUP(InputData[[#This Row],[PRODUCT ID]],MasterData[#All],5,0)</f>
        <v>148</v>
      </c>
      <c r="K323" s="10">
        <f>VLOOKUP(InputData[[#This Row],[PRODUCT ID]],MasterData[#All],6,0)</f>
        <v>201.28</v>
      </c>
      <c r="L323" s="10">
        <f>J323*InputData[[#This Row],[QUANTITY]]</f>
        <v>1628</v>
      </c>
      <c r="M323" s="10">
        <f>K323*InputData[[#This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ID]],MasterData[#All],2,0)</f>
        <v>Product32</v>
      </c>
      <c r="H324" t="str">
        <f>VLOOKUP(InputData[[#This Row],[PRODUCT ID]],MasterData[#All],3,0)</f>
        <v>Category04</v>
      </c>
      <c r="I324" t="str">
        <f>VLOOKUP(InputData[[#This Row],[PRODUCT ID]],MasterData[#All],4,0)</f>
        <v>Kg</v>
      </c>
      <c r="J324" s="10">
        <f>VLOOKUP(InputData[[#This Row],[PRODUCT ID]],MasterData[#All],5,0)</f>
        <v>89</v>
      </c>
      <c r="K324" s="10">
        <f>VLOOKUP(InputData[[#This Row],[PRODUCT ID]],MasterData[#All],6,0)</f>
        <v>117.48</v>
      </c>
      <c r="L324" s="10">
        <f>J324*InputData[[#This Row],[QUANTITY]]</f>
        <v>1068</v>
      </c>
      <c r="M324" s="10">
        <f>K324*InputData[[#This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ID]],MasterData[#All],2,0)</f>
        <v>Product01</v>
      </c>
      <c r="H325" t="str">
        <f>VLOOKUP(InputData[[#This Row],[PRODUCT ID]],MasterData[#All],3,0)</f>
        <v>Category01</v>
      </c>
      <c r="I325" t="str">
        <f>VLOOKUP(InputData[[#This Row],[PRODUCT ID]],MasterData[#All],4,0)</f>
        <v>Kg</v>
      </c>
      <c r="J325" s="10">
        <f>VLOOKUP(InputData[[#This Row],[PRODUCT ID]],MasterData[#All],5,0)</f>
        <v>98</v>
      </c>
      <c r="K325" s="10">
        <f>VLOOKUP(InputData[[#This Row],[PRODUCT ID]],MasterData[#All],6,0)</f>
        <v>103.88</v>
      </c>
      <c r="L325" s="10">
        <f>J325*InputData[[#This Row],[QUANTITY]]</f>
        <v>1274</v>
      </c>
      <c r="M325" s="10">
        <f>K325*InputData[[#This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ID]],MasterData[#All],2,0)</f>
        <v>Product02</v>
      </c>
      <c r="H326" t="str">
        <f>VLOOKUP(InputData[[#This Row],[PRODUCT ID]],MasterData[#All],3,0)</f>
        <v>Category01</v>
      </c>
      <c r="I326" t="str">
        <f>VLOOKUP(InputData[[#This Row],[PRODUCT ID]],MasterData[#All],4,0)</f>
        <v>Kg</v>
      </c>
      <c r="J326" s="10">
        <f>VLOOKUP(InputData[[#This Row],[PRODUCT ID]],MasterData[#All],5,0)</f>
        <v>105</v>
      </c>
      <c r="K326" s="10">
        <f>VLOOKUP(InputData[[#This Row],[PRODUCT ID]],MasterData[#All],6,0)</f>
        <v>142.80000000000001</v>
      </c>
      <c r="L326" s="10">
        <f>J326*InputData[[#This Row],[QUANTITY]]</f>
        <v>210</v>
      </c>
      <c r="M326" s="10">
        <f>K326*InputData[[#This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ID]],MasterData[#All],2,0)</f>
        <v>Product02</v>
      </c>
      <c r="H327" t="str">
        <f>VLOOKUP(InputData[[#This Row],[PRODUCT ID]],MasterData[#All],3,0)</f>
        <v>Category01</v>
      </c>
      <c r="I327" t="str">
        <f>VLOOKUP(InputData[[#This Row],[PRODUCT ID]],MasterData[#All],4,0)</f>
        <v>Kg</v>
      </c>
      <c r="J327" s="10">
        <f>VLOOKUP(InputData[[#This Row],[PRODUCT ID]],MasterData[#All],5,0)</f>
        <v>105</v>
      </c>
      <c r="K327" s="10">
        <f>VLOOKUP(InputData[[#This Row],[PRODUCT ID]],MasterData[#All],6,0)</f>
        <v>142.80000000000001</v>
      </c>
      <c r="L327" s="10">
        <f>J327*InputData[[#This Row],[QUANTITY]]</f>
        <v>315</v>
      </c>
      <c r="M327" s="10">
        <f>K327*InputData[[#This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ID]],MasterData[#All],2,0)</f>
        <v>Product40</v>
      </c>
      <c r="H328" t="str">
        <f>VLOOKUP(InputData[[#This Row],[PRODUCT ID]],MasterData[#All],3,0)</f>
        <v>Category05</v>
      </c>
      <c r="I328" t="str">
        <f>VLOOKUP(InputData[[#This Row],[PRODUCT ID]],MasterData[#All],4,0)</f>
        <v>Kg</v>
      </c>
      <c r="J328" s="10">
        <f>VLOOKUP(InputData[[#This Row],[PRODUCT ID]],MasterData[#All],5,0)</f>
        <v>90</v>
      </c>
      <c r="K328" s="10">
        <f>VLOOKUP(InputData[[#This Row],[PRODUCT ID]],MasterData[#All],6,0)</f>
        <v>115.2</v>
      </c>
      <c r="L328" s="10">
        <f>J328*InputData[[#This Row],[QUANTITY]]</f>
        <v>180</v>
      </c>
      <c r="M328" s="10">
        <f>K328*InputData[[#This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ID]],MasterData[#All],2,0)</f>
        <v>Product26</v>
      </c>
      <c r="H329" t="str">
        <f>VLOOKUP(InputData[[#This Row],[PRODUCT ID]],MasterData[#All],3,0)</f>
        <v>Category04</v>
      </c>
      <c r="I329" t="str">
        <f>VLOOKUP(InputData[[#This Row],[PRODUCT ID]],MasterData[#All],4,0)</f>
        <v>No.</v>
      </c>
      <c r="J329" s="10">
        <f>VLOOKUP(InputData[[#This Row],[PRODUCT ID]],MasterData[#All],5,0)</f>
        <v>18</v>
      </c>
      <c r="K329" s="10">
        <f>VLOOKUP(InputData[[#This Row],[PRODUCT ID]],MasterData[#All],6,0)</f>
        <v>24.66</v>
      </c>
      <c r="L329" s="10">
        <f>J329*InputData[[#This Row],[QUANTITY]]</f>
        <v>126</v>
      </c>
      <c r="M329" s="10">
        <f>K329*InputData[[#This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ID]],MasterData[#All],2,0)</f>
        <v>Product39</v>
      </c>
      <c r="H330" t="str">
        <f>VLOOKUP(InputData[[#This Row],[PRODUCT ID]],MasterData[#All],3,0)</f>
        <v>Category05</v>
      </c>
      <c r="I330" t="str">
        <f>VLOOKUP(InputData[[#This Row],[PRODUCT ID]],MasterData[#All],4,0)</f>
        <v>No.</v>
      </c>
      <c r="J330" s="10">
        <f>VLOOKUP(InputData[[#This Row],[PRODUCT ID]],MasterData[#All],5,0)</f>
        <v>37</v>
      </c>
      <c r="K330" s="10">
        <f>VLOOKUP(InputData[[#This Row],[PRODUCT ID]],MasterData[#All],6,0)</f>
        <v>42.55</v>
      </c>
      <c r="L330" s="10">
        <f>J330*InputData[[#This Row],[QUANTITY]]</f>
        <v>444</v>
      </c>
      <c r="M330" s="10">
        <f>K330*InputData[[#This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ID]],MasterData[#All],2,0)</f>
        <v>Product02</v>
      </c>
      <c r="H331" t="str">
        <f>VLOOKUP(InputData[[#This Row],[PRODUCT ID]],MasterData[#All],3,0)</f>
        <v>Category01</v>
      </c>
      <c r="I331" t="str">
        <f>VLOOKUP(InputData[[#This Row],[PRODUCT ID]],MasterData[#All],4,0)</f>
        <v>Kg</v>
      </c>
      <c r="J331" s="10">
        <f>VLOOKUP(InputData[[#This Row],[PRODUCT ID]],MasterData[#All],5,0)</f>
        <v>105</v>
      </c>
      <c r="K331" s="10">
        <f>VLOOKUP(InputData[[#This Row],[PRODUCT ID]],MasterData[#All],6,0)</f>
        <v>142.80000000000001</v>
      </c>
      <c r="L331" s="10">
        <f>J331*InputData[[#This Row],[QUANTITY]]</f>
        <v>945</v>
      </c>
      <c r="M331" s="10">
        <f>K331*InputData[[#This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ID]],MasterData[#All],2,0)</f>
        <v>Product16</v>
      </c>
      <c r="H332" t="str">
        <f>VLOOKUP(InputData[[#This Row],[PRODUCT ID]],MasterData[#All],3,0)</f>
        <v>Category02</v>
      </c>
      <c r="I332" t="str">
        <f>VLOOKUP(InputData[[#This Row],[PRODUCT ID]],MasterData[#All],4,0)</f>
        <v>No.</v>
      </c>
      <c r="J332" s="10">
        <f>VLOOKUP(InputData[[#This Row],[PRODUCT ID]],MasterData[#All],5,0)</f>
        <v>13</v>
      </c>
      <c r="K332" s="10">
        <f>VLOOKUP(InputData[[#This Row],[PRODUCT ID]],MasterData[#All],6,0)</f>
        <v>16.64</v>
      </c>
      <c r="L332" s="10">
        <f>J332*InputData[[#This Row],[QUANTITY]]</f>
        <v>182</v>
      </c>
      <c r="M332" s="10">
        <f>K332*InputData[[#This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ID]],MasterData[#All],2,0)</f>
        <v>Product41</v>
      </c>
      <c r="H333" t="str">
        <f>VLOOKUP(InputData[[#This Row],[PRODUCT ID]],MasterData[#All],3,0)</f>
        <v>Category05</v>
      </c>
      <c r="I333" t="str">
        <f>VLOOKUP(InputData[[#This Row],[PRODUCT ID]],MasterData[#All],4,0)</f>
        <v>Ft</v>
      </c>
      <c r="J333" s="10">
        <f>VLOOKUP(InputData[[#This Row],[PRODUCT ID]],MasterData[#All],5,0)</f>
        <v>138</v>
      </c>
      <c r="K333" s="10">
        <f>VLOOKUP(InputData[[#This Row],[PRODUCT ID]],MasterData[#All],6,0)</f>
        <v>173.88</v>
      </c>
      <c r="L333" s="10">
        <f>J333*InputData[[#This Row],[QUANTITY]]</f>
        <v>1242</v>
      </c>
      <c r="M333" s="10">
        <f>K333*InputData[[#This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ID]],MasterData[#All],2,0)</f>
        <v>Product18</v>
      </c>
      <c r="H334" t="str">
        <f>VLOOKUP(InputData[[#This Row],[PRODUCT ID]],MasterData[#All],3,0)</f>
        <v>Category02</v>
      </c>
      <c r="I334" t="str">
        <f>VLOOKUP(InputData[[#This Row],[PRODUCT ID]],MasterData[#All],4,0)</f>
        <v>No.</v>
      </c>
      <c r="J334" s="10">
        <f>VLOOKUP(InputData[[#This Row],[PRODUCT ID]],MasterData[#All],5,0)</f>
        <v>37</v>
      </c>
      <c r="K334" s="10">
        <f>VLOOKUP(InputData[[#This Row],[PRODUCT ID]],MasterData[#All],6,0)</f>
        <v>49.21</v>
      </c>
      <c r="L334" s="10">
        <f>J334*InputData[[#This Row],[QUANTITY]]</f>
        <v>74</v>
      </c>
      <c r="M334" s="10">
        <f>K334*InputData[[#This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ID]],MasterData[#All],2,0)</f>
        <v>Product12</v>
      </c>
      <c r="H335" t="str">
        <f>VLOOKUP(InputData[[#This Row],[PRODUCT ID]],MasterData[#All],3,0)</f>
        <v>Category02</v>
      </c>
      <c r="I335" t="str">
        <f>VLOOKUP(InputData[[#This Row],[PRODUCT ID]],MasterData[#All],4,0)</f>
        <v>Kg</v>
      </c>
      <c r="J335" s="10">
        <f>VLOOKUP(InputData[[#This Row],[PRODUCT ID]],MasterData[#All],5,0)</f>
        <v>73</v>
      </c>
      <c r="K335" s="10">
        <f>VLOOKUP(InputData[[#This Row],[PRODUCT ID]],MasterData[#All],6,0)</f>
        <v>94.17</v>
      </c>
      <c r="L335" s="10">
        <f>J335*InputData[[#This Row],[QUANTITY]]</f>
        <v>292</v>
      </c>
      <c r="M335" s="10">
        <f>K335*InputData[[#This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ID]],MasterData[#All],2,0)</f>
        <v>Product30</v>
      </c>
      <c r="H336" t="str">
        <f>VLOOKUP(InputData[[#This Row],[PRODUCT ID]],MasterData[#All],3,0)</f>
        <v>Category04</v>
      </c>
      <c r="I336" t="str">
        <f>VLOOKUP(InputData[[#This Row],[PRODUCT ID]],MasterData[#All],4,0)</f>
        <v>Ft</v>
      </c>
      <c r="J336" s="10">
        <f>VLOOKUP(InputData[[#This Row],[PRODUCT ID]],MasterData[#All],5,0)</f>
        <v>148</v>
      </c>
      <c r="K336" s="10">
        <f>VLOOKUP(InputData[[#This Row],[PRODUCT ID]],MasterData[#All],6,0)</f>
        <v>201.28</v>
      </c>
      <c r="L336" s="10">
        <f>J336*InputData[[#This Row],[QUANTITY]]</f>
        <v>296</v>
      </c>
      <c r="M336" s="10">
        <f>K336*InputData[[#This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ID]],MasterData[#All],2,0)</f>
        <v>Product26</v>
      </c>
      <c r="H337" t="str">
        <f>VLOOKUP(InputData[[#This Row],[PRODUCT ID]],MasterData[#All],3,0)</f>
        <v>Category04</v>
      </c>
      <c r="I337" t="str">
        <f>VLOOKUP(InputData[[#This Row],[PRODUCT ID]],MasterData[#All],4,0)</f>
        <v>No.</v>
      </c>
      <c r="J337" s="10">
        <f>VLOOKUP(InputData[[#This Row],[PRODUCT ID]],MasterData[#All],5,0)</f>
        <v>18</v>
      </c>
      <c r="K337" s="10">
        <f>VLOOKUP(InputData[[#This Row],[PRODUCT ID]],MasterData[#All],6,0)</f>
        <v>24.66</v>
      </c>
      <c r="L337" s="10">
        <f>J337*InputData[[#This Row],[QUANTITY]]</f>
        <v>252</v>
      </c>
      <c r="M337" s="10">
        <f>K337*InputData[[#This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ID]],MasterData[#All],2,0)</f>
        <v>Product44</v>
      </c>
      <c r="H338" t="str">
        <f>VLOOKUP(InputData[[#This Row],[PRODUCT ID]],MasterData[#All],3,0)</f>
        <v>Category05</v>
      </c>
      <c r="I338" t="str">
        <f>VLOOKUP(InputData[[#This Row],[PRODUCT ID]],MasterData[#All],4,0)</f>
        <v>Kg</v>
      </c>
      <c r="J338" s="10">
        <f>VLOOKUP(InputData[[#This Row],[PRODUCT ID]],MasterData[#All],5,0)</f>
        <v>76</v>
      </c>
      <c r="K338" s="10">
        <f>VLOOKUP(InputData[[#This Row],[PRODUCT ID]],MasterData[#All],6,0)</f>
        <v>82.08</v>
      </c>
      <c r="L338" s="10">
        <f>J338*InputData[[#This Row],[QUANTITY]]</f>
        <v>1140</v>
      </c>
      <c r="M338" s="10">
        <f>K338*InputData[[#This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ID]],MasterData[#All],2,0)</f>
        <v>Product34</v>
      </c>
      <c r="H339" t="str">
        <f>VLOOKUP(InputData[[#This Row],[PRODUCT ID]],MasterData[#All],3,0)</f>
        <v>Category04</v>
      </c>
      <c r="I339" t="str">
        <f>VLOOKUP(InputData[[#This Row],[PRODUCT ID]],MasterData[#All],4,0)</f>
        <v>Lt</v>
      </c>
      <c r="J339" s="10">
        <f>VLOOKUP(InputData[[#This Row],[PRODUCT ID]],MasterData[#All],5,0)</f>
        <v>55</v>
      </c>
      <c r="K339" s="10">
        <f>VLOOKUP(InputData[[#This Row],[PRODUCT ID]],MasterData[#All],6,0)</f>
        <v>58.3</v>
      </c>
      <c r="L339" s="10">
        <f>J339*InputData[[#This Row],[QUANTITY]]</f>
        <v>220</v>
      </c>
      <c r="M339" s="10">
        <f>K339*InputData[[#This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ID]],MasterData[#All],2,0)</f>
        <v>Product04</v>
      </c>
      <c r="H340" t="str">
        <f>VLOOKUP(InputData[[#This Row],[PRODUCT ID]],MasterData[#All],3,0)</f>
        <v>Category01</v>
      </c>
      <c r="I340" t="str">
        <f>VLOOKUP(InputData[[#This Row],[PRODUCT ID]],MasterData[#All],4,0)</f>
        <v>Lt</v>
      </c>
      <c r="J340" s="10">
        <f>VLOOKUP(InputData[[#This Row],[PRODUCT ID]],MasterData[#All],5,0)</f>
        <v>44</v>
      </c>
      <c r="K340" s="10">
        <f>VLOOKUP(InputData[[#This Row],[PRODUCT ID]],MasterData[#All],6,0)</f>
        <v>48.84</v>
      </c>
      <c r="L340" s="10">
        <f>J340*InputData[[#This Row],[QUANTITY]]</f>
        <v>396</v>
      </c>
      <c r="M340" s="10">
        <f>K340*InputData[[#This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ID]],MasterData[#All],2,0)</f>
        <v>Product03</v>
      </c>
      <c r="H341" t="str">
        <f>VLOOKUP(InputData[[#This Row],[PRODUCT ID]],MasterData[#All],3,0)</f>
        <v>Category01</v>
      </c>
      <c r="I341" t="str">
        <f>VLOOKUP(InputData[[#This Row],[PRODUCT ID]],MasterData[#All],4,0)</f>
        <v>Kg</v>
      </c>
      <c r="J341" s="10">
        <f>VLOOKUP(InputData[[#This Row],[PRODUCT ID]],MasterData[#All],5,0)</f>
        <v>71</v>
      </c>
      <c r="K341" s="10">
        <f>VLOOKUP(InputData[[#This Row],[PRODUCT ID]],MasterData[#All],6,0)</f>
        <v>80.94</v>
      </c>
      <c r="L341" s="10">
        <f>J341*InputData[[#This Row],[QUANTITY]]</f>
        <v>568</v>
      </c>
      <c r="M341" s="10">
        <f>K341*InputData[[#This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ID]],MasterData[#All],2,0)</f>
        <v>Product27</v>
      </c>
      <c r="H342" t="str">
        <f>VLOOKUP(InputData[[#This Row],[PRODUCT ID]],MasterData[#All],3,0)</f>
        <v>Category04</v>
      </c>
      <c r="I342" t="str">
        <f>VLOOKUP(InputData[[#This Row],[PRODUCT ID]],MasterData[#All],4,0)</f>
        <v>Lt</v>
      </c>
      <c r="J342" s="10">
        <f>VLOOKUP(InputData[[#This Row],[PRODUCT ID]],MasterData[#All],5,0)</f>
        <v>48</v>
      </c>
      <c r="K342" s="10">
        <f>VLOOKUP(InputData[[#This Row],[PRODUCT ID]],MasterData[#All],6,0)</f>
        <v>57.120000000000005</v>
      </c>
      <c r="L342" s="10">
        <f>J342*InputData[[#This Row],[QUANTITY]]</f>
        <v>96</v>
      </c>
      <c r="M342" s="10">
        <f>K342*InputData[[#This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ID]],MasterData[#All],2,0)</f>
        <v>Product14</v>
      </c>
      <c r="H343" t="str">
        <f>VLOOKUP(InputData[[#This Row],[PRODUCT ID]],MasterData[#All],3,0)</f>
        <v>Category02</v>
      </c>
      <c r="I343" t="str">
        <f>VLOOKUP(InputData[[#This Row],[PRODUCT ID]],MasterData[#All],4,0)</f>
        <v>Kg</v>
      </c>
      <c r="J343" s="10">
        <f>VLOOKUP(InputData[[#This Row],[PRODUCT ID]],MasterData[#All],5,0)</f>
        <v>112</v>
      </c>
      <c r="K343" s="10">
        <f>VLOOKUP(InputData[[#This Row],[PRODUCT ID]],MasterData[#All],6,0)</f>
        <v>146.72</v>
      </c>
      <c r="L343" s="10">
        <f>J343*InputData[[#This Row],[QUANTITY]]</f>
        <v>1568</v>
      </c>
      <c r="M343" s="10">
        <f>K343*InputData[[#This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ID]],MasterData[#All],2,0)</f>
        <v>Product16</v>
      </c>
      <c r="H344" t="str">
        <f>VLOOKUP(InputData[[#This Row],[PRODUCT ID]],MasterData[#All],3,0)</f>
        <v>Category02</v>
      </c>
      <c r="I344" t="str">
        <f>VLOOKUP(InputData[[#This Row],[PRODUCT ID]],MasterData[#All],4,0)</f>
        <v>No.</v>
      </c>
      <c r="J344" s="10">
        <f>VLOOKUP(InputData[[#This Row],[PRODUCT ID]],MasterData[#All],5,0)</f>
        <v>13</v>
      </c>
      <c r="K344" s="10">
        <f>VLOOKUP(InputData[[#This Row],[PRODUCT ID]],MasterData[#All],6,0)</f>
        <v>16.64</v>
      </c>
      <c r="L344" s="10">
        <f>J344*InputData[[#This Row],[QUANTITY]]</f>
        <v>169</v>
      </c>
      <c r="M344" s="10">
        <f>K344*InputData[[#This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ID]],MasterData[#All],2,0)</f>
        <v>Product27</v>
      </c>
      <c r="H345" t="str">
        <f>VLOOKUP(InputData[[#This Row],[PRODUCT ID]],MasterData[#All],3,0)</f>
        <v>Category04</v>
      </c>
      <c r="I345" t="str">
        <f>VLOOKUP(InputData[[#This Row],[PRODUCT ID]],MasterData[#All],4,0)</f>
        <v>Lt</v>
      </c>
      <c r="J345" s="10">
        <f>VLOOKUP(InputData[[#This Row],[PRODUCT ID]],MasterData[#All],5,0)</f>
        <v>48</v>
      </c>
      <c r="K345" s="10">
        <f>VLOOKUP(InputData[[#This Row],[PRODUCT ID]],MasterData[#All],6,0)</f>
        <v>57.120000000000005</v>
      </c>
      <c r="L345" s="10">
        <f>J345*InputData[[#This Row],[QUANTITY]]</f>
        <v>384</v>
      </c>
      <c r="M345" s="10">
        <f>K345*InputData[[#This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ID]],MasterData[#All],2,0)</f>
        <v>Product34</v>
      </c>
      <c r="H346" t="str">
        <f>VLOOKUP(InputData[[#This Row],[PRODUCT ID]],MasterData[#All],3,0)</f>
        <v>Category04</v>
      </c>
      <c r="I346" t="str">
        <f>VLOOKUP(InputData[[#This Row],[PRODUCT ID]],MasterData[#All],4,0)</f>
        <v>Lt</v>
      </c>
      <c r="J346" s="10">
        <f>VLOOKUP(InputData[[#This Row],[PRODUCT ID]],MasterData[#All],5,0)</f>
        <v>55</v>
      </c>
      <c r="K346" s="10">
        <f>VLOOKUP(InputData[[#This Row],[PRODUCT ID]],MasterData[#All],6,0)</f>
        <v>58.3</v>
      </c>
      <c r="L346" s="10">
        <f>J346*InputData[[#This Row],[QUANTITY]]</f>
        <v>495</v>
      </c>
      <c r="M346" s="10">
        <f>K346*InputData[[#This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ID]],MasterData[#All],2,0)</f>
        <v>Product33</v>
      </c>
      <c r="H347" t="str">
        <f>VLOOKUP(InputData[[#This Row],[PRODUCT ID]],MasterData[#All],3,0)</f>
        <v>Category04</v>
      </c>
      <c r="I347" t="str">
        <f>VLOOKUP(InputData[[#This Row],[PRODUCT ID]],MasterData[#All],4,0)</f>
        <v>Kg</v>
      </c>
      <c r="J347" s="10">
        <f>VLOOKUP(InputData[[#This Row],[PRODUCT ID]],MasterData[#All],5,0)</f>
        <v>95</v>
      </c>
      <c r="K347" s="10">
        <f>VLOOKUP(InputData[[#This Row],[PRODUCT ID]],MasterData[#All],6,0)</f>
        <v>119.7</v>
      </c>
      <c r="L347" s="10">
        <f>J347*InputData[[#This Row],[QUANTITY]]</f>
        <v>570</v>
      </c>
      <c r="M347" s="10">
        <f>K347*InputData[[#This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ID]],MasterData[#All],2,0)</f>
        <v>Product13</v>
      </c>
      <c r="H348" t="str">
        <f>VLOOKUP(InputData[[#This Row],[PRODUCT ID]],MasterData[#All],3,0)</f>
        <v>Category02</v>
      </c>
      <c r="I348" t="str">
        <f>VLOOKUP(InputData[[#This Row],[PRODUCT ID]],MasterData[#All],4,0)</f>
        <v>Kg</v>
      </c>
      <c r="J348" s="10">
        <f>VLOOKUP(InputData[[#This Row],[PRODUCT ID]],MasterData[#All],5,0)</f>
        <v>112</v>
      </c>
      <c r="K348" s="10">
        <f>VLOOKUP(InputData[[#This Row],[PRODUCT ID]],MasterData[#All],6,0)</f>
        <v>122.08</v>
      </c>
      <c r="L348" s="10">
        <f>J348*InputData[[#This Row],[QUANTITY]]</f>
        <v>448</v>
      </c>
      <c r="M348" s="10">
        <f>K348*InputData[[#This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ID]],MasterData[#All],2,0)</f>
        <v>Product20</v>
      </c>
      <c r="H349" t="str">
        <f>VLOOKUP(InputData[[#This Row],[PRODUCT ID]],MasterData[#All],3,0)</f>
        <v>Category03</v>
      </c>
      <c r="I349" t="str">
        <f>VLOOKUP(InputData[[#This Row],[PRODUCT ID]],MasterData[#All],4,0)</f>
        <v>Lt</v>
      </c>
      <c r="J349" s="10">
        <f>VLOOKUP(InputData[[#This Row],[PRODUCT ID]],MasterData[#All],5,0)</f>
        <v>61</v>
      </c>
      <c r="K349" s="10">
        <f>VLOOKUP(InputData[[#This Row],[PRODUCT ID]],MasterData[#All],6,0)</f>
        <v>76.25</v>
      </c>
      <c r="L349" s="10">
        <f>J349*InputData[[#This Row],[QUANTITY]]</f>
        <v>610</v>
      </c>
      <c r="M349" s="10">
        <f>K349*InputData[[#This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ID]],MasterData[#All],2,0)</f>
        <v>Product34</v>
      </c>
      <c r="H350" t="str">
        <f>VLOOKUP(InputData[[#This Row],[PRODUCT ID]],MasterData[#All],3,0)</f>
        <v>Category04</v>
      </c>
      <c r="I350" t="str">
        <f>VLOOKUP(InputData[[#This Row],[PRODUCT ID]],MasterData[#All],4,0)</f>
        <v>Lt</v>
      </c>
      <c r="J350" s="10">
        <f>VLOOKUP(InputData[[#This Row],[PRODUCT ID]],MasterData[#All],5,0)</f>
        <v>55</v>
      </c>
      <c r="K350" s="10">
        <f>VLOOKUP(InputData[[#This Row],[PRODUCT ID]],MasterData[#All],6,0)</f>
        <v>58.3</v>
      </c>
      <c r="L350" s="10">
        <f>J350*InputData[[#This Row],[QUANTITY]]</f>
        <v>385</v>
      </c>
      <c r="M350" s="10">
        <f>K350*InputData[[#This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ID]],MasterData[#All],2,0)</f>
        <v>Product15</v>
      </c>
      <c r="H351" t="str">
        <f>VLOOKUP(InputData[[#This Row],[PRODUCT ID]],MasterData[#All],3,0)</f>
        <v>Category02</v>
      </c>
      <c r="I351" t="str">
        <f>VLOOKUP(InputData[[#This Row],[PRODUCT ID]],MasterData[#All],4,0)</f>
        <v>No.</v>
      </c>
      <c r="J351" s="10">
        <f>VLOOKUP(InputData[[#This Row],[PRODUCT ID]],MasterData[#All],5,0)</f>
        <v>12</v>
      </c>
      <c r="K351" s="10">
        <f>VLOOKUP(InputData[[#This Row],[PRODUCT ID]],MasterData[#All],6,0)</f>
        <v>15.719999999999999</v>
      </c>
      <c r="L351" s="10">
        <f>J351*InputData[[#This Row],[QUANTITY]]</f>
        <v>48</v>
      </c>
      <c r="M351" s="10">
        <f>K351*InputData[[#This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ID]],MasterData[#All],2,0)</f>
        <v>Product27</v>
      </c>
      <c r="H352" t="str">
        <f>VLOOKUP(InputData[[#This Row],[PRODUCT ID]],MasterData[#All],3,0)</f>
        <v>Category04</v>
      </c>
      <c r="I352" t="str">
        <f>VLOOKUP(InputData[[#This Row],[PRODUCT ID]],MasterData[#All],4,0)</f>
        <v>Lt</v>
      </c>
      <c r="J352" s="10">
        <f>VLOOKUP(InputData[[#This Row],[PRODUCT ID]],MasterData[#All],5,0)</f>
        <v>48</v>
      </c>
      <c r="K352" s="10">
        <f>VLOOKUP(InputData[[#This Row],[PRODUCT ID]],MasterData[#All],6,0)</f>
        <v>57.120000000000005</v>
      </c>
      <c r="L352" s="10">
        <f>J352*InputData[[#This Row],[QUANTITY]]</f>
        <v>48</v>
      </c>
      <c r="M352" s="10">
        <f>K352*InputData[[#This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ID]],MasterData[#All],2,0)</f>
        <v>Product22</v>
      </c>
      <c r="H353" t="str">
        <f>VLOOKUP(InputData[[#This Row],[PRODUCT ID]],MasterData[#All],3,0)</f>
        <v>Category03</v>
      </c>
      <c r="I353" t="str">
        <f>VLOOKUP(InputData[[#This Row],[PRODUCT ID]],MasterData[#All],4,0)</f>
        <v>Ft</v>
      </c>
      <c r="J353" s="10">
        <f>VLOOKUP(InputData[[#This Row],[PRODUCT ID]],MasterData[#All],5,0)</f>
        <v>121</v>
      </c>
      <c r="K353" s="10">
        <f>VLOOKUP(InputData[[#This Row],[PRODUCT ID]],MasterData[#All],6,0)</f>
        <v>141.57</v>
      </c>
      <c r="L353" s="10">
        <f>J353*InputData[[#This Row],[QUANTITY]]</f>
        <v>847</v>
      </c>
      <c r="M353" s="10">
        <f>K353*InputData[[#This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ID]],MasterData[#All],2,0)</f>
        <v>Product17</v>
      </c>
      <c r="H354" t="str">
        <f>VLOOKUP(InputData[[#This Row],[PRODUCT ID]],MasterData[#All],3,0)</f>
        <v>Category02</v>
      </c>
      <c r="I354" t="str">
        <f>VLOOKUP(InputData[[#This Row],[PRODUCT ID]],MasterData[#All],4,0)</f>
        <v>Ft</v>
      </c>
      <c r="J354" s="10">
        <f>VLOOKUP(InputData[[#This Row],[PRODUCT ID]],MasterData[#All],5,0)</f>
        <v>134</v>
      </c>
      <c r="K354" s="10">
        <f>VLOOKUP(InputData[[#This Row],[PRODUCT ID]],MasterData[#All],6,0)</f>
        <v>156.78</v>
      </c>
      <c r="L354" s="10">
        <f>J354*InputData[[#This Row],[QUANTITY]]</f>
        <v>1608</v>
      </c>
      <c r="M354" s="10">
        <f>K354*InputData[[#This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ID]],MasterData[#All],2,0)</f>
        <v>Product09</v>
      </c>
      <c r="H355" t="str">
        <f>VLOOKUP(InputData[[#This Row],[PRODUCT ID]],MasterData[#All],3,0)</f>
        <v>Category01</v>
      </c>
      <c r="I355" t="str">
        <f>VLOOKUP(InputData[[#This Row],[PRODUCT ID]],MasterData[#All],4,0)</f>
        <v>No.</v>
      </c>
      <c r="J355" s="10">
        <f>VLOOKUP(InputData[[#This Row],[PRODUCT ID]],MasterData[#All],5,0)</f>
        <v>6</v>
      </c>
      <c r="K355" s="10">
        <f>VLOOKUP(InputData[[#This Row],[PRODUCT ID]],MasterData[#All],6,0)</f>
        <v>7.8599999999999994</v>
      </c>
      <c r="L355" s="10">
        <f>J355*InputData[[#This Row],[QUANTITY]]</f>
        <v>36</v>
      </c>
      <c r="M355" s="10">
        <f>K355*InputData[[#This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ID]],MasterData[#All],2,0)</f>
        <v>Product11</v>
      </c>
      <c r="H356" t="str">
        <f>VLOOKUP(InputData[[#This Row],[PRODUCT ID]],MasterData[#All],3,0)</f>
        <v>Category02</v>
      </c>
      <c r="I356" t="str">
        <f>VLOOKUP(InputData[[#This Row],[PRODUCT ID]],MasterData[#All],4,0)</f>
        <v>Lt</v>
      </c>
      <c r="J356" s="10">
        <f>VLOOKUP(InputData[[#This Row],[PRODUCT ID]],MasterData[#All],5,0)</f>
        <v>44</v>
      </c>
      <c r="K356" s="10">
        <f>VLOOKUP(InputData[[#This Row],[PRODUCT ID]],MasterData[#All],6,0)</f>
        <v>48.4</v>
      </c>
      <c r="L356" s="10">
        <f>J356*InputData[[#This Row],[QUANTITY]]</f>
        <v>308</v>
      </c>
      <c r="M356" s="10">
        <f>K356*InputData[[#This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ID]],MasterData[#All],2,0)</f>
        <v>Product12</v>
      </c>
      <c r="H357" t="str">
        <f>VLOOKUP(InputData[[#This Row],[PRODUCT ID]],MasterData[#All],3,0)</f>
        <v>Category02</v>
      </c>
      <c r="I357" t="str">
        <f>VLOOKUP(InputData[[#This Row],[PRODUCT ID]],MasterData[#All],4,0)</f>
        <v>Kg</v>
      </c>
      <c r="J357" s="10">
        <f>VLOOKUP(InputData[[#This Row],[PRODUCT ID]],MasterData[#All],5,0)</f>
        <v>73</v>
      </c>
      <c r="K357" s="10">
        <f>VLOOKUP(InputData[[#This Row],[PRODUCT ID]],MasterData[#All],6,0)</f>
        <v>94.17</v>
      </c>
      <c r="L357" s="10">
        <f>J357*InputData[[#This Row],[QUANTITY]]</f>
        <v>365</v>
      </c>
      <c r="M357" s="10">
        <f>K357*InputData[[#This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ID]],MasterData[#All],2,0)</f>
        <v>Product08</v>
      </c>
      <c r="H358" t="str">
        <f>VLOOKUP(InputData[[#This Row],[PRODUCT ID]],MasterData[#All],3,0)</f>
        <v>Category01</v>
      </c>
      <c r="I358" t="str">
        <f>VLOOKUP(InputData[[#This Row],[PRODUCT ID]],MasterData[#All],4,0)</f>
        <v>Kg</v>
      </c>
      <c r="J358" s="10">
        <f>VLOOKUP(InputData[[#This Row],[PRODUCT ID]],MasterData[#All],5,0)</f>
        <v>83</v>
      </c>
      <c r="K358" s="10">
        <f>VLOOKUP(InputData[[#This Row],[PRODUCT ID]],MasterData[#All],6,0)</f>
        <v>94.62</v>
      </c>
      <c r="L358" s="10">
        <f>J358*InputData[[#This Row],[QUANTITY]]</f>
        <v>1162</v>
      </c>
      <c r="M358" s="10">
        <f>K358*InputData[[#This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ID]],MasterData[#All],2,0)</f>
        <v>Product20</v>
      </c>
      <c r="H359" t="str">
        <f>VLOOKUP(InputData[[#This Row],[PRODUCT ID]],MasterData[#All],3,0)</f>
        <v>Category03</v>
      </c>
      <c r="I359" t="str">
        <f>VLOOKUP(InputData[[#This Row],[PRODUCT ID]],MasterData[#All],4,0)</f>
        <v>Lt</v>
      </c>
      <c r="J359" s="10">
        <f>VLOOKUP(InputData[[#This Row],[PRODUCT ID]],MasterData[#All],5,0)</f>
        <v>61</v>
      </c>
      <c r="K359" s="10">
        <f>VLOOKUP(InputData[[#This Row],[PRODUCT ID]],MasterData[#All],6,0)</f>
        <v>76.25</v>
      </c>
      <c r="L359" s="10">
        <f>J359*InputData[[#This Row],[QUANTITY]]</f>
        <v>305</v>
      </c>
      <c r="M359" s="10">
        <f>K359*InputData[[#This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ID]],MasterData[#All],2,0)</f>
        <v>Product10</v>
      </c>
      <c r="H360" t="str">
        <f>VLOOKUP(InputData[[#This Row],[PRODUCT ID]],MasterData[#All],3,0)</f>
        <v>Category02</v>
      </c>
      <c r="I360" t="str">
        <f>VLOOKUP(InputData[[#This Row],[PRODUCT ID]],MasterData[#All],4,0)</f>
        <v>Ft</v>
      </c>
      <c r="J360" s="10">
        <f>VLOOKUP(InputData[[#This Row],[PRODUCT ID]],MasterData[#All],5,0)</f>
        <v>148</v>
      </c>
      <c r="K360" s="10">
        <f>VLOOKUP(InputData[[#This Row],[PRODUCT ID]],MasterData[#All],6,0)</f>
        <v>164.28</v>
      </c>
      <c r="L360" s="10">
        <f>J360*InputData[[#This Row],[QUANTITY]]</f>
        <v>1924</v>
      </c>
      <c r="M360" s="10">
        <f>K360*InputData[[#This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ID]],MasterData[#All],2,0)</f>
        <v>Product31</v>
      </c>
      <c r="H361" t="str">
        <f>VLOOKUP(InputData[[#This Row],[PRODUCT ID]],MasterData[#All],3,0)</f>
        <v>Category04</v>
      </c>
      <c r="I361" t="str">
        <f>VLOOKUP(InputData[[#This Row],[PRODUCT ID]],MasterData[#All],4,0)</f>
        <v>Kg</v>
      </c>
      <c r="J361" s="10">
        <f>VLOOKUP(InputData[[#This Row],[PRODUCT ID]],MasterData[#All],5,0)</f>
        <v>93</v>
      </c>
      <c r="K361" s="10">
        <f>VLOOKUP(InputData[[#This Row],[PRODUCT ID]],MasterData[#All],6,0)</f>
        <v>104.16</v>
      </c>
      <c r="L361" s="10">
        <f>J361*InputData[[#This Row],[QUANTITY]]</f>
        <v>1209</v>
      </c>
      <c r="M361" s="10">
        <f>K361*InputData[[#This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ID]],MasterData[#All],2,0)</f>
        <v>Product27</v>
      </c>
      <c r="H362" t="str">
        <f>VLOOKUP(InputData[[#This Row],[PRODUCT ID]],MasterData[#All],3,0)</f>
        <v>Category04</v>
      </c>
      <c r="I362" t="str">
        <f>VLOOKUP(InputData[[#This Row],[PRODUCT ID]],MasterData[#All],4,0)</f>
        <v>Lt</v>
      </c>
      <c r="J362" s="10">
        <f>VLOOKUP(InputData[[#This Row],[PRODUCT ID]],MasterData[#All],5,0)</f>
        <v>48</v>
      </c>
      <c r="K362" s="10">
        <f>VLOOKUP(InputData[[#This Row],[PRODUCT ID]],MasterData[#All],6,0)</f>
        <v>57.120000000000005</v>
      </c>
      <c r="L362" s="10">
        <f>J362*InputData[[#This Row],[QUANTITY]]</f>
        <v>384</v>
      </c>
      <c r="M362" s="10">
        <f>K362*InputData[[#This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ID]],MasterData[#All],2,0)</f>
        <v>Product27</v>
      </c>
      <c r="H363" t="str">
        <f>VLOOKUP(InputData[[#This Row],[PRODUCT ID]],MasterData[#All],3,0)</f>
        <v>Category04</v>
      </c>
      <c r="I363" t="str">
        <f>VLOOKUP(InputData[[#This Row],[PRODUCT ID]],MasterData[#All],4,0)</f>
        <v>Lt</v>
      </c>
      <c r="J363" s="10">
        <f>VLOOKUP(InputData[[#This Row],[PRODUCT ID]],MasterData[#All],5,0)</f>
        <v>48</v>
      </c>
      <c r="K363" s="10">
        <f>VLOOKUP(InputData[[#This Row],[PRODUCT ID]],MasterData[#All],6,0)</f>
        <v>57.120000000000005</v>
      </c>
      <c r="L363" s="10">
        <f>J363*InputData[[#This Row],[QUANTITY]]</f>
        <v>192</v>
      </c>
      <c r="M363" s="10">
        <f>K363*InputData[[#This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ID]],MasterData[#All],2,0)</f>
        <v>Product38</v>
      </c>
      <c r="H364" t="str">
        <f>VLOOKUP(InputData[[#This Row],[PRODUCT ID]],MasterData[#All],3,0)</f>
        <v>Category05</v>
      </c>
      <c r="I364" t="str">
        <f>VLOOKUP(InputData[[#This Row],[PRODUCT ID]],MasterData[#All],4,0)</f>
        <v>Kg</v>
      </c>
      <c r="J364" s="10">
        <f>VLOOKUP(InputData[[#This Row],[PRODUCT ID]],MasterData[#All],5,0)</f>
        <v>72</v>
      </c>
      <c r="K364" s="10">
        <f>VLOOKUP(InputData[[#This Row],[PRODUCT ID]],MasterData[#All],6,0)</f>
        <v>79.92</v>
      </c>
      <c r="L364" s="10">
        <f>J364*InputData[[#This Row],[QUANTITY]]</f>
        <v>576</v>
      </c>
      <c r="M364" s="10">
        <f>K364*InputData[[#This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ID]],MasterData[#All],2,0)</f>
        <v>Product44</v>
      </c>
      <c r="H365" t="str">
        <f>VLOOKUP(InputData[[#This Row],[PRODUCT ID]],MasterData[#All],3,0)</f>
        <v>Category05</v>
      </c>
      <c r="I365" t="str">
        <f>VLOOKUP(InputData[[#This Row],[PRODUCT ID]],MasterData[#All],4,0)</f>
        <v>Kg</v>
      </c>
      <c r="J365" s="10">
        <f>VLOOKUP(InputData[[#This Row],[PRODUCT ID]],MasterData[#All],5,0)</f>
        <v>76</v>
      </c>
      <c r="K365" s="10">
        <f>VLOOKUP(InputData[[#This Row],[PRODUCT ID]],MasterData[#All],6,0)</f>
        <v>82.08</v>
      </c>
      <c r="L365" s="10">
        <f>J365*InputData[[#This Row],[QUANTITY]]</f>
        <v>1140</v>
      </c>
      <c r="M365" s="10">
        <f>K365*InputData[[#This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ID]],MasterData[#All],2,0)</f>
        <v>Product15</v>
      </c>
      <c r="H366" t="str">
        <f>VLOOKUP(InputData[[#This Row],[PRODUCT ID]],MasterData[#All],3,0)</f>
        <v>Category02</v>
      </c>
      <c r="I366" t="str">
        <f>VLOOKUP(InputData[[#This Row],[PRODUCT ID]],MasterData[#All],4,0)</f>
        <v>No.</v>
      </c>
      <c r="J366" s="10">
        <f>VLOOKUP(InputData[[#This Row],[PRODUCT ID]],MasterData[#All],5,0)</f>
        <v>12</v>
      </c>
      <c r="K366" s="10">
        <f>VLOOKUP(InputData[[#This Row],[PRODUCT ID]],MasterData[#All],6,0)</f>
        <v>15.719999999999999</v>
      </c>
      <c r="L366" s="10">
        <f>J366*InputData[[#This Row],[QUANTITY]]</f>
        <v>144</v>
      </c>
      <c r="M366" s="10">
        <f>K366*InputData[[#This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ID]],MasterData[#All],2,0)</f>
        <v>Product02</v>
      </c>
      <c r="H367" t="str">
        <f>VLOOKUP(InputData[[#This Row],[PRODUCT ID]],MasterData[#All],3,0)</f>
        <v>Category01</v>
      </c>
      <c r="I367" t="str">
        <f>VLOOKUP(InputData[[#This Row],[PRODUCT ID]],MasterData[#All],4,0)</f>
        <v>Kg</v>
      </c>
      <c r="J367" s="10">
        <f>VLOOKUP(InputData[[#This Row],[PRODUCT ID]],MasterData[#All],5,0)</f>
        <v>105</v>
      </c>
      <c r="K367" s="10">
        <f>VLOOKUP(InputData[[#This Row],[PRODUCT ID]],MasterData[#All],6,0)</f>
        <v>142.80000000000001</v>
      </c>
      <c r="L367" s="10">
        <f>J367*InputData[[#This Row],[QUANTITY]]</f>
        <v>735</v>
      </c>
      <c r="M367" s="10">
        <f>K367*InputData[[#This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ID]],MasterData[#All],2,0)</f>
        <v>Product28</v>
      </c>
      <c r="H368" t="str">
        <f>VLOOKUP(InputData[[#This Row],[PRODUCT ID]],MasterData[#All],3,0)</f>
        <v>Category04</v>
      </c>
      <c r="I368" t="str">
        <f>VLOOKUP(InputData[[#This Row],[PRODUCT ID]],MasterData[#All],4,0)</f>
        <v>No.</v>
      </c>
      <c r="J368" s="10">
        <f>VLOOKUP(InputData[[#This Row],[PRODUCT ID]],MasterData[#All],5,0)</f>
        <v>37</v>
      </c>
      <c r="K368" s="10">
        <f>VLOOKUP(InputData[[#This Row],[PRODUCT ID]],MasterData[#All],6,0)</f>
        <v>41.81</v>
      </c>
      <c r="L368" s="10">
        <f>J368*InputData[[#This Row],[QUANTITY]]</f>
        <v>74</v>
      </c>
      <c r="M368" s="10">
        <f>K368*InputData[[#This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ID]],MasterData[#All],2,0)</f>
        <v>Product27</v>
      </c>
      <c r="H369" t="str">
        <f>VLOOKUP(InputData[[#This Row],[PRODUCT ID]],MasterData[#All],3,0)</f>
        <v>Category04</v>
      </c>
      <c r="I369" t="str">
        <f>VLOOKUP(InputData[[#This Row],[PRODUCT ID]],MasterData[#All],4,0)</f>
        <v>Lt</v>
      </c>
      <c r="J369" s="10">
        <f>VLOOKUP(InputData[[#This Row],[PRODUCT ID]],MasterData[#All],5,0)</f>
        <v>48</v>
      </c>
      <c r="K369" s="10">
        <f>VLOOKUP(InputData[[#This Row],[PRODUCT ID]],MasterData[#All],6,0)</f>
        <v>57.120000000000005</v>
      </c>
      <c r="L369" s="10">
        <f>J369*InputData[[#This Row],[QUANTITY]]</f>
        <v>96</v>
      </c>
      <c r="M369" s="10">
        <f>K369*InputData[[#This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ID]],MasterData[#All],2,0)</f>
        <v>Product41</v>
      </c>
      <c r="H370" t="str">
        <f>VLOOKUP(InputData[[#This Row],[PRODUCT ID]],MasterData[#All],3,0)</f>
        <v>Category05</v>
      </c>
      <c r="I370" t="str">
        <f>VLOOKUP(InputData[[#This Row],[PRODUCT ID]],MasterData[#All],4,0)</f>
        <v>Ft</v>
      </c>
      <c r="J370" s="10">
        <f>VLOOKUP(InputData[[#This Row],[PRODUCT ID]],MasterData[#All],5,0)</f>
        <v>138</v>
      </c>
      <c r="K370" s="10">
        <f>VLOOKUP(InputData[[#This Row],[PRODUCT ID]],MasterData[#All],6,0)</f>
        <v>173.88</v>
      </c>
      <c r="L370" s="10">
        <f>J370*InputData[[#This Row],[QUANTITY]]</f>
        <v>1380</v>
      </c>
      <c r="M370" s="10">
        <f>K370*InputData[[#This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ID]],MasterData[#All],2,0)</f>
        <v>Product08</v>
      </c>
      <c r="H371" t="str">
        <f>VLOOKUP(InputData[[#This Row],[PRODUCT ID]],MasterData[#All],3,0)</f>
        <v>Category01</v>
      </c>
      <c r="I371" t="str">
        <f>VLOOKUP(InputData[[#This Row],[PRODUCT ID]],MasterData[#All],4,0)</f>
        <v>Kg</v>
      </c>
      <c r="J371" s="10">
        <f>VLOOKUP(InputData[[#This Row],[PRODUCT ID]],MasterData[#All],5,0)</f>
        <v>83</v>
      </c>
      <c r="K371" s="10">
        <f>VLOOKUP(InputData[[#This Row],[PRODUCT ID]],MasterData[#All],6,0)</f>
        <v>94.62</v>
      </c>
      <c r="L371" s="10">
        <f>J371*InputData[[#This Row],[QUANTITY]]</f>
        <v>415</v>
      </c>
      <c r="M371" s="10">
        <f>K371*InputData[[#This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ID]],MasterData[#All],2,0)</f>
        <v>Product10</v>
      </c>
      <c r="H372" t="str">
        <f>VLOOKUP(InputData[[#This Row],[PRODUCT ID]],MasterData[#All],3,0)</f>
        <v>Category02</v>
      </c>
      <c r="I372" t="str">
        <f>VLOOKUP(InputData[[#This Row],[PRODUCT ID]],MasterData[#All],4,0)</f>
        <v>Ft</v>
      </c>
      <c r="J372" s="10">
        <f>VLOOKUP(InputData[[#This Row],[PRODUCT ID]],MasterData[#All],5,0)</f>
        <v>148</v>
      </c>
      <c r="K372" s="10">
        <f>VLOOKUP(InputData[[#This Row],[PRODUCT ID]],MasterData[#All],6,0)</f>
        <v>164.28</v>
      </c>
      <c r="L372" s="10">
        <f>J372*InputData[[#This Row],[QUANTITY]]</f>
        <v>1332</v>
      </c>
      <c r="M372" s="10">
        <f>K372*InputData[[#This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ID]],MasterData[#All],2,0)</f>
        <v>Product04</v>
      </c>
      <c r="H373" t="str">
        <f>VLOOKUP(InputData[[#This Row],[PRODUCT ID]],MasterData[#All],3,0)</f>
        <v>Category01</v>
      </c>
      <c r="I373" t="str">
        <f>VLOOKUP(InputData[[#This Row],[PRODUCT ID]],MasterData[#All],4,0)</f>
        <v>Lt</v>
      </c>
      <c r="J373" s="10">
        <f>VLOOKUP(InputData[[#This Row],[PRODUCT ID]],MasterData[#All],5,0)</f>
        <v>44</v>
      </c>
      <c r="K373" s="10">
        <f>VLOOKUP(InputData[[#This Row],[PRODUCT ID]],MasterData[#All],6,0)</f>
        <v>48.84</v>
      </c>
      <c r="L373" s="10">
        <f>J373*InputData[[#This Row],[QUANTITY]]</f>
        <v>528</v>
      </c>
      <c r="M373" s="10">
        <f>K373*InputData[[#This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ID]],MasterData[#All],2,0)</f>
        <v>Product20</v>
      </c>
      <c r="H374" t="str">
        <f>VLOOKUP(InputData[[#This Row],[PRODUCT ID]],MasterData[#All],3,0)</f>
        <v>Category03</v>
      </c>
      <c r="I374" t="str">
        <f>VLOOKUP(InputData[[#This Row],[PRODUCT ID]],MasterData[#All],4,0)</f>
        <v>Lt</v>
      </c>
      <c r="J374" s="10">
        <f>VLOOKUP(InputData[[#This Row],[PRODUCT ID]],MasterData[#All],5,0)</f>
        <v>61</v>
      </c>
      <c r="K374" s="10">
        <f>VLOOKUP(InputData[[#This Row],[PRODUCT ID]],MasterData[#All],6,0)</f>
        <v>76.25</v>
      </c>
      <c r="L374" s="10">
        <f>J374*InputData[[#This Row],[QUANTITY]]</f>
        <v>854</v>
      </c>
      <c r="M374" s="10">
        <f>K374*InputData[[#This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ID]],MasterData[#All],2,0)</f>
        <v>Product44</v>
      </c>
      <c r="H375" t="str">
        <f>VLOOKUP(InputData[[#This Row],[PRODUCT ID]],MasterData[#All],3,0)</f>
        <v>Category05</v>
      </c>
      <c r="I375" t="str">
        <f>VLOOKUP(InputData[[#This Row],[PRODUCT ID]],MasterData[#All],4,0)</f>
        <v>Kg</v>
      </c>
      <c r="J375" s="10">
        <f>VLOOKUP(InputData[[#This Row],[PRODUCT ID]],MasterData[#All],5,0)</f>
        <v>76</v>
      </c>
      <c r="K375" s="10">
        <f>VLOOKUP(InputData[[#This Row],[PRODUCT ID]],MasterData[#All],6,0)</f>
        <v>82.08</v>
      </c>
      <c r="L375" s="10">
        <f>J375*InputData[[#This Row],[QUANTITY]]</f>
        <v>684</v>
      </c>
      <c r="M375" s="10">
        <f>K375*InputData[[#This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ID]],MasterData[#All],2,0)</f>
        <v>Product05</v>
      </c>
      <c r="H376" t="str">
        <f>VLOOKUP(InputData[[#This Row],[PRODUCT ID]],MasterData[#All],3,0)</f>
        <v>Category01</v>
      </c>
      <c r="I376" t="str">
        <f>VLOOKUP(InputData[[#This Row],[PRODUCT ID]],MasterData[#All],4,0)</f>
        <v>Ft</v>
      </c>
      <c r="J376" s="10">
        <f>VLOOKUP(InputData[[#This Row],[PRODUCT ID]],MasterData[#All],5,0)</f>
        <v>133</v>
      </c>
      <c r="K376" s="10">
        <f>VLOOKUP(InputData[[#This Row],[PRODUCT ID]],MasterData[#All],6,0)</f>
        <v>155.61000000000001</v>
      </c>
      <c r="L376" s="10">
        <f>J376*InputData[[#This Row],[QUANTITY]]</f>
        <v>532</v>
      </c>
      <c r="M376" s="10">
        <f>K376*InputData[[#This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ID]],MasterData[#All],2,0)</f>
        <v>Product33</v>
      </c>
      <c r="H377" t="str">
        <f>VLOOKUP(InputData[[#This Row],[PRODUCT ID]],MasterData[#All],3,0)</f>
        <v>Category04</v>
      </c>
      <c r="I377" t="str">
        <f>VLOOKUP(InputData[[#This Row],[PRODUCT ID]],MasterData[#All],4,0)</f>
        <v>Kg</v>
      </c>
      <c r="J377" s="10">
        <f>VLOOKUP(InputData[[#This Row],[PRODUCT ID]],MasterData[#All],5,0)</f>
        <v>95</v>
      </c>
      <c r="K377" s="10">
        <f>VLOOKUP(InputData[[#This Row],[PRODUCT ID]],MasterData[#All],6,0)</f>
        <v>119.7</v>
      </c>
      <c r="L377" s="10">
        <f>J377*InputData[[#This Row],[QUANTITY]]</f>
        <v>285</v>
      </c>
      <c r="M377" s="10">
        <f>K377*InputData[[#This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ID]],MasterData[#All],2,0)</f>
        <v>Product08</v>
      </c>
      <c r="H378" t="str">
        <f>VLOOKUP(InputData[[#This Row],[PRODUCT ID]],MasterData[#All],3,0)</f>
        <v>Category01</v>
      </c>
      <c r="I378" t="str">
        <f>VLOOKUP(InputData[[#This Row],[PRODUCT ID]],MasterData[#All],4,0)</f>
        <v>Kg</v>
      </c>
      <c r="J378" s="10">
        <f>VLOOKUP(InputData[[#This Row],[PRODUCT ID]],MasterData[#All],5,0)</f>
        <v>83</v>
      </c>
      <c r="K378" s="10">
        <f>VLOOKUP(InputData[[#This Row],[PRODUCT ID]],MasterData[#All],6,0)</f>
        <v>94.62</v>
      </c>
      <c r="L378" s="10">
        <f>J378*InputData[[#This Row],[QUANTITY]]</f>
        <v>1162</v>
      </c>
      <c r="M378" s="10">
        <f>K378*InputData[[#This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ID]],MasterData[#All],2,0)</f>
        <v>Product28</v>
      </c>
      <c r="H379" t="str">
        <f>VLOOKUP(InputData[[#This Row],[PRODUCT ID]],MasterData[#All],3,0)</f>
        <v>Category04</v>
      </c>
      <c r="I379" t="str">
        <f>VLOOKUP(InputData[[#This Row],[PRODUCT ID]],MasterData[#All],4,0)</f>
        <v>No.</v>
      </c>
      <c r="J379" s="10">
        <f>VLOOKUP(InputData[[#This Row],[PRODUCT ID]],MasterData[#All],5,0)</f>
        <v>37</v>
      </c>
      <c r="K379" s="10">
        <f>VLOOKUP(InputData[[#This Row],[PRODUCT ID]],MasterData[#All],6,0)</f>
        <v>41.81</v>
      </c>
      <c r="L379" s="10">
        <f>J379*InputData[[#This Row],[QUANTITY]]</f>
        <v>296</v>
      </c>
      <c r="M379" s="10">
        <f>K379*InputData[[#This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ID]],MasterData[#All],2,0)</f>
        <v>Product39</v>
      </c>
      <c r="H380" t="str">
        <f>VLOOKUP(InputData[[#This Row],[PRODUCT ID]],MasterData[#All],3,0)</f>
        <v>Category05</v>
      </c>
      <c r="I380" t="str">
        <f>VLOOKUP(InputData[[#This Row],[PRODUCT ID]],MasterData[#All],4,0)</f>
        <v>No.</v>
      </c>
      <c r="J380" s="10">
        <f>VLOOKUP(InputData[[#This Row],[PRODUCT ID]],MasterData[#All],5,0)</f>
        <v>37</v>
      </c>
      <c r="K380" s="10">
        <f>VLOOKUP(InputData[[#This Row],[PRODUCT ID]],MasterData[#All],6,0)</f>
        <v>42.55</v>
      </c>
      <c r="L380" s="10">
        <f>J380*InputData[[#This Row],[QUANTITY]]</f>
        <v>481</v>
      </c>
      <c r="M380" s="10">
        <f>K380*InputData[[#This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ID]],MasterData[#All],2,0)</f>
        <v>Product21</v>
      </c>
      <c r="H381" t="str">
        <f>VLOOKUP(InputData[[#This Row],[PRODUCT ID]],MasterData[#All],3,0)</f>
        <v>Category03</v>
      </c>
      <c r="I381" t="str">
        <f>VLOOKUP(InputData[[#This Row],[PRODUCT ID]],MasterData[#All],4,0)</f>
        <v>Ft</v>
      </c>
      <c r="J381" s="10">
        <f>VLOOKUP(InputData[[#This Row],[PRODUCT ID]],MasterData[#All],5,0)</f>
        <v>126</v>
      </c>
      <c r="K381" s="10">
        <f>VLOOKUP(InputData[[#This Row],[PRODUCT ID]],MasterData[#All],6,0)</f>
        <v>162.54</v>
      </c>
      <c r="L381" s="10">
        <f>J381*InputData[[#This Row],[QUANTITY]]</f>
        <v>756</v>
      </c>
      <c r="M381" s="10">
        <f>K381*InputData[[#This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ID]],MasterData[#All],2,0)</f>
        <v>Product26</v>
      </c>
      <c r="H382" t="str">
        <f>VLOOKUP(InputData[[#This Row],[PRODUCT ID]],MasterData[#All],3,0)</f>
        <v>Category04</v>
      </c>
      <c r="I382" t="str">
        <f>VLOOKUP(InputData[[#This Row],[PRODUCT ID]],MasterData[#All],4,0)</f>
        <v>No.</v>
      </c>
      <c r="J382" s="10">
        <f>VLOOKUP(InputData[[#This Row],[PRODUCT ID]],MasterData[#All],5,0)</f>
        <v>18</v>
      </c>
      <c r="K382" s="10">
        <f>VLOOKUP(InputData[[#This Row],[PRODUCT ID]],MasterData[#All],6,0)</f>
        <v>24.66</v>
      </c>
      <c r="L382" s="10">
        <f>J382*InputData[[#This Row],[QUANTITY]]</f>
        <v>108</v>
      </c>
      <c r="M382" s="10">
        <f>K382*InputData[[#This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ID]],MasterData[#All],2,0)</f>
        <v>Product42</v>
      </c>
      <c r="H383" t="str">
        <f>VLOOKUP(InputData[[#This Row],[PRODUCT ID]],MasterData[#All],3,0)</f>
        <v>Category05</v>
      </c>
      <c r="I383" t="str">
        <f>VLOOKUP(InputData[[#This Row],[PRODUCT ID]],MasterData[#All],4,0)</f>
        <v>Ft</v>
      </c>
      <c r="J383" s="10">
        <f>VLOOKUP(InputData[[#This Row],[PRODUCT ID]],MasterData[#All],5,0)</f>
        <v>120</v>
      </c>
      <c r="K383" s="10">
        <f>VLOOKUP(InputData[[#This Row],[PRODUCT ID]],MasterData[#All],6,0)</f>
        <v>162</v>
      </c>
      <c r="L383" s="10">
        <f>J383*InputData[[#This Row],[QUANTITY]]</f>
        <v>1800</v>
      </c>
      <c r="M383" s="10">
        <f>K383*InputData[[#This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ID]],MasterData[#All],2,0)</f>
        <v>Product29</v>
      </c>
      <c r="H384" t="str">
        <f>VLOOKUP(InputData[[#This Row],[PRODUCT ID]],MasterData[#All],3,0)</f>
        <v>Category04</v>
      </c>
      <c r="I384" t="str">
        <f>VLOOKUP(InputData[[#This Row],[PRODUCT ID]],MasterData[#All],4,0)</f>
        <v>Lt</v>
      </c>
      <c r="J384" s="10">
        <f>VLOOKUP(InputData[[#This Row],[PRODUCT ID]],MasterData[#All],5,0)</f>
        <v>47</v>
      </c>
      <c r="K384" s="10">
        <f>VLOOKUP(InputData[[#This Row],[PRODUCT ID]],MasterData[#All],6,0)</f>
        <v>53.11</v>
      </c>
      <c r="L384" s="10">
        <f>J384*InputData[[#This Row],[QUANTITY]]</f>
        <v>705</v>
      </c>
      <c r="M384" s="10">
        <f>K384*InputData[[#This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ID]],MasterData[#All],2,0)</f>
        <v>Product02</v>
      </c>
      <c r="H385" t="str">
        <f>VLOOKUP(InputData[[#This Row],[PRODUCT ID]],MasterData[#All],3,0)</f>
        <v>Category01</v>
      </c>
      <c r="I385" t="str">
        <f>VLOOKUP(InputData[[#This Row],[PRODUCT ID]],MasterData[#All],4,0)</f>
        <v>Kg</v>
      </c>
      <c r="J385" s="10">
        <f>VLOOKUP(InputData[[#This Row],[PRODUCT ID]],MasterData[#All],5,0)</f>
        <v>105</v>
      </c>
      <c r="K385" s="10">
        <f>VLOOKUP(InputData[[#This Row],[PRODUCT ID]],MasterData[#All],6,0)</f>
        <v>142.80000000000001</v>
      </c>
      <c r="L385" s="10">
        <f>J385*InputData[[#This Row],[QUANTITY]]</f>
        <v>840</v>
      </c>
      <c r="M385" s="10">
        <f>K385*InputData[[#This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ID]],MasterData[#All],2,0)</f>
        <v>Product17</v>
      </c>
      <c r="H386" t="str">
        <f>VLOOKUP(InputData[[#This Row],[PRODUCT ID]],MasterData[#All],3,0)</f>
        <v>Category02</v>
      </c>
      <c r="I386" t="str">
        <f>VLOOKUP(InputData[[#This Row],[PRODUCT ID]],MasterData[#All],4,0)</f>
        <v>Ft</v>
      </c>
      <c r="J386" s="10">
        <f>VLOOKUP(InputData[[#This Row],[PRODUCT ID]],MasterData[#All],5,0)</f>
        <v>134</v>
      </c>
      <c r="K386" s="10">
        <f>VLOOKUP(InputData[[#This Row],[PRODUCT ID]],MasterData[#All],6,0)</f>
        <v>156.78</v>
      </c>
      <c r="L386" s="10">
        <f>J386*InputData[[#This Row],[QUANTITY]]</f>
        <v>1876</v>
      </c>
      <c r="M386" s="10">
        <f>K386*InputData[[#This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ID]],MasterData[#All],2,0)</f>
        <v>Product40</v>
      </c>
      <c r="H387" t="str">
        <f>VLOOKUP(InputData[[#This Row],[PRODUCT ID]],MasterData[#All],3,0)</f>
        <v>Category05</v>
      </c>
      <c r="I387" t="str">
        <f>VLOOKUP(InputData[[#This Row],[PRODUCT ID]],MasterData[#All],4,0)</f>
        <v>Kg</v>
      </c>
      <c r="J387" s="10">
        <f>VLOOKUP(InputData[[#This Row],[PRODUCT ID]],MasterData[#All],5,0)</f>
        <v>90</v>
      </c>
      <c r="K387" s="10">
        <f>VLOOKUP(InputData[[#This Row],[PRODUCT ID]],MasterData[#All],6,0)</f>
        <v>115.2</v>
      </c>
      <c r="L387" s="10">
        <f>J387*InputData[[#This Row],[QUANTITY]]</f>
        <v>900</v>
      </c>
      <c r="M387" s="10">
        <f>K387*InputData[[#This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ID]],MasterData[#All],2,0)</f>
        <v>Product01</v>
      </c>
      <c r="H388" t="str">
        <f>VLOOKUP(InputData[[#This Row],[PRODUCT ID]],MasterData[#All],3,0)</f>
        <v>Category01</v>
      </c>
      <c r="I388" t="str">
        <f>VLOOKUP(InputData[[#This Row],[PRODUCT ID]],MasterData[#All],4,0)</f>
        <v>Kg</v>
      </c>
      <c r="J388" s="10">
        <f>VLOOKUP(InputData[[#This Row],[PRODUCT ID]],MasterData[#All],5,0)</f>
        <v>98</v>
      </c>
      <c r="K388" s="10">
        <f>VLOOKUP(InputData[[#This Row],[PRODUCT ID]],MasterData[#All],6,0)</f>
        <v>103.88</v>
      </c>
      <c r="L388" s="10">
        <f>J388*InputData[[#This Row],[QUANTITY]]</f>
        <v>392</v>
      </c>
      <c r="M388" s="10">
        <f>K388*InputData[[#This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ID]],MasterData[#All],2,0)</f>
        <v>Product04</v>
      </c>
      <c r="H389" t="str">
        <f>VLOOKUP(InputData[[#This Row],[PRODUCT ID]],MasterData[#All],3,0)</f>
        <v>Category01</v>
      </c>
      <c r="I389" t="str">
        <f>VLOOKUP(InputData[[#This Row],[PRODUCT ID]],MasterData[#All],4,0)</f>
        <v>Lt</v>
      </c>
      <c r="J389" s="10">
        <f>VLOOKUP(InputData[[#This Row],[PRODUCT ID]],MasterData[#All],5,0)</f>
        <v>44</v>
      </c>
      <c r="K389" s="10">
        <f>VLOOKUP(InputData[[#This Row],[PRODUCT ID]],MasterData[#All],6,0)</f>
        <v>48.84</v>
      </c>
      <c r="L389" s="10">
        <f>J389*InputData[[#This Row],[QUANTITY]]</f>
        <v>352</v>
      </c>
      <c r="M389" s="10">
        <f>K389*InputData[[#This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ID]],MasterData[#All],2,0)</f>
        <v>Product18</v>
      </c>
      <c r="H390" t="str">
        <f>VLOOKUP(InputData[[#This Row],[PRODUCT ID]],MasterData[#All],3,0)</f>
        <v>Category02</v>
      </c>
      <c r="I390" t="str">
        <f>VLOOKUP(InputData[[#This Row],[PRODUCT ID]],MasterData[#All],4,0)</f>
        <v>No.</v>
      </c>
      <c r="J390" s="10">
        <f>VLOOKUP(InputData[[#This Row],[PRODUCT ID]],MasterData[#All],5,0)</f>
        <v>37</v>
      </c>
      <c r="K390" s="10">
        <f>VLOOKUP(InputData[[#This Row],[PRODUCT ID]],MasterData[#All],6,0)</f>
        <v>49.21</v>
      </c>
      <c r="L390" s="10">
        <f>J390*InputData[[#This Row],[QUANTITY]]</f>
        <v>259</v>
      </c>
      <c r="M390" s="10">
        <f>K390*InputData[[#This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ID]],MasterData[#All],2,0)</f>
        <v>Product12</v>
      </c>
      <c r="H391" t="str">
        <f>VLOOKUP(InputData[[#This Row],[PRODUCT ID]],MasterData[#All],3,0)</f>
        <v>Category02</v>
      </c>
      <c r="I391" t="str">
        <f>VLOOKUP(InputData[[#This Row],[PRODUCT ID]],MasterData[#All],4,0)</f>
        <v>Kg</v>
      </c>
      <c r="J391" s="10">
        <f>VLOOKUP(InputData[[#This Row],[PRODUCT ID]],MasterData[#All],5,0)</f>
        <v>73</v>
      </c>
      <c r="K391" s="10">
        <f>VLOOKUP(InputData[[#This Row],[PRODUCT ID]],MasterData[#All],6,0)</f>
        <v>94.17</v>
      </c>
      <c r="L391" s="10">
        <f>J391*InputData[[#This Row],[QUANTITY]]</f>
        <v>511</v>
      </c>
      <c r="M391" s="10">
        <f>K391*InputData[[#This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ID]],MasterData[#All],2,0)</f>
        <v>Product34</v>
      </c>
      <c r="H392" t="str">
        <f>VLOOKUP(InputData[[#This Row],[PRODUCT ID]],MasterData[#All],3,0)</f>
        <v>Category04</v>
      </c>
      <c r="I392" t="str">
        <f>VLOOKUP(InputData[[#This Row],[PRODUCT ID]],MasterData[#All],4,0)</f>
        <v>Lt</v>
      </c>
      <c r="J392" s="10">
        <f>VLOOKUP(InputData[[#This Row],[PRODUCT ID]],MasterData[#All],5,0)</f>
        <v>55</v>
      </c>
      <c r="K392" s="10">
        <f>VLOOKUP(InputData[[#This Row],[PRODUCT ID]],MasterData[#All],6,0)</f>
        <v>58.3</v>
      </c>
      <c r="L392" s="10">
        <f>J392*InputData[[#This Row],[QUANTITY]]</f>
        <v>220</v>
      </c>
      <c r="M392" s="10">
        <f>K392*InputData[[#This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ID]],MasterData[#All],2,0)</f>
        <v>Product43</v>
      </c>
      <c r="H393" t="str">
        <f>VLOOKUP(InputData[[#This Row],[PRODUCT ID]],MasterData[#All],3,0)</f>
        <v>Category05</v>
      </c>
      <c r="I393" t="str">
        <f>VLOOKUP(InputData[[#This Row],[PRODUCT ID]],MasterData[#All],4,0)</f>
        <v>Kg</v>
      </c>
      <c r="J393" s="10">
        <f>VLOOKUP(InputData[[#This Row],[PRODUCT ID]],MasterData[#All],5,0)</f>
        <v>67</v>
      </c>
      <c r="K393" s="10">
        <f>VLOOKUP(InputData[[#This Row],[PRODUCT ID]],MasterData[#All],6,0)</f>
        <v>83.08</v>
      </c>
      <c r="L393" s="10">
        <f>J393*InputData[[#This Row],[QUANTITY]]</f>
        <v>804</v>
      </c>
      <c r="M393" s="10">
        <f>K393*InputData[[#This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ID]],MasterData[#All],2,0)</f>
        <v>Product33</v>
      </c>
      <c r="H394" t="str">
        <f>VLOOKUP(InputData[[#This Row],[PRODUCT ID]],MasterData[#All],3,0)</f>
        <v>Category04</v>
      </c>
      <c r="I394" t="str">
        <f>VLOOKUP(InputData[[#This Row],[PRODUCT ID]],MasterData[#All],4,0)</f>
        <v>Kg</v>
      </c>
      <c r="J394" s="10">
        <f>VLOOKUP(InputData[[#This Row],[PRODUCT ID]],MasterData[#All],5,0)</f>
        <v>95</v>
      </c>
      <c r="K394" s="10">
        <f>VLOOKUP(InputData[[#This Row],[PRODUCT ID]],MasterData[#All],6,0)</f>
        <v>119.7</v>
      </c>
      <c r="L394" s="10">
        <f>J394*InputData[[#This Row],[QUANTITY]]</f>
        <v>1425</v>
      </c>
      <c r="M394" s="10">
        <f>K394*InputData[[#This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ID]],MasterData[#All],2,0)</f>
        <v>Product07</v>
      </c>
      <c r="H395" t="str">
        <f>VLOOKUP(InputData[[#This Row],[PRODUCT ID]],MasterData[#All],3,0)</f>
        <v>Category01</v>
      </c>
      <c r="I395" t="str">
        <f>VLOOKUP(InputData[[#This Row],[PRODUCT ID]],MasterData[#All],4,0)</f>
        <v>Lt</v>
      </c>
      <c r="J395" s="10">
        <f>VLOOKUP(InputData[[#This Row],[PRODUCT ID]],MasterData[#All],5,0)</f>
        <v>43</v>
      </c>
      <c r="K395" s="10">
        <f>VLOOKUP(InputData[[#This Row],[PRODUCT ID]],MasterData[#All],6,0)</f>
        <v>47.730000000000004</v>
      </c>
      <c r="L395" s="10">
        <f>J395*InputData[[#This Row],[QUANTITY]]</f>
        <v>301</v>
      </c>
      <c r="M395" s="10">
        <f>K395*InputData[[#This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ID]],MasterData[#All],2,0)</f>
        <v>Product25</v>
      </c>
      <c r="H396" t="str">
        <f>VLOOKUP(InputData[[#This Row],[PRODUCT ID]],MasterData[#All],3,0)</f>
        <v>Category03</v>
      </c>
      <c r="I396" t="str">
        <f>VLOOKUP(InputData[[#This Row],[PRODUCT ID]],MasterData[#All],4,0)</f>
        <v>No.</v>
      </c>
      <c r="J396" s="10">
        <f>VLOOKUP(InputData[[#This Row],[PRODUCT ID]],MasterData[#All],5,0)</f>
        <v>7</v>
      </c>
      <c r="K396" s="10">
        <f>VLOOKUP(InputData[[#This Row],[PRODUCT ID]],MasterData[#All],6,0)</f>
        <v>8.33</v>
      </c>
      <c r="L396" s="10">
        <f>J396*InputData[[#This Row],[QUANTITY]]</f>
        <v>49</v>
      </c>
      <c r="M396" s="10">
        <f>K396*InputData[[#This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ID]],MasterData[#All],2,0)</f>
        <v>Product15</v>
      </c>
      <c r="H397" t="str">
        <f>VLOOKUP(InputData[[#This Row],[PRODUCT ID]],MasterData[#All],3,0)</f>
        <v>Category02</v>
      </c>
      <c r="I397" t="str">
        <f>VLOOKUP(InputData[[#This Row],[PRODUCT ID]],MasterData[#All],4,0)</f>
        <v>No.</v>
      </c>
      <c r="J397" s="10">
        <f>VLOOKUP(InputData[[#This Row],[PRODUCT ID]],MasterData[#All],5,0)</f>
        <v>12</v>
      </c>
      <c r="K397" s="10">
        <f>VLOOKUP(InputData[[#This Row],[PRODUCT ID]],MasterData[#All],6,0)</f>
        <v>15.719999999999999</v>
      </c>
      <c r="L397" s="10">
        <f>J397*InputData[[#This Row],[QUANTITY]]</f>
        <v>96</v>
      </c>
      <c r="M397" s="10">
        <f>K397*InputData[[#This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ID]],MasterData[#All],2,0)</f>
        <v>Product41</v>
      </c>
      <c r="H398" t="str">
        <f>VLOOKUP(InputData[[#This Row],[PRODUCT ID]],MasterData[#All],3,0)</f>
        <v>Category05</v>
      </c>
      <c r="I398" t="str">
        <f>VLOOKUP(InputData[[#This Row],[PRODUCT ID]],MasterData[#All],4,0)</f>
        <v>Ft</v>
      </c>
      <c r="J398" s="10">
        <f>VLOOKUP(InputData[[#This Row],[PRODUCT ID]],MasterData[#All],5,0)</f>
        <v>138</v>
      </c>
      <c r="K398" s="10">
        <f>VLOOKUP(InputData[[#This Row],[PRODUCT ID]],MasterData[#All],6,0)</f>
        <v>173.88</v>
      </c>
      <c r="L398" s="10">
        <f>J398*InputData[[#This Row],[QUANTITY]]</f>
        <v>276</v>
      </c>
      <c r="M398" s="10">
        <f>K398*InputData[[#This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ID]],MasterData[#All],2,0)</f>
        <v>Product18</v>
      </c>
      <c r="H399" t="str">
        <f>VLOOKUP(InputData[[#This Row],[PRODUCT ID]],MasterData[#All],3,0)</f>
        <v>Category02</v>
      </c>
      <c r="I399" t="str">
        <f>VLOOKUP(InputData[[#This Row],[PRODUCT ID]],MasterData[#All],4,0)</f>
        <v>No.</v>
      </c>
      <c r="J399" s="10">
        <f>VLOOKUP(InputData[[#This Row],[PRODUCT ID]],MasterData[#All],5,0)</f>
        <v>37</v>
      </c>
      <c r="K399" s="10">
        <f>VLOOKUP(InputData[[#This Row],[PRODUCT ID]],MasterData[#All],6,0)</f>
        <v>49.21</v>
      </c>
      <c r="L399" s="10">
        <f>J399*InputData[[#This Row],[QUANTITY]]</f>
        <v>74</v>
      </c>
      <c r="M399" s="10">
        <f>K399*InputData[[#This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ID]],MasterData[#All],2,0)</f>
        <v>Product32</v>
      </c>
      <c r="H400" t="str">
        <f>VLOOKUP(InputData[[#This Row],[PRODUCT ID]],MasterData[#All],3,0)</f>
        <v>Category04</v>
      </c>
      <c r="I400" t="str">
        <f>VLOOKUP(InputData[[#This Row],[PRODUCT ID]],MasterData[#All],4,0)</f>
        <v>Kg</v>
      </c>
      <c r="J400" s="10">
        <f>VLOOKUP(InputData[[#This Row],[PRODUCT ID]],MasterData[#All],5,0)</f>
        <v>89</v>
      </c>
      <c r="K400" s="10">
        <f>VLOOKUP(InputData[[#This Row],[PRODUCT ID]],MasterData[#All],6,0)</f>
        <v>117.48</v>
      </c>
      <c r="L400" s="10">
        <f>J400*InputData[[#This Row],[QUANTITY]]</f>
        <v>1068</v>
      </c>
      <c r="M400" s="10">
        <f>K400*InputData[[#This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ID]],MasterData[#All],2,0)</f>
        <v>Product28</v>
      </c>
      <c r="H401" t="str">
        <f>VLOOKUP(InputData[[#This Row],[PRODUCT ID]],MasterData[#All],3,0)</f>
        <v>Category04</v>
      </c>
      <c r="I401" t="str">
        <f>VLOOKUP(InputData[[#This Row],[PRODUCT ID]],MasterData[#All],4,0)</f>
        <v>No.</v>
      </c>
      <c r="J401" s="10">
        <f>VLOOKUP(InputData[[#This Row],[PRODUCT ID]],MasterData[#All],5,0)</f>
        <v>37</v>
      </c>
      <c r="K401" s="10">
        <f>VLOOKUP(InputData[[#This Row],[PRODUCT ID]],MasterData[#All],6,0)</f>
        <v>41.81</v>
      </c>
      <c r="L401" s="10">
        <f>J401*InputData[[#This Row],[QUANTITY]]</f>
        <v>444</v>
      </c>
      <c r="M401" s="10">
        <f>K401*InputData[[#This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ID]],MasterData[#All],2,0)</f>
        <v>Product25</v>
      </c>
      <c r="H402" t="str">
        <f>VLOOKUP(InputData[[#This Row],[PRODUCT ID]],MasterData[#All],3,0)</f>
        <v>Category03</v>
      </c>
      <c r="I402" t="str">
        <f>VLOOKUP(InputData[[#This Row],[PRODUCT ID]],MasterData[#All],4,0)</f>
        <v>No.</v>
      </c>
      <c r="J402" s="10">
        <f>VLOOKUP(InputData[[#This Row],[PRODUCT ID]],MasterData[#All],5,0)</f>
        <v>7</v>
      </c>
      <c r="K402" s="10">
        <f>VLOOKUP(InputData[[#This Row],[PRODUCT ID]],MasterData[#All],6,0)</f>
        <v>8.33</v>
      </c>
      <c r="L402" s="10">
        <f>J402*InputData[[#This Row],[QUANTITY]]</f>
        <v>49</v>
      </c>
      <c r="M402" s="10">
        <f>K402*InputData[[#This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ID]],MasterData[#All],2,0)</f>
        <v>Product33</v>
      </c>
      <c r="H403" t="str">
        <f>VLOOKUP(InputData[[#This Row],[PRODUCT ID]],MasterData[#All],3,0)</f>
        <v>Category04</v>
      </c>
      <c r="I403" t="str">
        <f>VLOOKUP(InputData[[#This Row],[PRODUCT ID]],MasterData[#All],4,0)</f>
        <v>Kg</v>
      </c>
      <c r="J403" s="10">
        <f>VLOOKUP(InputData[[#This Row],[PRODUCT ID]],MasterData[#All],5,0)</f>
        <v>95</v>
      </c>
      <c r="K403" s="10">
        <f>VLOOKUP(InputData[[#This Row],[PRODUCT ID]],MasterData[#All],6,0)</f>
        <v>119.7</v>
      </c>
      <c r="L403" s="10">
        <f>J403*InputData[[#This Row],[QUANTITY]]</f>
        <v>855</v>
      </c>
      <c r="M403" s="10">
        <f>K403*InputData[[#This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ID]],MasterData[#All],2,0)</f>
        <v>Product04</v>
      </c>
      <c r="H404" t="str">
        <f>VLOOKUP(InputData[[#This Row],[PRODUCT ID]],MasterData[#All],3,0)</f>
        <v>Category01</v>
      </c>
      <c r="I404" t="str">
        <f>VLOOKUP(InputData[[#This Row],[PRODUCT ID]],MasterData[#All],4,0)</f>
        <v>Lt</v>
      </c>
      <c r="J404" s="10">
        <f>VLOOKUP(InputData[[#This Row],[PRODUCT ID]],MasterData[#All],5,0)</f>
        <v>44</v>
      </c>
      <c r="K404" s="10">
        <f>VLOOKUP(InputData[[#This Row],[PRODUCT ID]],MasterData[#All],6,0)</f>
        <v>48.84</v>
      </c>
      <c r="L404" s="10">
        <f>J404*InputData[[#This Row],[QUANTITY]]</f>
        <v>88</v>
      </c>
      <c r="M404" s="10">
        <f>K404*InputData[[#This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ID]],MasterData[#All],2,0)</f>
        <v>Product41</v>
      </c>
      <c r="H405" t="str">
        <f>VLOOKUP(InputData[[#This Row],[PRODUCT ID]],MasterData[#All],3,0)</f>
        <v>Category05</v>
      </c>
      <c r="I405" t="str">
        <f>VLOOKUP(InputData[[#This Row],[PRODUCT ID]],MasterData[#All],4,0)</f>
        <v>Ft</v>
      </c>
      <c r="J405" s="10">
        <f>VLOOKUP(InputData[[#This Row],[PRODUCT ID]],MasterData[#All],5,0)</f>
        <v>138</v>
      </c>
      <c r="K405" s="10">
        <f>VLOOKUP(InputData[[#This Row],[PRODUCT ID]],MasterData[#All],6,0)</f>
        <v>173.88</v>
      </c>
      <c r="L405" s="10">
        <f>J405*InputData[[#This Row],[QUANTITY]]</f>
        <v>1104</v>
      </c>
      <c r="M405" s="10">
        <f>K405*InputData[[#This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ID]],MasterData[#All],2,0)</f>
        <v>Product10</v>
      </c>
      <c r="H406" t="str">
        <f>VLOOKUP(InputData[[#This Row],[PRODUCT ID]],MasterData[#All],3,0)</f>
        <v>Category02</v>
      </c>
      <c r="I406" t="str">
        <f>VLOOKUP(InputData[[#This Row],[PRODUCT ID]],MasterData[#All],4,0)</f>
        <v>Ft</v>
      </c>
      <c r="J406" s="10">
        <f>VLOOKUP(InputData[[#This Row],[PRODUCT ID]],MasterData[#All],5,0)</f>
        <v>148</v>
      </c>
      <c r="K406" s="10">
        <f>VLOOKUP(InputData[[#This Row],[PRODUCT ID]],MasterData[#All],6,0)</f>
        <v>164.28</v>
      </c>
      <c r="L406" s="10">
        <f>J406*InputData[[#This Row],[QUANTITY]]</f>
        <v>1776</v>
      </c>
      <c r="M406" s="10">
        <f>K406*InputData[[#This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ID]],MasterData[#All],2,0)</f>
        <v>Product42</v>
      </c>
      <c r="H407" t="str">
        <f>VLOOKUP(InputData[[#This Row],[PRODUCT ID]],MasterData[#All],3,0)</f>
        <v>Category05</v>
      </c>
      <c r="I407" t="str">
        <f>VLOOKUP(InputData[[#This Row],[PRODUCT ID]],MasterData[#All],4,0)</f>
        <v>Ft</v>
      </c>
      <c r="J407" s="10">
        <f>VLOOKUP(InputData[[#This Row],[PRODUCT ID]],MasterData[#All],5,0)</f>
        <v>120</v>
      </c>
      <c r="K407" s="10">
        <f>VLOOKUP(InputData[[#This Row],[PRODUCT ID]],MasterData[#All],6,0)</f>
        <v>162</v>
      </c>
      <c r="L407" s="10">
        <f>J407*InputData[[#This Row],[QUANTITY]]</f>
        <v>960</v>
      </c>
      <c r="M407" s="10">
        <f>K407*InputData[[#This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ID]],MasterData[#All],2,0)</f>
        <v>Product34</v>
      </c>
      <c r="H408" t="str">
        <f>VLOOKUP(InputData[[#This Row],[PRODUCT ID]],MasterData[#All],3,0)</f>
        <v>Category04</v>
      </c>
      <c r="I408" t="str">
        <f>VLOOKUP(InputData[[#This Row],[PRODUCT ID]],MasterData[#All],4,0)</f>
        <v>Lt</v>
      </c>
      <c r="J408" s="10">
        <f>VLOOKUP(InputData[[#This Row],[PRODUCT ID]],MasterData[#All],5,0)</f>
        <v>55</v>
      </c>
      <c r="K408" s="10">
        <f>VLOOKUP(InputData[[#This Row],[PRODUCT ID]],MasterData[#All],6,0)</f>
        <v>58.3</v>
      </c>
      <c r="L408" s="10">
        <f>J408*InputData[[#This Row],[QUANTITY]]</f>
        <v>330</v>
      </c>
      <c r="M408" s="10">
        <f>K408*InputData[[#This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ID]],MasterData[#All],2,0)</f>
        <v>Product18</v>
      </c>
      <c r="H409" t="str">
        <f>VLOOKUP(InputData[[#This Row],[PRODUCT ID]],MasterData[#All],3,0)</f>
        <v>Category02</v>
      </c>
      <c r="I409" t="str">
        <f>VLOOKUP(InputData[[#This Row],[PRODUCT ID]],MasterData[#All],4,0)</f>
        <v>No.</v>
      </c>
      <c r="J409" s="10">
        <f>VLOOKUP(InputData[[#This Row],[PRODUCT ID]],MasterData[#All],5,0)</f>
        <v>37</v>
      </c>
      <c r="K409" s="10">
        <f>VLOOKUP(InputData[[#This Row],[PRODUCT ID]],MasterData[#All],6,0)</f>
        <v>49.21</v>
      </c>
      <c r="L409" s="10">
        <f>J409*InputData[[#This Row],[QUANTITY]]</f>
        <v>74</v>
      </c>
      <c r="M409" s="10">
        <f>K409*InputData[[#This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ID]],MasterData[#All],2,0)</f>
        <v>Product06</v>
      </c>
      <c r="H410" t="str">
        <f>VLOOKUP(InputData[[#This Row],[PRODUCT ID]],MasterData[#All],3,0)</f>
        <v>Category01</v>
      </c>
      <c r="I410" t="str">
        <f>VLOOKUP(InputData[[#This Row],[PRODUCT ID]],MasterData[#All],4,0)</f>
        <v>Kg</v>
      </c>
      <c r="J410" s="10">
        <f>VLOOKUP(InputData[[#This Row],[PRODUCT ID]],MasterData[#All],5,0)</f>
        <v>75</v>
      </c>
      <c r="K410" s="10">
        <f>VLOOKUP(InputData[[#This Row],[PRODUCT ID]],MasterData[#All],6,0)</f>
        <v>85.5</v>
      </c>
      <c r="L410" s="10">
        <f>J410*InputData[[#This Row],[QUANTITY]]</f>
        <v>1050</v>
      </c>
      <c r="M410" s="10">
        <f>K410*InputData[[#This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ID]],MasterData[#All],2,0)</f>
        <v>Product27</v>
      </c>
      <c r="H411" t="str">
        <f>VLOOKUP(InputData[[#This Row],[PRODUCT ID]],MasterData[#All],3,0)</f>
        <v>Category04</v>
      </c>
      <c r="I411" t="str">
        <f>VLOOKUP(InputData[[#This Row],[PRODUCT ID]],MasterData[#All],4,0)</f>
        <v>Lt</v>
      </c>
      <c r="J411" s="10">
        <f>VLOOKUP(InputData[[#This Row],[PRODUCT ID]],MasterData[#All],5,0)</f>
        <v>48</v>
      </c>
      <c r="K411" s="10">
        <f>VLOOKUP(InputData[[#This Row],[PRODUCT ID]],MasterData[#All],6,0)</f>
        <v>57.120000000000005</v>
      </c>
      <c r="L411" s="10">
        <f>J411*InputData[[#This Row],[QUANTITY]]</f>
        <v>48</v>
      </c>
      <c r="M411" s="10">
        <f>K411*InputData[[#This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ID]],MasterData[#All],2,0)</f>
        <v>Product44</v>
      </c>
      <c r="H412" t="str">
        <f>VLOOKUP(InputData[[#This Row],[PRODUCT ID]],MasterData[#All],3,0)</f>
        <v>Category05</v>
      </c>
      <c r="I412" t="str">
        <f>VLOOKUP(InputData[[#This Row],[PRODUCT ID]],MasterData[#All],4,0)</f>
        <v>Kg</v>
      </c>
      <c r="J412" s="10">
        <f>VLOOKUP(InputData[[#This Row],[PRODUCT ID]],MasterData[#All],5,0)</f>
        <v>76</v>
      </c>
      <c r="K412" s="10">
        <f>VLOOKUP(InputData[[#This Row],[PRODUCT ID]],MasterData[#All],6,0)</f>
        <v>82.08</v>
      </c>
      <c r="L412" s="10">
        <f>J412*InputData[[#This Row],[QUANTITY]]</f>
        <v>152</v>
      </c>
      <c r="M412" s="10">
        <f>K412*InputData[[#This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ID]],MasterData[#All],2,0)</f>
        <v>Product17</v>
      </c>
      <c r="H413" t="str">
        <f>VLOOKUP(InputData[[#This Row],[PRODUCT ID]],MasterData[#All],3,0)</f>
        <v>Category02</v>
      </c>
      <c r="I413" t="str">
        <f>VLOOKUP(InputData[[#This Row],[PRODUCT ID]],MasterData[#All],4,0)</f>
        <v>Ft</v>
      </c>
      <c r="J413" s="10">
        <f>VLOOKUP(InputData[[#This Row],[PRODUCT ID]],MasterData[#All],5,0)</f>
        <v>134</v>
      </c>
      <c r="K413" s="10">
        <f>VLOOKUP(InputData[[#This Row],[PRODUCT ID]],MasterData[#All],6,0)</f>
        <v>156.78</v>
      </c>
      <c r="L413" s="10">
        <f>J413*InputData[[#This Row],[QUANTITY]]</f>
        <v>1608</v>
      </c>
      <c r="M413" s="10">
        <f>K413*InputData[[#This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ID]],MasterData[#All],2,0)</f>
        <v>Product03</v>
      </c>
      <c r="H414" t="str">
        <f>VLOOKUP(InputData[[#This Row],[PRODUCT ID]],MasterData[#All],3,0)</f>
        <v>Category01</v>
      </c>
      <c r="I414" t="str">
        <f>VLOOKUP(InputData[[#This Row],[PRODUCT ID]],MasterData[#All],4,0)</f>
        <v>Kg</v>
      </c>
      <c r="J414" s="10">
        <f>VLOOKUP(InputData[[#This Row],[PRODUCT ID]],MasterData[#All],5,0)</f>
        <v>71</v>
      </c>
      <c r="K414" s="10">
        <f>VLOOKUP(InputData[[#This Row],[PRODUCT ID]],MasterData[#All],6,0)</f>
        <v>80.94</v>
      </c>
      <c r="L414" s="10">
        <f>J414*InputData[[#This Row],[QUANTITY]]</f>
        <v>923</v>
      </c>
      <c r="M414" s="10">
        <f>K414*InputData[[#This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ID]],MasterData[#All],2,0)</f>
        <v>Product03</v>
      </c>
      <c r="H415" t="str">
        <f>VLOOKUP(InputData[[#This Row],[PRODUCT ID]],MasterData[#All],3,0)</f>
        <v>Category01</v>
      </c>
      <c r="I415" t="str">
        <f>VLOOKUP(InputData[[#This Row],[PRODUCT ID]],MasterData[#All],4,0)</f>
        <v>Kg</v>
      </c>
      <c r="J415" s="10">
        <f>VLOOKUP(InputData[[#This Row],[PRODUCT ID]],MasterData[#All],5,0)</f>
        <v>71</v>
      </c>
      <c r="K415" s="10">
        <f>VLOOKUP(InputData[[#This Row],[PRODUCT ID]],MasterData[#All],6,0)</f>
        <v>80.94</v>
      </c>
      <c r="L415" s="10">
        <f>J415*InputData[[#This Row],[QUANTITY]]</f>
        <v>710</v>
      </c>
      <c r="M415" s="10">
        <f>K415*InputData[[#This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ID]],MasterData[#All],2,0)</f>
        <v>Product26</v>
      </c>
      <c r="H416" t="str">
        <f>VLOOKUP(InputData[[#This Row],[PRODUCT ID]],MasterData[#All],3,0)</f>
        <v>Category04</v>
      </c>
      <c r="I416" t="str">
        <f>VLOOKUP(InputData[[#This Row],[PRODUCT ID]],MasterData[#All],4,0)</f>
        <v>No.</v>
      </c>
      <c r="J416" s="10">
        <f>VLOOKUP(InputData[[#This Row],[PRODUCT ID]],MasterData[#All],5,0)</f>
        <v>18</v>
      </c>
      <c r="K416" s="10">
        <f>VLOOKUP(InputData[[#This Row],[PRODUCT ID]],MasterData[#All],6,0)</f>
        <v>24.66</v>
      </c>
      <c r="L416" s="10">
        <f>J416*InputData[[#This Row],[QUANTITY]]</f>
        <v>18</v>
      </c>
      <c r="M416" s="10">
        <f>K416*InputData[[#This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ID]],MasterData[#All],2,0)</f>
        <v>Product12</v>
      </c>
      <c r="H417" t="str">
        <f>VLOOKUP(InputData[[#This Row],[PRODUCT ID]],MasterData[#All],3,0)</f>
        <v>Category02</v>
      </c>
      <c r="I417" t="str">
        <f>VLOOKUP(InputData[[#This Row],[PRODUCT ID]],MasterData[#All],4,0)</f>
        <v>Kg</v>
      </c>
      <c r="J417" s="10">
        <f>VLOOKUP(InputData[[#This Row],[PRODUCT ID]],MasterData[#All],5,0)</f>
        <v>73</v>
      </c>
      <c r="K417" s="10">
        <f>VLOOKUP(InputData[[#This Row],[PRODUCT ID]],MasterData[#All],6,0)</f>
        <v>94.17</v>
      </c>
      <c r="L417" s="10">
        <f>J417*InputData[[#This Row],[QUANTITY]]</f>
        <v>365</v>
      </c>
      <c r="M417" s="10">
        <f>K417*InputData[[#This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ID]],MasterData[#All],2,0)</f>
        <v>Product16</v>
      </c>
      <c r="H418" t="str">
        <f>VLOOKUP(InputData[[#This Row],[PRODUCT ID]],MasterData[#All],3,0)</f>
        <v>Category02</v>
      </c>
      <c r="I418" t="str">
        <f>VLOOKUP(InputData[[#This Row],[PRODUCT ID]],MasterData[#All],4,0)</f>
        <v>No.</v>
      </c>
      <c r="J418" s="10">
        <f>VLOOKUP(InputData[[#This Row],[PRODUCT ID]],MasterData[#All],5,0)</f>
        <v>13</v>
      </c>
      <c r="K418" s="10">
        <f>VLOOKUP(InputData[[#This Row],[PRODUCT ID]],MasterData[#All],6,0)</f>
        <v>16.64</v>
      </c>
      <c r="L418" s="10">
        <f>J418*InputData[[#This Row],[QUANTITY]]</f>
        <v>117</v>
      </c>
      <c r="M418" s="10">
        <f>K418*InputData[[#This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ID]],MasterData[#All],2,0)</f>
        <v>Product16</v>
      </c>
      <c r="H419" t="str">
        <f>VLOOKUP(InputData[[#This Row],[PRODUCT ID]],MasterData[#All],3,0)</f>
        <v>Category02</v>
      </c>
      <c r="I419" t="str">
        <f>VLOOKUP(InputData[[#This Row],[PRODUCT ID]],MasterData[#All],4,0)</f>
        <v>No.</v>
      </c>
      <c r="J419" s="10">
        <f>VLOOKUP(InputData[[#This Row],[PRODUCT ID]],MasterData[#All],5,0)</f>
        <v>13</v>
      </c>
      <c r="K419" s="10">
        <f>VLOOKUP(InputData[[#This Row],[PRODUCT ID]],MasterData[#All],6,0)</f>
        <v>16.64</v>
      </c>
      <c r="L419" s="10">
        <f>J419*InputData[[#This Row],[QUANTITY]]</f>
        <v>26</v>
      </c>
      <c r="M419" s="10">
        <f>K419*InputData[[#This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ID]],MasterData[#All],2,0)</f>
        <v>Product32</v>
      </c>
      <c r="H420" t="str">
        <f>VLOOKUP(InputData[[#This Row],[PRODUCT ID]],MasterData[#All],3,0)</f>
        <v>Category04</v>
      </c>
      <c r="I420" t="str">
        <f>VLOOKUP(InputData[[#This Row],[PRODUCT ID]],MasterData[#All],4,0)</f>
        <v>Kg</v>
      </c>
      <c r="J420" s="10">
        <f>VLOOKUP(InputData[[#This Row],[PRODUCT ID]],MasterData[#All],5,0)</f>
        <v>89</v>
      </c>
      <c r="K420" s="10">
        <f>VLOOKUP(InputData[[#This Row],[PRODUCT ID]],MasterData[#All],6,0)</f>
        <v>117.48</v>
      </c>
      <c r="L420" s="10">
        <f>J420*InputData[[#This Row],[QUANTITY]]</f>
        <v>1068</v>
      </c>
      <c r="M420" s="10">
        <f>K420*InputData[[#This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ID]],MasterData[#All],2,0)</f>
        <v>Product21</v>
      </c>
      <c r="H421" t="str">
        <f>VLOOKUP(InputData[[#This Row],[PRODUCT ID]],MasterData[#All],3,0)</f>
        <v>Category03</v>
      </c>
      <c r="I421" t="str">
        <f>VLOOKUP(InputData[[#This Row],[PRODUCT ID]],MasterData[#All],4,0)</f>
        <v>Ft</v>
      </c>
      <c r="J421" s="10">
        <f>VLOOKUP(InputData[[#This Row],[PRODUCT ID]],MasterData[#All],5,0)</f>
        <v>126</v>
      </c>
      <c r="K421" s="10">
        <f>VLOOKUP(InputData[[#This Row],[PRODUCT ID]],MasterData[#All],6,0)</f>
        <v>162.54</v>
      </c>
      <c r="L421" s="10">
        <f>J421*InputData[[#This Row],[QUANTITY]]</f>
        <v>1386</v>
      </c>
      <c r="M421" s="10">
        <f>K421*InputData[[#This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ID]],MasterData[#All],2,0)</f>
        <v>Product30</v>
      </c>
      <c r="H422" t="str">
        <f>VLOOKUP(InputData[[#This Row],[PRODUCT ID]],MasterData[#All],3,0)</f>
        <v>Category04</v>
      </c>
      <c r="I422" t="str">
        <f>VLOOKUP(InputData[[#This Row],[PRODUCT ID]],MasterData[#All],4,0)</f>
        <v>Ft</v>
      </c>
      <c r="J422" s="10">
        <f>VLOOKUP(InputData[[#This Row],[PRODUCT ID]],MasterData[#All],5,0)</f>
        <v>148</v>
      </c>
      <c r="K422" s="10">
        <f>VLOOKUP(InputData[[#This Row],[PRODUCT ID]],MasterData[#All],6,0)</f>
        <v>201.28</v>
      </c>
      <c r="L422" s="10">
        <f>J422*InputData[[#This Row],[QUANTITY]]</f>
        <v>2072</v>
      </c>
      <c r="M422" s="10">
        <f>K422*InputData[[#This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ID]],MasterData[#All],2,0)</f>
        <v>Product11</v>
      </c>
      <c r="H423" t="str">
        <f>VLOOKUP(InputData[[#This Row],[PRODUCT ID]],MasterData[#All],3,0)</f>
        <v>Category02</v>
      </c>
      <c r="I423" t="str">
        <f>VLOOKUP(InputData[[#This Row],[PRODUCT ID]],MasterData[#All],4,0)</f>
        <v>Lt</v>
      </c>
      <c r="J423" s="10">
        <f>VLOOKUP(InputData[[#This Row],[PRODUCT ID]],MasterData[#All],5,0)</f>
        <v>44</v>
      </c>
      <c r="K423" s="10">
        <f>VLOOKUP(InputData[[#This Row],[PRODUCT ID]],MasterData[#All],6,0)</f>
        <v>48.4</v>
      </c>
      <c r="L423" s="10">
        <f>J423*InputData[[#This Row],[QUANTITY]]</f>
        <v>440</v>
      </c>
      <c r="M423" s="10">
        <f>K423*InputData[[#This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ID]],MasterData[#All],2,0)</f>
        <v>Product15</v>
      </c>
      <c r="H424" t="str">
        <f>VLOOKUP(InputData[[#This Row],[PRODUCT ID]],MasterData[#All],3,0)</f>
        <v>Category02</v>
      </c>
      <c r="I424" t="str">
        <f>VLOOKUP(InputData[[#This Row],[PRODUCT ID]],MasterData[#All],4,0)</f>
        <v>No.</v>
      </c>
      <c r="J424" s="10">
        <f>VLOOKUP(InputData[[#This Row],[PRODUCT ID]],MasterData[#All],5,0)</f>
        <v>12</v>
      </c>
      <c r="K424" s="10">
        <f>VLOOKUP(InputData[[#This Row],[PRODUCT ID]],MasterData[#All],6,0)</f>
        <v>15.719999999999999</v>
      </c>
      <c r="L424" s="10">
        <f>J424*InputData[[#This Row],[QUANTITY]]</f>
        <v>84</v>
      </c>
      <c r="M424" s="10">
        <f>K424*InputData[[#This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ID]],MasterData[#All],2,0)</f>
        <v>Product29</v>
      </c>
      <c r="H425" t="str">
        <f>VLOOKUP(InputData[[#This Row],[PRODUCT ID]],MasterData[#All],3,0)</f>
        <v>Category04</v>
      </c>
      <c r="I425" t="str">
        <f>VLOOKUP(InputData[[#This Row],[PRODUCT ID]],MasterData[#All],4,0)</f>
        <v>Lt</v>
      </c>
      <c r="J425" s="10">
        <f>VLOOKUP(InputData[[#This Row],[PRODUCT ID]],MasterData[#All],5,0)</f>
        <v>47</v>
      </c>
      <c r="K425" s="10">
        <f>VLOOKUP(InputData[[#This Row],[PRODUCT ID]],MasterData[#All],6,0)</f>
        <v>53.11</v>
      </c>
      <c r="L425" s="10">
        <f>J425*InputData[[#This Row],[QUANTITY]]</f>
        <v>376</v>
      </c>
      <c r="M425" s="10">
        <f>K425*InputData[[#This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ID]],MasterData[#All],2,0)</f>
        <v>Product10</v>
      </c>
      <c r="H426" t="str">
        <f>VLOOKUP(InputData[[#This Row],[PRODUCT ID]],MasterData[#All],3,0)</f>
        <v>Category02</v>
      </c>
      <c r="I426" t="str">
        <f>VLOOKUP(InputData[[#This Row],[PRODUCT ID]],MasterData[#All],4,0)</f>
        <v>Ft</v>
      </c>
      <c r="J426" s="10">
        <f>VLOOKUP(InputData[[#This Row],[PRODUCT ID]],MasterData[#All],5,0)</f>
        <v>148</v>
      </c>
      <c r="K426" s="10">
        <f>VLOOKUP(InputData[[#This Row],[PRODUCT ID]],MasterData[#All],6,0)</f>
        <v>164.28</v>
      </c>
      <c r="L426" s="10">
        <f>J426*InputData[[#This Row],[QUANTITY]]</f>
        <v>296</v>
      </c>
      <c r="M426" s="10">
        <f>K426*InputData[[#This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ID]],MasterData[#All],2,0)</f>
        <v>Product07</v>
      </c>
      <c r="H427" t="str">
        <f>VLOOKUP(InputData[[#This Row],[PRODUCT ID]],MasterData[#All],3,0)</f>
        <v>Category01</v>
      </c>
      <c r="I427" t="str">
        <f>VLOOKUP(InputData[[#This Row],[PRODUCT ID]],MasterData[#All],4,0)</f>
        <v>Lt</v>
      </c>
      <c r="J427" s="10">
        <f>VLOOKUP(InputData[[#This Row],[PRODUCT ID]],MasterData[#All],5,0)</f>
        <v>43</v>
      </c>
      <c r="K427" s="10">
        <f>VLOOKUP(InputData[[#This Row],[PRODUCT ID]],MasterData[#All],6,0)</f>
        <v>47.730000000000004</v>
      </c>
      <c r="L427" s="10">
        <f>J427*InputData[[#This Row],[QUANTITY]]</f>
        <v>129</v>
      </c>
      <c r="M427" s="10">
        <f>K427*InputData[[#This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ID]],MasterData[#All],2,0)</f>
        <v>Product23</v>
      </c>
      <c r="H428" t="str">
        <f>VLOOKUP(InputData[[#This Row],[PRODUCT ID]],MasterData[#All],3,0)</f>
        <v>Category03</v>
      </c>
      <c r="I428" t="str">
        <f>VLOOKUP(InputData[[#This Row],[PRODUCT ID]],MasterData[#All],4,0)</f>
        <v>Ft</v>
      </c>
      <c r="J428" s="10">
        <f>VLOOKUP(InputData[[#This Row],[PRODUCT ID]],MasterData[#All],5,0)</f>
        <v>141</v>
      </c>
      <c r="K428" s="10">
        <f>VLOOKUP(InputData[[#This Row],[PRODUCT ID]],MasterData[#All],6,0)</f>
        <v>149.46</v>
      </c>
      <c r="L428" s="10">
        <f>J428*InputData[[#This Row],[QUANTITY]]</f>
        <v>1833</v>
      </c>
      <c r="M428" s="10">
        <f>K428*InputData[[#This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ID]],MasterData[#All],2,0)</f>
        <v>Product33</v>
      </c>
      <c r="H429" t="str">
        <f>VLOOKUP(InputData[[#This Row],[PRODUCT ID]],MasterData[#All],3,0)</f>
        <v>Category04</v>
      </c>
      <c r="I429" t="str">
        <f>VLOOKUP(InputData[[#This Row],[PRODUCT ID]],MasterData[#All],4,0)</f>
        <v>Kg</v>
      </c>
      <c r="J429" s="10">
        <f>VLOOKUP(InputData[[#This Row],[PRODUCT ID]],MasterData[#All],5,0)</f>
        <v>95</v>
      </c>
      <c r="K429" s="10">
        <f>VLOOKUP(InputData[[#This Row],[PRODUCT ID]],MasterData[#All],6,0)</f>
        <v>119.7</v>
      </c>
      <c r="L429" s="10">
        <f>J429*InputData[[#This Row],[QUANTITY]]</f>
        <v>1330</v>
      </c>
      <c r="M429" s="10">
        <f>K429*InputData[[#This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ID]],MasterData[#All],2,0)</f>
        <v>Product16</v>
      </c>
      <c r="H430" t="str">
        <f>VLOOKUP(InputData[[#This Row],[PRODUCT ID]],MasterData[#All],3,0)</f>
        <v>Category02</v>
      </c>
      <c r="I430" t="str">
        <f>VLOOKUP(InputData[[#This Row],[PRODUCT ID]],MasterData[#All],4,0)</f>
        <v>No.</v>
      </c>
      <c r="J430" s="10">
        <f>VLOOKUP(InputData[[#This Row],[PRODUCT ID]],MasterData[#All],5,0)</f>
        <v>13</v>
      </c>
      <c r="K430" s="10">
        <f>VLOOKUP(InputData[[#This Row],[PRODUCT ID]],MasterData[#All],6,0)</f>
        <v>16.64</v>
      </c>
      <c r="L430" s="10">
        <f>J430*InputData[[#This Row],[QUANTITY]]</f>
        <v>52</v>
      </c>
      <c r="M430" s="10">
        <f>K430*InputData[[#This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ID]],MasterData[#All],2,0)</f>
        <v>Product44</v>
      </c>
      <c r="H431" t="str">
        <f>VLOOKUP(InputData[[#This Row],[PRODUCT ID]],MasterData[#All],3,0)</f>
        <v>Category05</v>
      </c>
      <c r="I431" t="str">
        <f>VLOOKUP(InputData[[#This Row],[PRODUCT ID]],MasterData[#All],4,0)</f>
        <v>Kg</v>
      </c>
      <c r="J431" s="10">
        <f>VLOOKUP(InputData[[#This Row],[PRODUCT ID]],MasterData[#All],5,0)</f>
        <v>76</v>
      </c>
      <c r="K431" s="10">
        <f>VLOOKUP(InputData[[#This Row],[PRODUCT ID]],MasterData[#All],6,0)</f>
        <v>82.08</v>
      </c>
      <c r="L431" s="10">
        <f>J431*InputData[[#This Row],[QUANTITY]]</f>
        <v>836</v>
      </c>
      <c r="M431" s="10">
        <f>K431*InputData[[#This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ID]],MasterData[#All],2,0)</f>
        <v>Product29</v>
      </c>
      <c r="H432" t="str">
        <f>VLOOKUP(InputData[[#This Row],[PRODUCT ID]],MasterData[#All],3,0)</f>
        <v>Category04</v>
      </c>
      <c r="I432" t="str">
        <f>VLOOKUP(InputData[[#This Row],[PRODUCT ID]],MasterData[#All],4,0)</f>
        <v>Lt</v>
      </c>
      <c r="J432" s="10">
        <f>VLOOKUP(InputData[[#This Row],[PRODUCT ID]],MasterData[#All],5,0)</f>
        <v>47</v>
      </c>
      <c r="K432" s="10">
        <f>VLOOKUP(InputData[[#This Row],[PRODUCT ID]],MasterData[#All],6,0)</f>
        <v>53.11</v>
      </c>
      <c r="L432" s="10">
        <f>J432*InputData[[#This Row],[QUANTITY]]</f>
        <v>658</v>
      </c>
      <c r="M432" s="10">
        <f>K432*InputData[[#This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ID]],MasterData[#All],2,0)</f>
        <v>Product05</v>
      </c>
      <c r="H433" t="str">
        <f>VLOOKUP(InputData[[#This Row],[PRODUCT ID]],MasterData[#All],3,0)</f>
        <v>Category01</v>
      </c>
      <c r="I433" t="str">
        <f>VLOOKUP(InputData[[#This Row],[PRODUCT ID]],MasterData[#All],4,0)</f>
        <v>Ft</v>
      </c>
      <c r="J433" s="10">
        <f>VLOOKUP(InputData[[#This Row],[PRODUCT ID]],MasterData[#All],5,0)</f>
        <v>133</v>
      </c>
      <c r="K433" s="10">
        <f>VLOOKUP(InputData[[#This Row],[PRODUCT ID]],MasterData[#All],6,0)</f>
        <v>155.61000000000001</v>
      </c>
      <c r="L433" s="10">
        <f>J433*InputData[[#This Row],[QUANTITY]]</f>
        <v>665</v>
      </c>
      <c r="M433" s="10">
        <f>K433*InputData[[#This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ID]],MasterData[#All],2,0)</f>
        <v>Product19</v>
      </c>
      <c r="H434" t="str">
        <f>VLOOKUP(InputData[[#This Row],[PRODUCT ID]],MasterData[#All],3,0)</f>
        <v>Category02</v>
      </c>
      <c r="I434" t="str">
        <f>VLOOKUP(InputData[[#This Row],[PRODUCT ID]],MasterData[#All],4,0)</f>
        <v>Ft</v>
      </c>
      <c r="J434" s="10">
        <f>VLOOKUP(InputData[[#This Row],[PRODUCT ID]],MasterData[#All],5,0)</f>
        <v>150</v>
      </c>
      <c r="K434" s="10">
        <f>VLOOKUP(InputData[[#This Row],[PRODUCT ID]],MasterData[#All],6,0)</f>
        <v>210</v>
      </c>
      <c r="L434" s="10">
        <f>J434*InputData[[#This Row],[QUANTITY]]</f>
        <v>1950</v>
      </c>
      <c r="M434" s="10">
        <f>K434*InputData[[#This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ID]],MasterData[#All],2,0)</f>
        <v>Product37</v>
      </c>
      <c r="H435" t="str">
        <f>VLOOKUP(InputData[[#This Row],[PRODUCT ID]],MasterData[#All],3,0)</f>
        <v>Category05</v>
      </c>
      <c r="I435" t="str">
        <f>VLOOKUP(InputData[[#This Row],[PRODUCT ID]],MasterData[#All],4,0)</f>
        <v>Kg</v>
      </c>
      <c r="J435" s="10">
        <f>VLOOKUP(InputData[[#This Row],[PRODUCT ID]],MasterData[#All],5,0)</f>
        <v>67</v>
      </c>
      <c r="K435" s="10">
        <f>VLOOKUP(InputData[[#This Row],[PRODUCT ID]],MasterData[#All],6,0)</f>
        <v>85.76</v>
      </c>
      <c r="L435" s="10">
        <f>J435*InputData[[#This Row],[QUANTITY]]</f>
        <v>536</v>
      </c>
      <c r="M435" s="10">
        <f>K435*InputData[[#This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ID]],MasterData[#All],2,0)</f>
        <v>Product39</v>
      </c>
      <c r="H436" t="str">
        <f>VLOOKUP(InputData[[#This Row],[PRODUCT ID]],MasterData[#All],3,0)</f>
        <v>Category05</v>
      </c>
      <c r="I436" t="str">
        <f>VLOOKUP(InputData[[#This Row],[PRODUCT ID]],MasterData[#All],4,0)</f>
        <v>No.</v>
      </c>
      <c r="J436" s="10">
        <f>VLOOKUP(InputData[[#This Row],[PRODUCT ID]],MasterData[#All],5,0)</f>
        <v>37</v>
      </c>
      <c r="K436" s="10">
        <f>VLOOKUP(InputData[[#This Row],[PRODUCT ID]],MasterData[#All],6,0)</f>
        <v>42.55</v>
      </c>
      <c r="L436" s="10">
        <f>J436*InputData[[#This Row],[QUANTITY]]</f>
        <v>555</v>
      </c>
      <c r="M436" s="10">
        <f>K436*InputData[[#This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ID]],MasterData[#All],2,0)</f>
        <v>Product05</v>
      </c>
      <c r="H437" t="str">
        <f>VLOOKUP(InputData[[#This Row],[PRODUCT ID]],MasterData[#All],3,0)</f>
        <v>Category01</v>
      </c>
      <c r="I437" t="str">
        <f>VLOOKUP(InputData[[#This Row],[PRODUCT ID]],MasterData[#All],4,0)</f>
        <v>Ft</v>
      </c>
      <c r="J437" s="10">
        <f>VLOOKUP(InputData[[#This Row],[PRODUCT ID]],MasterData[#All],5,0)</f>
        <v>133</v>
      </c>
      <c r="K437" s="10">
        <f>VLOOKUP(InputData[[#This Row],[PRODUCT ID]],MasterData[#All],6,0)</f>
        <v>155.61000000000001</v>
      </c>
      <c r="L437" s="10">
        <f>J437*InputData[[#This Row],[QUANTITY]]</f>
        <v>1197</v>
      </c>
      <c r="M437" s="10">
        <f>K437*InputData[[#This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ID]],MasterData[#All],2,0)</f>
        <v>Product39</v>
      </c>
      <c r="H438" t="str">
        <f>VLOOKUP(InputData[[#This Row],[PRODUCT ID]],MasterData[#All],3,0)</f>
        <v>Category05</v>
      </c>
      <c r="I438" t="str">
        <f>VLOOKUP(InputData[[#This Row],[PRODUCT ID]],MasterData[#All],4,0)</f>
        <v>No.</v>
      </c>
      <c r="J438" s="10">
        <f>VLOOKUP(InputData[[#This Row],[PRODUCT ID]],MasterData[#All],5,0)</f>
        <v>37</v>
      </c>
      <c r="K438" s="10">
        <f>VLOOKUP(InputData[[#This Row],[PRODUCT ID]],MasterData[#All],6,0)</f>
        <v>42.55</v>
      </c>
      <c r="L438" s="10">
        <f>J438*InputData[[#This Row],[QUANTITY]]</f>
        <v>185</v>
      </c>
      <c r="M438" s="10">
        <f>K438*InputData[[#This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ID]],MasterData[#All],2,0)</f>
        <v>Product06</v>
      </c>
      <c r="H439" t="str">
        <f>VLOOKUP(InputData[[#This Row],[PRODUCT ID]],MasterData[#All],3,0)</f>
        <v>Category01</v>
      </c>
      <c r="I439" t="str">
        <f>VLOOKUP(InputData[[#This Row],[PRODUCT ID]],MasterData[#All],4,0)</f>
        <v>Kg</v>
      </c>
      <c r="J439" s="10">
        <f>VLOOKUP(InputData[[#This Row],[PRODUCT ID]],MasterData[#All],5,0)</f>
        <v>75</v>
      </c>
      <c r="K439" s="10">
        <f>VLOOKUP(InputData[[#This Row],[PRODUCT ID]],MasterData[#All],6,0)</f>
        <v>85.5</v>
      </c>
      <c r="L439" s="10">
        <f>J439*InputData[[#This Row],[QUANTITY]]</f>
        <v>450</v>
      </c>
      <c r="M439" s="10">
        <f>K439*InputData[[#This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ID]],MasterData[#All],2,0)</f>
        <v>Product43</v>
      </c>
      <c r="H440" t="str">
        <f>VLOOKUP(InputData[[#This Row],[PRODUCT ID]],MasterData[#All],3,0)</f>
        <v>Category05</v>
      </c>
      <c r="I440" t="str">
        <f>VLOOKUP(InputData[[#This Row],[PRODUCT ID]],MasterData[#All],4,0)</f>
        <v>Kg</v>
      </c>
      <c r="J440" s="10">
        <f>VLOOKUP(InputData[[#This Row],[PRODUCT ID]],MasterData[#All],5,0)</f>
        <v>67</v>
      </c>
      <c r="K440" s="10">
        <f>VLOOKUP(InputData[[#This Row],[PRODUCT ID]],MasterData[#All],6,0)</f>
        <v>83.08</v>
      </c>
      <c r="L440" s="10">
        <f>J440*InputData[[#This Row],[QUANTITY]]</f>
        <v>402</v>
      </c>
      <c r="M440" s="10">
        <f>K440*InputData[[#This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ID]],MasterData[#All],2,0)</f>
        <v>Product25</v>
      </c>
      <c r="H441" t="str">
        <f>VLOOKUP(InputData[[#This Row],[PRODUCT ID]],MasterData[#All],3,0)</f>
        <v>Category03</v>
      </c>
      <c r="I441" t="str">
        <f>VLOOKUP(InputData[[#This Row],[PRODUCT ID]],MasterData[#All],4,0)</f>
        <v>No.</v>
      </c>
      <c r="J441" s="10">
        <f>VLOOKUP(InputData[[#This Row],[PRODUCT ID]],MasterData[#All],5,0)</f>
        <v>7</v>
      </c>
      <c r="K441" s="10">
        <f>VLOOKUP(InputData[[#This Row],[PRODUCT ID]],MasterData[#All],6,0)</f>
        <v>8.33</v>
      </c>
      <c r="L441" s="10">
        <f>J441*InputData[[#This Row],[QUANTITY]]</f>
        <v>35</v>
      </c>
      <c r="M441" s="10">
        <f>K441*InputData[[#This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ID]],MasterData[#All],2,0)</f>
        <v>Product15</v>
      </c>
      <c r="H442" t="str">
        <f>VLOOKUP(InputData[[#This Row],[PRODUCT ID]],MasterData[#All],3,0)</f>
        <v>Category02</v>
      </c>
      <c r="I442" t="str">
        <f>VLOOKUP(InputData[[#This Row],[PRODUCT ID]],MasterData[#All],4,0)</f>
        <v>No.</v>
      </c>
      <c r="J442" s="10">
        <f>VLOOKUP(InputData[[#This Row],[PRODUCT ID]],MasterData[#All],5,0)</f>
        <v>12</v>
      </c>
      <c r="K442" s="10">
        <f>VLOOKUP(InputData[[#This Row],[PRODUCT ID]],MasterData[#All],6,0)</f>
        <v>15.719999999999999</v>
      </c>
      <c r="L442" s="10">
        <f>J442*InputData[[#This Row],[QUANTITY]]</f>
        <v>156</v>
      </c>
      <c r="M442" s="10">
        <f>K442*InputData[[#This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ID]],MasterData[#All],2,0)</f>
        <v>Product02</v>
      </c>
      <c r="H443" t="str">
        <f>VLOOKUP(InputData[[#This Row],[PRODUCT ID]],MasterData[#All],3,0)</f>
        <v>Category01</v>
      </c>
      <c r="I443" t="str">
        <f>VLOOKUP(InputData[[#This Row],[PRODUCT ID]],MasterData[#All],4,0)</f>
        <v>Kg</v>
      </c>
      <c r="J443" s="10">
        <f>VLOOKUP(InputData[[#This Row],[PRODUCT ID]],MasterData[#All],5,0)</f>
        <v>105</v>
      </c>
      <c r="K443" s="10">
        <f>VLOOKUP(InputData[[#This Row],[PRODUCT ID]],MasterData[#All],6,0)</f>
        <v>142.80000000000001</v>
      </c>
      <c r="L443" s="10">
        <f>J443*InputData[[#This Row],[QUANTITY]]</f>
        <v>105</v>
      </c>
      <c r="M443" s="10">
        <f>K443*InputData[[#This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ID]],MasterData[#All],2,0)</f>
        <v>Product05</v>
      </c>
      <c r="H444" t="str">
        <f>VLOOKUP(InputData[[#This Row],[PRODUCT ID]],MasterData[#All],3,0)</f>
        <v>Category01</v>
      </c>
      <c r="I444" t="str">
        <f>VLOOKUP(InputData[[#This Row],[PRODUCT ID]],MasterData[#All],4,0)</f>
        <v>Ft</v>
      </c>
      <c r="J444" s="10">
        <f>VLOOKUP(InputData[[#This Row],[PRODUCT ID]],MasterData[#All],5,0)</f>
        <v>133</v>
      </c>
      <c r="K444" s="10">
        <f>VLOOKUP(InputData[[#This Row],[PRODUCT ID]],MasterData[#All],6,0)</f>
        <v>155.61000000000001</v>
      </c>
      <c r="L444" s="10">
        <f>J444*InputData[[#This Row],[QUANTITY]]</f>
        <v>1596</v>
      </c>
      <c r="M444" s="10">
        <f>K444*InputData[[#This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ID]],MasterData[#All],2,0)</f>
        <v>Product41</v>
      </c>
      <c r="H445" t="str">
        <f>VLOOKUP(InputData[[#This Row],[PRODUCT ID]],MasterData[#All],3,0)</f>
        <v>Category05</v>
      </c>
      <c r="I445" t="str">
        <f>VLOOKUP(InputData[[#This Row],[PRODUCT ID]],MasterData[#All],4,0)</f>
        <v>Ft</v>
      </c>
      <c r="J445" s="10">
        <f>VLOOKUP(InputData[[#This Row],[PRODUCT ID]],MasterData[#All],5,0)</f>
        <v>138</v>
      </c>
      <c r="K445" s="10">
        <f>VLOOKUP(InputData[[#This Row],[PRODUCT ID]],MasterData[#All],6,0)</f>
        <v>173.88</v>
      </c>
      <c r="L445" s="10">
        <f>J445*InputData[[#This Row],[QUANTITY]]</f>
        <v>1242</v>
      </c>
      <c r="M445" s="10">
        <f>K445*InputData[[#This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ID]],MasterData[#All],2,0)</f>
        <v>Product03</v>
      </c>
      <c r="H446" t="str">
        <f>VLOOKUP(InputData[[#This Row],[PRODUCT ID]],MasterData[#All],3,0)</f>
        <v>Category01</v>
      </c>
      <c r="I446" t="str">
        <f>VLOOKUP(InputData[[#This Row],[PRODUCT ID]],MasterData[#All],4,0)</f>
        <v>Kg</v>
      </c>
      <c r="J446" s="10">
        <f>VLOOKUP(InputData[[#This Row],[PRODUCT ID]],MasterData[#All],5,0)</f>
        <v>71</v>
      </c>
      <c r="K446" s="10">
        <f>VLOOKUP(InputData[[#This Row],[PRODUCT ID]],MasterData[#All],6,0)</f>
        <v>80.94</v>
      </c>
      <c r="L446" s="10">
        <f>J446*InputData[[#This Row],[QUANTITY]]</f>
        <v>213</v>
      </c>
      <c r="M446" s="10">
        <f>K446*InputData[[#This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ID]],MasterData[#All],2,0)</f>
        <v>Product35</v>
      </c>
      <c r="H447" t="str">
        <f>VLOOKUP(InputData[[#This Row],[PRODUCT ID]],MasterData[#All],3,0)</f>
        <v>Category04</v>
      </c>
      <c r="I447" t="str">
        <f>VLOOKUP(InputData[[#This Row],[PRODUCT ID]],MasterData[#All],4,0)</f>
        <v>No.</v>
      </c>
      <c r="J447" s="10">
        <f>VLOOKUP(InputData[[#This Row],[PRODUCT ID]],MasterData[#All],5,0)</f>
        <v>5</v>
      </c>
      <c r="K447" s="10">
        <f>VLOOKUP(InputData[[#This Row],[PRODUCT ID]],MasterData[#All],6,0)</f>
        <v>6.7</v>
      </c>
      <c r="L447" s="10">
        <f>J447*InputData[[#This Row],[QUANTITY]]</f>
        <v>75</v>
      </c>
      <c r="M447" s="10">
        <f>K447*InputData[[#This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ID]],MasterData[#All],2,0)</f>
        <v>Product38</v>
      </c>
      <c r="H448" t="str">
        <f>VLOOKUP(InputData[[#This Row],[PRODUCT ID]],MasterData[#All],3,0)</f>
        <v>Category05</v>
      </c>
      <c r="I448" t="str">
        <f>VLOOKUP(InputData[[#This Row],[PRODUCT ID]],MasterData[#All],4,0)</f>
        <v>Kg</v>
      </c>
      <c r="J448" s="10">
        <f>VLOOKUP(InputData[[#This Row],[PRODUCT ID]],MasterData[#All],5,0)</f>
        <v>72</v>
      </c>
      <c r="K448" s="10">
        <f>VLOOKUP(InputData[[#This Row],[PRODUCT ID]],MasterData[#All],6,0)</f>
        <v>79.92</v>
      </c>
      <c r="L448" s="10">
        <f>J448*InputData[[#This Row],[QUANTITY]]</f>
        <v>288</v>
      </c>
      <c r="M448" s="10">
        <f>K448*InputData[[#This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ID]],MasterData[#All],2,0)</f>
        <v>Product29</v>
      </c>
      <c r="H449" t="str">
        <f>VLOOKUP(InputData[[#This Row],[PRODUCT ID]],MasterData[#All],3,0)</f>
        <v>Category04</v>
      </c>
      <c r="I449" t="str">
        <f>VLOOKUP(InputData[[#This Row],[PRODUCT ID]],MasterData[#All],4,0)</f>
        <v>Lt</v>
      </c>
      <c r="J449" s="10">
        <f>VLOOKUP(InputData[[#This Row],[PRODUCT ID]],MasterData[#All],5,0)</f>
        <v>47</v>
      </c>
      <c r="K449" s="10">
        <f>VLOOKUP(InputData[[#This Row],[PRODUCT ID]],MasterData[#All],6,0)</f>
        <v>53.11</v>
      </c>
      <c r="L449" s="10">
        <f>J449*InputData[[#This Row],[QUANTITY]]</f>
        <v>141</v>
      </c>
      <c r="M449" s="10">
        <f>K449*InputData[[#This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ID]],MasterData[#All],2,0)</f>
        <v>Product37</v>
      </c>
      <c r="H450" t="str">
        <f>VLOOKUP(InputData[[#This Row],[PRODUCT ID]],MasterData[#All],3,0)</f>
        <v>Category05</v>
      </c>
      <c r="I450" t="str">
        <f>VLOOKUP(InputData[[#This Row],[PRODUCT ID]],MasterData[#All],4,0)</f>
        <v>Kg</v>
      </c>
      <c r="J450" s="10">
        <f>VLOOKUP(InputData[[#This Row],[PRODUCT ID]],MasterData[#All],5,0)</f>
        <v>67</v>
      </c>
      <c r="K450" s="10">
        <f>VLOOKUP(InputData[[#This Row],[PRODUCT ID]],MasterData[#All],6,0)</f>
        <v>85.76</v>
      </c>
      <c r="L450" s="10">
        <f>J450*InputData[[#This Row],[QUANTITY]]</f>
        <v>1005</v>
      </c>
      <c r="M450" s="10">
        <f>K450*InputData[[#This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ID]],MasterData[#All],2,0)</f>
        <v>Product26</v>
      </c>
      <c r="H451" t="str">
        <f>VLOOKUP(InputData[[#This Row],[PRODUCT ID]],MasterData[#All],3,0)</f>
        <v>Category04</v>
      </c>
      <c r="I451" t="str">
        <f>VLOOKUP(InputData[[#This Row],[PRODUCT ID]],MasterData[#All],4,0)</f>
        <v>No.</v>
      </c>
      <c r="J451" s="10">
        <f>VLOOKUP(InputData[[#This Row],[PRODUCT ID]],MasterData[#All],5,0)</f>
        <v>18</v>
      </c>
      <c r="K451" s="10">
        <f>VLOOKUP(InputData[[#This Row],[PRODUCT ID]],MasterData[#All],6,0)</f>
        <v>24.66</v>
      </c>
      <c r="L451" s="10">
        <f>J451*InputData[[#This Row],[QUANTITY]]</f>
        <v>252</v>
      </c>
      <c r="M451" s="10">
        <f>K451*InputData[[#This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ID]],MasterData[#All],2,0)</f>
        <v>Product33</v>
      </c>
      <c r="H452" t="str">
        <f>VLOOKUP(InputData[[#This Row],[PRODUCT ID]],MasterData[#All],3,0)</f>
        <v>Category04</v>
      </c>
      <c r="I452" t="str">
        <f>VLOOKUP(InputData[[#This Row],[PRODUCT ID]],MasterData[#All],4,0)</f>
        <v>Kg</v>
      </c>
      <c r="J452" s="10">
        <f>VLOOKUP(InputData[[#This Row],[PRODUCT ID]],MasterData[#All],5,0)</f>
        <v>95</v>
      </c>
      <c r="K452" s="10">
        <f>VLOOKUP(InputData[[#This Row],[PRODUCT ID]],MasterData[#All],6,0)</f>
        <v>119.7</v>
      </c>
      <c r="L452" s="10">
        <f>J452*InputData[[#This Row],[QUANTITY]]</f>
        <v>760</v>
      </c>
      <c r="M452" s="10">
        <f>K452*InputData[[#This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ID]],MasterData[#All],2,0)</f>
        <v>Product33</v>
      </c>
      <c r="H453" t="str">
        <f>VLOOKUP(InputData[[#This Row],[PRODUCT ID]],MasterData[#All],3,0)</f>
        <v>Category04</v>
      </c>
      <c r="I453" t="str">
        <f>VLOOKUP(InputData[[#This Row],[PRODUCT ID]],MasterData[#All],4,0)</f>
        <v>Kg</v>
      </c>
      <c r="J453" s="10">
        <f>VLOOKUP(InputData[[#This Row],[PRODUCT ID]],MasterData[#All],5,0)</f>
        <v>95</v>
      </c>
      <c r="K453" s="10">
        <f>VLOOKUP(InputData[[#This Row],[PRODUCT ID]],MasterData[#All],6,0)</f>
        <v>119.7</v>
      </c>
      <c r="L453" s="10">
        <f>J453*InputData[[#This Row],[QUANTITY]]</f>
        <v>570</v>
      </c>
      <c r="M453" s="10">
        <f>K453*InputData[[#This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ID]],MasterData[#All],2,0)</f>
        <v>Product01</v>
      </c>
      <c r="H454" t="str">
        <f>VLOOKUP(InputData[[#This Row],[PRODUCT ID]],MasterData[#All],3,0)</f>
        <v>Category01</v>
      </c>
      <c r="I454" t="str">
        <f>VLOOKUP(InputData[[#This Row],[PRODUCT ID]],MasterData[#All],4,0)</f>
        <v>Kg</v>
      </c>
      <c r="J454" s="10">
        <f>VLOOKUP(InputData[[#This Row],[PRODUCT ID]],MasterData[#All],5,0)</f>
        <v>98</v>
      </c>
      <c r="K454" s="10">
        <f>VLOOKUP(InputData[[#This Row],[PRODUCT ID]],MasterData[#All],6,0)</f>
        <v>103.88</v>
      </c>
      <c r="L454" s="10">
        <f>J454*InputData[[#This Row],[QUANTITY]]</f>
        <v>980</v>
      </c>
      <c r="M454" s="10">
        <f>K454*InputData[[#This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ID]],MasterData[#All],2,0)</f>
        <v>Product18</v>
      </c>
      <c r="H455" t="str">
        <f>VLOOKUP(InputData[[#This Row],[PRODUCT ID]],MasterData[#All],3,0)</f>
        <v>Category02</v>
      </c>
      <c r="I455" t="str">
        <f>VLOOKUP(InputData[[#This Row],[PRODUCT ID]],MasterData[#All],4,0)</f>
        <v>No.</v>
      </c>
      <c r="J455" s="10">
        <f>VLOOKUP(InputData[[#This Row],[PRODUCT ID]],MasterData[#All],5,0)</f>
        <v>37</v>
      </c>
      <c r="K455" s="10">
        <f>VLOOKUP(InputData[[#This Row],[PRODUCT ID]],MasterData[#All],6,0)</f>
        <v>49.21</v>
      </c>
      <c r="L455" s="10">
        <f>J455*InputData[[#This Row],[QUANTITY]]</f>
        <v>518</v>
      </c>
      <c r="M455" s="10">
        <f>K455*InputData[[#This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ID]],MasterData[#All],2,0)</f>
        <v>Product26</v>
      </c>
      <c r="H456" t="str">
        <f>VLOOKUP(InputData[[#This Row],[PRODUCT ID]],MasterData[#All],3,0)</f>
        <v>Category04</v>
      </c>
      <c r="I456" t="str">
        <f>VLOOKUP(InputData[[#This Row],[PRODUCT ID]],MasterData[#All],4,0)</f>
        <v>No.</v>
      </c>
      <c r="J456" s="10">
        <f>VLOOKUP(InputData[[#This Row],[PRODUCT ID]],MasterData[#All],5,0)</f>
        <v>18</v>
      </c>
      <c r="K456" s="10">
        <f>VLOOKUP(InputData[[#This Row],[PRODUCT ID]],MasterData[#All],6,0)</f>
        <v>24.66</v>
      </c>
      <c r="L456" s="10">
        <f>J456*InputData[[#This Row],[QUANTITY]]</f>
        <v>90</v>
      </c>
      <c r="M456" s="10">
        <f>K456*InputData[[#This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ID]],MasterData[#All],2,0)</f>
        <v>Product43</v>
      </c>
      <c r="H457" t="str">
        <f>VLOOKUP(InputData[[#This Row],[PRODUCT ID]],MasterData[#All],3,0)</f>
        <v>Category05</v>
      </c>
      <c r="I457" t="str">
        <f>VLOOKUP(InputData[[#This Row],[PRODUCT ID]],MasterData[#All],4,0)</f>
        <v>Kg</v>
      </c>
      <c r="J457" s="10">
        <f>VLOOKUP(InputData[[#This Row],[PRODUCT ID]],MasterData[#All],5,0)</f>
        <v>67</v>
      </c>
      <c r="K457" s="10">
        <f>VLOOKUP(InputData[[#This Row],[PRODUCT ID]],MasterData[#All],6,0)</f>
        <v>83.08</v>
      </c>
      <c r="L457" s="10">
        <f>J457*InputData[[#This Row],[QUANTITY]]</f>
        <v>804</v>
      </c>
      <c r="M457" s="10">
        <f>K457*InputData[[#This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ID]],MasterData[#All],2,0)</f>
        <v>Product12</v>
      </c>
      <c r="H458" t="str">
        <f>VLOOKUP(InputData[[#This Row],[PRODUCT ID]],MasterData[#All],3,0)</f>
        <v>Category02</v>
      </c>
      <c r="I458" t="str">
        <f>VLOOKUP(InputData[[#This Row],[PRODUCT ID]],MasterData[#All],4,0)</f>
        <v>Kg</v>
      </c>
      <c r="J458" s="10">
        <f>VLOOKUP(InputData[[#This Row],[PRODUCT ID]],MasterData[#All],5,0)</f>
        <v>73</v>
      </c>
      <c r="K458" s="10">
        <f>VLOOKUP(InputData[[#This Row],[PRODUCT ID]],MasterData[#All],6,0)</f>
        <v>94.17</v>
      </c>
      <c r="L458" s="10">
        <f>J458*InputData[[#This Row],[QUANTITY]]</f>
        <v>876</v>
      </c>
      <c r="M458" s="10">
        <f>K458*InputData[[#This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ID]],MasterData[#All],2,0)</f>
        <v>Product32</v>
      </c>
      <c r="H459" t="str">
        <f>VLOOKUP(InputData[[#This Row],[PRODUCT ID]],MasterData[#All],3,0)</f>
        <v>Category04</v>
      </c>
      <c r="I459" t="str">
        <f>VLOOKUP(InputData[[#This Row],[PRODUCT ID]],MasterData[#All],4,0)</f>
        <v>Kg</v>
      </c>
      <c r="J459" s="10">
        <f>VLOOKUP(InputData[[#This Row],[PRODUCT ID]],MasterData[#All],5,0)</f>
        <v>89</v>
      </c>
      <c r="K459" s="10">
        <f>VLOOKUP(InputData[[#This Row],[PRODUCT ID]],MasterData[#All],6,0)</f>
        <v>117.48</v>
      </c>
      <c r="L459" s="10">
        <f>J459*InputData[[#This Row],[QUANTITY]]</f>
        <v>1246</v>
      </c>
      <c r="M459" s="10">
        <f>K459*InputData[[#This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ID]],MasterData[#All],2,0)</f>
        <v>Product32</v>
      </c>
      <c r="H460" t="str">
        <f>VLOOKUP(InputData[[#This Row],[PRODUCT ID]],MasterData[#All],3,0)</f>
        <v>Category04</v>
      </c>
      <c r="I460" t="str">
        <f>VLOOKUP(InputData[[#This Row],[PRODUCT ID]],MasterData[#All],4,0)</f>
        <v>Kg</v>
      </c>
      <c r="J460" s="10">
        <f>VLOOKUP(InputData[[#This Row],[PRODUCT ID]],MasterData[#All],5,0)</f>
        <v>89</v>
      </c>
      <c r="K460" s="10">
        <f>VLOOKUP(InputData[[#This Row],[PRODUCT ID]],MasterData[#All],6,0)</f>
        <v>117.48</v>
      </c>
      <c r="L460" s="10">
        <f>J460*InputData[[#This Row],[QUANTITY]]</f>
        <v>712</v>
      </c>
      <c r="M460" s="10">
        <f>K460*InputData[[#This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ID]],MasterData[#All],2,0)</f>
        <v>Product36</v>
      </c>
      <c r="H461" t="str">
        <f>VLOOKUP(InputData[[#This Row],[PRODUCT ID]],MasterData[#All],3,0)</f>
        <v>Category04</v>
      </c>
      <c r="I461" t="str">
        <f>VLOOKUP(InputData[[#This Row],[PRODUCT ID]],MasterData[#All],4,0)</f>
        <v>Kg</v>
      </c>
      <c r="J461" s="10">
        <f>VLOOKUP(InputData[[#This Row],[PRODUCT ID]],MasterData[#All],5,0)</f>
        <v>90</v>
      </c>
      <c r="K461" s="10">
        <f>VLOOKUP(InputData[[#This Row],[PRODUCT ID]],MasterData[#All],6,0)</f>
        <v>96.3</v>
      </c>
      <c r="L461" s="10">
        <f>J461*InputData[[#This Row],[QUANTITY]]</f>
        <v>360</v>
      </c>
      <c r="M461" s="10">
        <f>K461*InputData[[#This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ID]],MasterData[#All],2,0)</f>
        <v>Product44</v>
      </c>
      <c r="H462" t="str">
        <f>VLOOKUP(InputData[[#This Row],[PRODUCT ID]],MasterData[#All],3,0)</f>
        <v>Category05</v>
      </c>
      <c r="I462" t="str">
        <f>VLOOKUP(InputData[[#This Row],[PRODUCT ID]],MasterData[#All],4,0)</f>
        <v>Kg</v>
      </c>
      <c r="J462" s="10">
        <f>VLOOKUP(InputData[[#This Row],[PRODUCT ID]],MasterData[#All],5,0)</f>
        <v>76</v>
      </c>
      <c r="K462" s="10">
        <f>VLOOKUP(InputData[[#This Row],[PRODUCT ID]],MasterData[#All],6,0)</f>
        <v>82.08</v>
      </c>
      <c r="L462" s="10">
        <f>J462*InputData[[#This Row],[QUANTITY]]</f>
        <v>684</v>
      </c>
      <c r="M462" s="10">
        <f>K462*InputData[[#This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ID]],MasterData[#All],2,0)</f>
        <v>Product38</v>
      </c>
      <c r="H463" t="str">
        <f>VLOOKUP(InputData[[#This Row],[PRODUCT ID]],MasterData[#All],3,0)</f>
        <v>Category05</v>
      </c>
      <c r="I463" t="str">
        <f>VLOOKUP(InputData[[#This Row],[PRODUCT ID]],MasterData[#All],4,0)</f>
        <v>Kg</v>
      </c>
      <c r="J463" s="10">
        <f>VLOOKUP(InputData[[#This Row],[PRODUCT ID]],MasterData[#All],5,0)</f>
        <v>72</v>
      </c>
      <c r="K463" s="10">
        <f>VLOOKUP(InputData[[#This Row],[PRODUCT ID]],MasterData[#All],6,0)</f>
        <v>79.92</v>
      </c>
      <c r="L463" s="10">
        <f>J463*InputData[[#This Row],[QUANTITY]]</f>
        <v>216</v>
      </c>
      <c r="M463" s="10">
        <f>K463*InputData[[#This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ID]],MasterData[#All],2,0)</f>
        <v>Product34</v>
      </c>
      <c r="H464" t="str">
        <f>VLOOKUP(InputData[[#This Row],[PRODUCT ID]],MasterData[#All],3,0)</f>
        <v>Category04</v>
      </c>
      <c r="I464" t="str">
        <f>VLOOKUP(InputData[[#This Row],[PRODUCT ID]],MasterData[#All],4,0)</f>
        <v>Lt</v>
      </c>
      <c r="J464" s="10">
        <f>VLOOKUP(InputData[[#This Row],[PRODUCT ID]],MasterData[#All],5,0)</f>
        <v>55</v>
      </c>
      <c r="K464" s="10">
        <f>VLOOKUP(InputData[[#This Row],[PRODUCT ID]],MasterData[#All],6,0)</f>
        <v>58.3</v>
      </c>
      <c r="L464" s="10">
        <f>J464*InputData[[#This Row],[QUANTITY]]</f>
        <v>715</v>
      </c>
      <c r="M464" s="10">
        <f>K464*InputData[[#This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ID]],MasterData[#All],2,0)</f>
        <v>Product11</v>
      </c>
      <c r="H465" t="str">
        <f>VLOOKUP(InputData[[#This Row],[PRODUCT ID]],MasterData[#All],3,0)</f>
        <v>Category02</v>
      </c>
      <c r="I465" t="str">
        <f>VLOOKUP(InputData[[#This Row],[PRODUCT ID]],MasterData[#All],4,0)</f>
        <v>Lt</v>
      </c>
      <c r="J465" s="10">
        <f>VLOOKUP(InputData[[#This Row],[PRODUCT ID]],MasterData[#All],5,0)</f>
        <v>44</v>
      </c>
      <c r="K465" s="10">
        <f>VLOOKUP(InputData[[#This Row],[PRODUCT ID]],MasterData[#All],6,0)</f>
        <v>48.4</v>
      </c>
      <c r="L465" s="10">
        <f>J465*InputData[[#This Row],[QUANTITY]]</f>
        <v>220</v>
      </c>
      <c r="M465" s="10">
        <f>K465*InputData[[#This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ID]],MasterData[#All],2,0)</f>
        <v>Product07</v>
      </c>
      <c r="H466" t="str">
        <f>VLOOKUP(InputData[[#This Row],[PRODUCT ID]],MasterData[#All],3,0)</f>
        <v>Category01</v>
      </c>
      <c r="I466" t="str">
        <f>VLOOKUP(InputData[[#This Row],[PRODUCT ID]],MasterData[#All],4,0)</f>
        <v>Lt</v>
      </c>
      <c r="J466" s="10">
        <f>VLOOKUP(InputData[[#This Row],[PRODUCT ID]],MasterData[#All],5,0)</f>
        <v>43</v>
      </c>
      <c r="K466" s="10">
        <f>VLOOKUP(InputData[[#This Row],[PRODUCT ID]],MasterData[#All],6,0)</f>
        <v>47.730000000000004</v>
      </c>
      <c r="L466" s="10">
        <f>J466*InputData[[#This Row],[QUANTITY]]</f>
        <v>645</v>
      </c>
      <c r="M466" s="10">
        <f>K466*InputData[[#This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ID]],MasterData[#All],2,0)</f>
        <v>Product35</v>
      </c>
      <c r="H467" t="str">
        <f>VLOOKUP(InputData[[#This Row],[PRODUCT ID]],MasterData[#All],3,0)</f>
        <v>Category04</v>
      </c>
      <c r="I467" t="str">
        <f>VLOOKUP(InputData[[#This Row],[PRODUCT ID]],MasterData[#All],4,0)</f>
        <v>No.</v>
      </c>
      <c r="J467" s="10">
        <f>VLOOKUP(InputData[[#This Row],[PRODUCT ID]],MasterData[#All],5,0)</f>
        <v>5</v>
      </c>
      <c r="K467" s="10">
        <f>VLOOKUP(InputData[[#This Row],[PRODUCT ID]],MasterData[#All],6,0)</f>
        <v>6.7</v>
      </c>
      <c r="L467" s="10">
        <f>J467*InputData[[#This Row],[QUANTITY]]</f>
        <v>5</v>
      </c>
      <c r="M467" s="10">
        <f>K467*InputData[[#This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ID]],MasterData[#All],2,0)</f>
        <v>Product38</v>
      </c>
      <c r="H468" t="str">
        <f>VLOOKUP(InputData[[#This Row],[PRODUCT ID]],MasterData[#All],3,0)</f>
        <v>Category05</v>
      </c>
      <c r="I468" t="str">
        <f>VLOOKUP(InputData[[#This Row],[PRODUCT ID]],MasterData[#All],4,0)</f>
        <v>Kg</v>
      </c>
      <c r="J468" s="10">
        <f>VLOOKUP(InputData[[#This Row],[PRODUCT ID]],MasterData[#All],5,0)</f>
        <v>72</v>
      </c>
      <c r="K468" s="10">
        <f>VLOOKUP(InputData[[#This Row],[PRODUCT ID]],MasterData[#All],6,0)</f>
        <v>79.92</v>
      </c>
      <c r="L468" s="10">
        <f>J468*InputData[[#This Row],[QUANTITY]]</f>
        <v>1008</v>
      </c>
      <c r="M468" s="10">
        <f>K468*InputData[[#This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ID]],MasterData[#All],2,0)</f>
        <v>Product19</v>
      </c>
      <c r="H469" t="str">
        <f>VLOOKUP(InputData[[#This Row],[PRODUCT ID]],MasterData[#All],3,0)</f>
        <v>Category02</v>
      </c>
      <c r="I469" t="str">
        <f>VLOOKUP(InputData[[#This Row],[PRODUCT ID]],MasterData[#All],4,0)</f>
        <v>Ft</v>
      </c>
      <c r="J469" s="10">
        <f>VLOOKUP(InputData[[#This Row],[PRODUCT ID]],MasterData[#All],5,0)</f>
        <v>150</v>
      </c>
      <c r="K469" s="10">
        <f>VLOOKUP(InputData[[#This Row],[PRODUCT ID]],MasterData[#All],6,0)</f>
        <v>210</v>
      </c>
      <c r="L469" s="10">
        <f>J469*InputData[[#This Row],[QUANTITY]]</f>
        <v>1350</v>
      </c>
      <c r="M469" s="10">
        <f>K469*InputData[[#This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ID]],MasterData[#All],2,0)</f>
        <v>Product44</v>
      </c>
      <c r="H470" t="str">
        <f>VLOOKUP(InputData[[#This Row],[PRODUCT ID]],MasterData[#All],3,0)</f>
        <v>Category05</v>
      </c>
      <c r="I470" t="str">
        <f>VLOOKUP(InputData[[#This Row],[PRODUCT ID]],MasterData[#All],4,0)</f>
        <v>Kg</v>
      </c>
      <c r="J470" s="10">
        <f>VLOOKUP(InputData[[#This Row],[PRODUCT ID]],MasterData[#All],5,0)</f>
        <v>76</v>
      </c>
      <c r="K470" s="10">
        <f>VLOOKUP(InputData[[#This Row],[PRODUCT ID]],MasterData[#All],6,0)</f>
        <v>82.08</v>
      </c>
      <c r="L470" s="10">
        <f>J470*InputData[[#This Row],[QUANTITY]]</f>
        <v>912</v>
      </c>
      <c r="M470" s="10">
        <f>K470*InputData[[#This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ID]],MasterData[#All],2,0)</f>
        <v>Product08</v>
      </c>
      <c r="H471" t="str">
        <f>VLOOKUP(InputData[[#This Row],[PRODUCT ID]],MasterData[#All],3,0)</f>
        <v>Category01</v>
      </c>
      <c r="I471" t="str">
        <f>VLOOKUP(InputData[[#This Row],[PRODUCT ID]],MasterData[#All],4,0)</f>
        <v>Kg</v>
      </c>
      <c r="J471" s="10">
        <f>VLOOKUP(InputData[[#This Row],[PRODUCT ID]],MasterData[#All],5,0)</f>
        <v>83</v>
      </c>
      <c r="K471" s="10">
        <f>VLOOKUP(InputData[[#This Row],[PRODUCT ID]],MasterData[#All],6,0)</f>
        <v>94.62</v>
      </c>
      <c r="L471" s="10">
        <f>J471*InputData[[#This Row],[QUANTITY]]</f>
        <v>830</v>
      </c>
      <c r="M471" s="10">
        <f>K471*InputData[[#This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ID]],MasterData[#All],2,0)</f>
        <v>Product02</v>
      </c>
      <c r="H472" t="str">
        <f>VLOOKUP(InputData[[#This Row],[PRODUCT ID]],MasterData[#All],3,0)</f>
        <v>Category01</v>
      </c>
      <c r="I472" t="str">
        <f>VLOOKUP(InputData[[#This Row],[PRODUCT ID]],MasterData[#All],4,0)</f>
        <v>Kg</v>
      </c>
      <c r="J472" s="10">
        <f>VLOOKUP(InputData[[#This Row],[PRODUCT ID]],MasterData[#All],5,0)</f>
        <v>105</v>
      </c>
      <c r="K472" s="10">
        <f>VLOOKUP(InputData[[#This Row],[PRODUCT ID]],MasterData[#All],6,0)</f>
        <v>142.80000000000001</v>
      </c>
      <c r="L472" s="10">
        <f>J472*InputData[[#This Row],[QUANTITY]]</f>
        <v>1575</v>
      </c>
      <c r="M472" s="10">
        <f>K472*InputData[[#This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ID]],MasterData[#All],2,0)</f>
        <v>Product44</v>
      </c>
      <c r="H473" t="str">
        <f>VLOOKUP(InputData[[#This Row],[PRODUCT ID]],MasterData[#All],3,0)</f>
        <v>Category05</v>
      </c>
      <c r="I473" t="str">
        <f>VLOOKUP(InputData[[#This Row],[PRODUCT ID]],MasterData[#All],4,0)</f>
        <v>Kg</v>
      </c>
      <c r="J473" s="10">
        <f>VLOOKUP(InputData[[#This Row],[PRODUCT ID]],MasterData[#All],5,0)</f>
        <v>76</v>
      </c>
      <c r="K473" s="10">
        <f>VLOOKUP(InputData[[#This Row],[PRODUCT ID]],MasterData[#All],6,0)</f>
        <v>82.08</v>
      </c>
      <c r="L473" s="10">
        <f>J473*InputData[[#This Row],[QUANTITY]]</f>
        <v>1140</v>
      </c>
      <c r="M473" s="10">
        <f>K473*InputData[[#This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ID]],MasterData[#All],2,0)</f>
        <v>Product15</v>
      </c>
      <c r="H474" t="str">
        <f>VLOOKUP(InputData[[#This Row],[PRODUCT ID]],MasterData[#All],3,0)</f>
        <v>Category02</v>
      </c>
      <c r="I474" t="str">
        <f>VLOOKUP(InputData[[#This Row],[PRODUCT ID]],MasterData[#All],4,0)</f>
        <v>No.</v>
      </c>
      <c r="J474" s="10">
        <f>VLOOKUP(InputData[[#This Row],[PRODUCT ID]],MasterData[#All],5,0)</f>
        <v>12</v>
      </c>
      <c r="K474" s="10">
        <f>VLOOKUP(InputData[[#This Row],[PRODUCT ID]],MasterData[#All],6,0)</f>
        <v>15.719999999999999</v>
      </c>
      <c r="L474" s="10">
        <f>J474*InputData[[#This Row],[QUANTITY]]</f>
        <v>120</v>
      </c>
      <c r="M474" s="10">
        <f>K474*InputData[[#This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ID]],MasterData[#All],2,0)</f>
        <v>Product36</v>
      </c>
      <c r="H475" t="str">
        <f>VLOOKUP(InputData[[#This Row],[PRODUCT ID]],MasterData[#All],3,0)</f>
        <v>Category04</v>
      </c>
      <c r="I475" t="str">
        <f>VLOOKUP(InputData[[#This Row],[PRODUCT ID]],MasterData[#All],4,0)</f>
        <v>Kg</v>
      </c>
      <c r="J475" s="10">
        <f>VLOOKUP(InputData[[#This Row],[PRODUCT ID]],MasterData[#All],5,0)</f>
        <v>90</v>
      </c>
      <c r="K475" s="10">
        <f>VLOOKUP(InputData[[#This Row],[PRODUCT ID]],MasterData[#All],6,0)</f>
        <v>96.3</v>
      </c>
      <c r="L475" s="10">
        <f>J475*InputData[[#This Row],[QUANTITY]]</f>
        <v>270</v>
      </c>
      <c r="M475" s="10">
        <f>K475*InputData[[#This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ID]],MasterData[#All],2,0)</f>
        <v>Product24</v>
      </c>
      <c r="H476" t="str">
        <f>VLOOKUP(InputData[[#This Row],[PRODUCT ID]],MasterData[#All],3,0)</f>
        <v>Category03</v>
      </c>
      <c r="I476" t="str">
        <f>VLOOKUP(InputData[[#This Row],[PRODUCT ID]],MasterData[#All],4,0)</f>
        <v>Ft</v>
      </c>
      <c r="J476" s="10">
        <f>VLOOKUP(InputData[[#This Row],[PRODUCT ID]],MasterData[#All],5,0)</f>
        <v>144</v>
      </c>
      <c r="K476" s="10">
        <f>VLOOKUP(InputData[[#This Row],[PRODUCT ID]],MasterData[#All],6,0)</f>
        <v>156.96</v>
      </c>
      <c r="L476" s="10">
        <f>J476*InputData[[#This Row],[QUANTITY]]</f>
        <v>2016</v>
      </c>
      <c r="M476" s="10">
        <f>K476*InputData[[#This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ID]],MasterData[#All],2,0)</f>
        <v>Product42</v>
      </c>
      <c r="H477" t="str">
        <f>VLOOKUP(InputData[[#This Row],[PRODUCT ID]],MasterData[#All],3,0)</f>
        <v>Category05</v>
      </c>
      <c r="I477" t="str">
        <f>VLOOKUP(InputData[[#This Row],[PRODUCT ID]],MasterData[#All],4,0)</f>
        <v>Ft</v>
      </c>
      <c r="J477" s="10">
        <f>VLOOKUP(InputData[[#This Row],[PRODUCT ID]],MasterData[#All],5,0)</f>
        <v>120</v>
      </c>
      <c r="K477" s="10">
        <f>VLOOKUP(InputData[[#This Row],[PRODUCT ID]],MasterData[#All],6,0)</f>
        <v>162</v>
      </c>
      <c r="L477" s="10">
        <f>J477*InputData[[#This Row],[QUANTITY]]</f>
        <v>360</v>
      </c>
      <c r="M477" s="10">
        <f>K477*InputData[[#This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ID]],MasterData[#All],2,0)</f>
        <v>Product38</v>
      </c>
      <c r="H478" t="str">
        <f>VLOOKUP(InputData[[#This Row],[PRODUCT ID]],MasterData[#All],3,0)</f>
        <v>Category05</v>
      </c>
      <c r="I478" t="str">
        <f>VLOOKUP(InputData[[#This Row],[PRODUCT ID]],MasterData[#All],4,0)</f>
        <v>Kg</v>
      </c>
      <c r="J478" s="10">
        <f>VLOOKUP(InputData[[#This Row],[PRODUCT ID]],MasterData[#All],5,0)</f>
        <v>72</v>
      </c>
      <c r="K478" s="10">
        <f>VLOOKUP(InputData[[#This Row],[PRODUCT ID]],MasterData[#All],6,0)</f>
        <v>79.92</v>
      </c>
      <c r="L478" s="10">
        <f>J478*InputData[[#This Row],[QUANTITY]]</f>
        <v>576</v>
      </c>
      <c r="M478" s="10">
        <f>K478*InputData[[#This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ID]],MasterData[#All],2,0)</f>
        <v>Product12</v>
      </c>
      <c r="H479" t="str">
        <f>VLOOKUP(InputData[[#This Row],[PRODUCT ID]],MasterData[#All],3,0)</f>
        <v>Category02</v>
      </c>
      <c r="I479" t="str">
        <f>VLOOKUP(InputData[[#This Row],[PRODUCT ID]],MasterData[#All],4,0)</f>
        <v>Kg</v>
      </c>
      <c r="J479" s="10">
        <f>VLOOKUP(InputData[[#This Row],[PRODUCT ID]],MasterData[#All],5,0)</f>
        <v>73</v>
      </c>
      <c r="K479" s="10">
        <f>VLOOKUP(InputData[[#This Row],[PRODUCT ID]],MasterData[#All],6,0)</f>
        <v>94.17</v>
      </c>
      <c r="L479" s="10">
        <f>J479*InputData[[#This Row],[QUANTITY]]</f>
        <v>1095</v>
      </c>
      <c r="M479" s="10">
        <f>K479*InputData[[#This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ID]],MasterData[#All],2,0)</f>
        <v>Product15</v>
      </c>
      <c r="H480" t="str">
        <f>VLOOKUP(InputData[[#This Row],[PRODUCT ID]],MasterData[#All],3,0)</f>
        <v>Category02</v>
      </c>
      <c r="I480" t="str">
        <f>VLOOKUP(InputData[[#This Row],[PRODUCT ID]],MasterData[#All],4,0)</f>
        <v>No.</v>
      </c>
      <c r="J480" s="10">
        <f>VLOOKUP(InputData[[#This Row],[PRODUCT ID]],MasterData[#All],5,0)</f>
        <v>12</v>
      </c>
      <c r="K480" s="10">
        <f>VLOOKUP(InputData[[#This Row],[PRODUCT ID]],MasterData[#All],6,0)</f>
        <v>15.719999999999999</v>
      </c>
      <c r="L480" s="10">
        <f>J480*InputData[[#This Row],[QUANTITY]]</f>
        <v>180</v>
      </c>
      <c r="M480" s="10">
        <f>K480*InputData[[#This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ID]],MasterData[#All],2,0)</f>
        <v>Product30</v>
      </c>
      <c r="H481" t="str">
        <f>VLOOKUP(InputData[[#This Row],[PRODUCT ID]],MasterData[#All],3,0)</f>
        <v>Category04</v>
      </c>
      <c r="I481" t="str">
        <f>VLOOKUP(InputData[[#This Row],[PRODUCT ID]],MasterData[#All],4,0)</f>
        <v>Ft</v>
      </c>
      <c r="J481" s="10">
        <f>VLOOKUP(InputData[[#This Row],[PRODUCT ID]],MasterData[#All],5,0)</f>
        <v>148</v>
      </c>
      <c r="K481" s="10">
        <f>VLOOKUP(InputData[[#This Row],[PRODUCT ID]],MasterData[#All],6,0)</f>
        <v>201.28</v>
      </c>
      <c r="L481" s="10">
        <f>J481*InputData[[#This Row],[QUANTITY]]</f>
        <v>2220</v>
      </c>
      <c r="M481" s="10">
        <f>K481*InputData[[#This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ID]],MasterData[#All],2,0)</f>
        <v>Product35</v>
      </c>
      <c r="H482" t="str">
        <f>VLOOKUP(InputData[[#This Row],[PRODUCT ID]],MasterData[#All],3,0)</f>
        <v>Category04</v>
      </c>
      <c r="I482" t="str">
        <f>VLOOKUP(InputData[[#This Row],[PRODUCT ID]],MasterData[#All],4,0)</f>
        <v>No.</v>
      </c>
      <c r="J482" s="10">
        <f>VLOOKUP(InputData[[#This Row],[PRODUCT ID]],MasterData[#All],5,0)</f>
        <v>5</v>
      </c>
      <c r="K482" s="10">
        <f>VLOOKUP(InputData[[#This Row],[PRODUCT ID]],MasterData[#All],6,0)</f>
        <v>6.7</v>
      </c>
      <c r="L482" s="10">
        <f>J482*InputData[[#This Row],[QUANTITY]]</f>
        <v>25</v>
      </c>
      <c r="M482" s="10">
        <f>K482*InputData[[#This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ID]],MasterData[#All],2,0)</f>
        <v>Product20</v>
      </c>
      <c r="H483" t="str">
        <f>VLOOKUP(InputData[[#This Row],[PRODUCT ID]],MasterData[#All],3,0)</f>
        <v>Category03</v>
      </c>
      <c r="I483" t="str">
        <f>VLOOKUP(InputData[[#This Row],[PRODUCT ID]],MasterData[#All],4,0)</f>
        <v>Lt</v>
      </c>
      <c r="J483" s="10">
        <f>VLOOKUP(InputData[[#This Row],[PRODUCT ID]],MasterData[#All],5,0)</f>
        <v>61</v>
      </c>
      <c r="K483" s="10">
        <f>VLOOKUP(InputData[[#This Row],[PRODUCT ID]],MasterData[#All],6,0)</f>
        <v>76.25</v>
      </c>
      <c r="L483" s="10">
        <f>J483*InputData[[#This Row],[QUANTITY]]</f>
        <v>671</v>
      </c>
      <c r="M483" s="10">
        <f>K483*InputData[[#This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ID]],MasterData[#All],2,0)</f>
        <v>Product08</v>
      </c>
      <c r="H484" t="str">
        <f>VLOOKUP(InputData[[#This Row],[PRODUCT ID]],MasterData[#All],3,0)</f>
        <v>Category01</v>
      </c>
      <c r="I484" t="str">
        <f>VLOOKUP(InputData[[#This Row],[PRODUCT ID]],MasterData[#All],4,0)</f>
        <v>Kg</v>
      </c>
      <c r="J484" s="10">
        <f>VLOOKUP(InputData[[#This Row],[PRODUCT ID]],MasterData[#All],5,0)</f>
        <v>83</v>
      </c>
      <c r="K484" s="10">
        <f>VLOOKUP(InputData[[#This Row],[PRODUCT ID]],MasterData[#All],6,0)</f>
        <v>94.62</v>
      </c>
      <c r="L484" s="10">
        <f>J484*InputData[[#This Row],[QUANTITY]]</f>
        <v>830</v>
      </c>
      <c r="M484" s="10">
        <f>K484*InputData[[#This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ID]],MasterData[#All],2,0)</f>
        <v>Product19</v>
      </c>
      <c r="H485" t="str">
        <f>VLOOKUP(InputData[[#This Row],[PRODUCT ID]],MasterData[#All],3,0)</f>
        <v>Category02</v>
      </c>
      <c r="I485" t="str">
        <f>VLOOKUP(InputData[[#This Row],[PRODUCT ID]],MasterData[#All],4,0)</f>
        <v>Ft</v>
      </c>
      <c r="J485" s="10">
        <f>VLOOKUP(InputData[[#This Row],[PRODUCT ID]],MasterData[#All],5,0)</f>
        <v>150</v>
      </c>
      <c r="K485" s="10">
        <f>VLOOKUP(InputData[[#This Row],[PRODUCT ID]],MasterData[#All],6,0)</f>
        <v>210</v>
      </c>
      <c r="L485" s="10">
        <f>J485*InputData[[#This Row],[QUANTITY]]</f>
        <v>2250</v>
      </c>
      <c r="M485" s="10">
        <f>K485*InputData[[#This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ID]],MasterData[#All],2,0)</f>
        <v>Product43</v>
      </c>
      <c r="H486" t="str">
        <f>VLOOKUP(InputData[[#This Row],[PRODUCT ID]],MasterData[#All],3,0)</f>
        <v>Category05</v>
      </c>
      <c r="I486" t="str">
        <f>VLOOKUP(InputData[[#This Row],[PRODUCT ID]],MasterData[#All],4,0)</f>
        <v>Kg</v>
      </c>
      <c r="J486" s="10">
        <f>VLOOKUP(InputData[[#This Row],[PRODUCT ID]],MasterData[#All],5,0)</f>
        <v>67</v>
      </c>
      <c r="K486" s="10">
        <f>VLOOKUP(InputData[[#This Row],[PRODUCT ID]],MasterData[#All],6,0)</f>
        <v>83.08</v>
      </c>
      <c r="L486" s="10">
        <f>J486*InputData[[#This Row],[QUANTITY]]</f>
        <v>871</v>
      </c>
      <c r="M486" s="10">
        <f>K486*InputData[[#This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ID]],MasterData[#All],2,0)</f>
        <v>Product15</v>
      </c>
      <c r="H487" t="str">
        <f>VLOOKUP(InputData[[#This Row],[PRODUCT ID]],MasterData[#All],3,0)</f>
        <v>Category02</v>
      </c>
      <c r="I487" t="str">
        <f>VLOOKUP(InputData[[#This Row],[PRODUCT ID]],MasterData[#All],4,0)</f>
        <v>No.</v>
      </c>
      <c r="J487" s="10">
        <f>VLOOKUP(InputData[[#This Row],[PRODUCT ID]],MasterData[#All],5,0)</f>
        <v>12</v>
      </c>
      <c r="K487" s="10">
        <f>VLOOKUP(InputData[[#This Row],[PRODUCT ID]],MasterData[#All],6,0)</f>
        <v>15.719999999999999</v>
      </c>
      <c r="L487" s="10">
        <f>J487*InputData[[#This Row],[QUANTITY]]</f>
        <v>156</v>
      </c>
      <c r="M487" s="10">
        <f>K487*InputData[[#This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ID]],MasterData[#All],2,0)</f>
        <v>Product42</v>
      </c>
      <c r="H488" t="str">
        <f>VLOOKUP(InputData[[#This Row],[PRODUCT ID]],MasterData[#All],3,0)</f>
        <v>Category05</v>
      </c>
      <c r="I488" t="str">
        <f>VLOOKUP(InputData[[#This Row],[PRODUCT ID]],MasterData[#All],4,0)</f>
        <v>Ft</v>
      </c>
      <c r="J488" s="10">
        <f>VLOOKUP(InputData[[#This Row],[PRODUCT ID]],MasterData[#All],5,0)</f>
        <v>120</v>
      </c>
      <c r="K488" s="10">
        <f>VLOOKUP(InputData[[#This Row],[PRODUCT ID]],MasterData[#All],6,0)</f>
        <v>162</v>
      </c>
      <c r="L488" s="10">
        <f>J488*InputData[[#This Row],[QUANTITY]]</f>
        <v>1560</v>
      </c>
      <c r="M488" s="10">
        <f>K488*InputData[[#This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ID]],MasterData[#All],2,0)</f>
        <v>Product40</v>
      </c>
      <c r="H489" t="str">
        <f>VLOOKUP(InputData[[#This Row],[PRODUCT ID]],MasterData[#All],3,0)</f>
        <v>Category05</v>
      </c>
      <c r="I489" t="str">
        <f>VLOOKUP(InputData[[#This Row],[PRODUCT ID]],MasterData[#All],4,0)</f>
        <v>Kg</v>
      </c>
      <c r="J489" s="10">
        <f>VLOOKUP(InputData[[#This Row],[PRODUCT ID]],MasterData[#All],5,0)</f>
        <v>90</v>
      </c>
      <c r="K489" s="10">
        <f>VLOOKUP(InputData[[#This Row],[PRODUCT ID]],MasterData[#All],6,0)</f>
        <v>115.2</v>
      </c>
      <c r="L489" s="10">
        <f>J489*InputData[[#This Row],[QUANTITY]]</f>
        <v>1170</v>
      </c>
      <c r="M489" s="10">
        <f>K489*InputData[[#This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ID]],MasterData[#All],2,0)</f>
        <v>Product36</v>
      </c>
      <c r="H490" t="str">
        <f>VLOOKUP(InputData[[#This Row],[PRODUCT ID]],MasterData[#All],3,0)</f>
        <v>Category04</v>
      </c>
      <c r="I490" t="str">
        <f>VLOOKUP(InputData[[#This Row],[PRODUCT ID]],MasterData[#All],4,0)</f>
        <v>Kg</v>
      </c>
      <c r="J490" s="10">
        <f>VLOOKUP(InputData[[#This Row],[PRODUCT ID]],MasterData[#All],5,0)</f>
        <v>90</v>
      </c>
      <c r="K490" s="10">
        <f>VLOOKUP(InputData[[#This Row],[PRODUCT ID]],MasterData[#All],6,0)</f>
        <v>96.3</v>
      </c>
      <c r="L490" s="10">
        <f>J490*InputData[[#This Row],[QUANTITY]]</f>
        <v>990</v>
      </c>
      <c r="M490" s="10">
        <f>K490*InputData[[#This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ID]],MasterData[#All],2,0)</f>
        <v>Product19</v>
      </c>
      <c r="H491" t="str">
        <f>VLOOKUP(InputData[[#This Row],[PRODUCT ID]],MasterData[#All],3,0)</f>
        <v>Category02</v>
      </c>
      <c r="I491" t="str">
        <f>VLOOKUP(InputData[[#This Row],[PRODUCT ID]],MasterData[#All],4,0)</f>
        <v>Ft</v>
      </c>
      <c r="J491" s="10">
        <f>VLOOKUP(InputData[[#This Row],[PRODUCT ID]],MasterData[#All],5,0)</f>
        <v>150</v>
      </c>
      <c r="K491" s="10">
        <f>VLOOKUP(InputData[[#This Row],[PRODUCT ID]],MasterData[#All],6,0)</f>
        <v>210</v>
      </c>
      <c r="L491" s="10">
        <f>J491*InputData[[#This Row],[QUANTITY]]</f>
        <v>1500</v>
      </c>
      <c r="M491" s="10">
        <f>K491*InputData[[#This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ID]],MasterData[#All],2,0)</f>
        <v>Product27</v>
      </c>
      <c r="H492" t="str">
        <f>VLOOKUP(InputData[[#This Row],[PRODUCT ID]],MasterData[#All],3,0)</f>
        <v>Category04</v>
      </c>
      <c r="I492" t="str">
        <f>VLOOKUP(InputData[[#This Row],[PRODUCT ID]],MasterData[#All],4,0)</f>
        <v>Lt</v>
      </c>
      <c r="J492" s="10">
        <f>VLOOKUP(InputData[[#This Row],[PRODUCT ID]],MasterData[#All],5,0)</f>
        <v>48</v>
      </c>
      <c r="K492" s="10">
        <f>VLOOKUP(InputData[[#This Row],[PRODUCT ID]],MasterData[#All],6,0)</f>
        <v>57.120000000000005</v>
      </c>
      <c r="L492" s="10">
        <f>J492*InputData[[#This Row],[QUANTITY]]</f>
        <v>384</v>
      </c>
      <c r="M492" s="10">
        <f>K492*InputData[[#This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ID]],MasterData[#All],2,0)</f>
        <v>Product18</v>
      </c>
      <c r="H493" t="str">
        <f>VLOOKUP(InputData[[#This Row],[PRODUCT ID]],MasterData[#All],3,0)</f>
        <v>Category02</v>
      </c>
      <c r="I493" t="str">
        <f>VLOOKUP(InputData[[#This Row],[PRODUCT ID]],MasterData[#All],4,0)</f>
        <v>No.</v>
      </c>
      <c r="J493" s="10">
        <f>VLOOKUP(InputData[[#This Row],[PRODUCT ID]],MasterData[#All],5,0)</f>
        <v>37</v>
      </c>
      <c r="K493" s="10">
        <f>VLOOKUP(InputData[[#This Row],[PRODUCT ID]],MasterData[#All],6,0)</f>
        <v>49.21</v>
      </c>
      <c r="L493" s="10">
        <f>J493*InputData[[#This Row],[QUANTITY]]</f>
        <v>259</v>
      </c>
      <c r="M493" s="10">
        <f>K493*InputData[[#This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ID]],MasterData[#All],2,0)</f>
        <v>Product27</v>
      </c>
      <c r="H494" t="str">
        <f>VLOOKUP(InputData[[#This Row],[PRODUCT ID]],MasterData[#All],3,0)</f>
        <v>Category04</v>
      </c>
      <c r="I494" t="str">
        <f>VLOOKUP(InputData[[#This Row],[PRODUCT ID]],MasterData[#All],4,0)</f>
        <v>Lt</v>
      </c>
      <c r="J494" s="10">
        <f>VLOOKUP(InputData[[#This Row],[PRODUCT ID]],MasterData[#All],5,0)</f>
        <v>48</v>
      </c>
      <c r="K494" s="10">
        <f>VLOOKUP(InputData[[#This Row],[PRODUCT ID]],MasterData[#All],6,0)</f>
        <v>57.120000000000005</v>
      </c>
      <c r="L494" s="10">
        <f>J494*InputData[[#This Row],[QUANTITY]]</f>
        <v>480</v>
      </c>
      <c r="M494" s="10">
        <f>K494*InputData[[#This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ID]],MasterData[#All],2,0)</f>
        <v>Product02</v>
      </c>
      <c r="H495" t="str">
        <f>VLOOKUP(InputData[[#This Row],[PRODUCT ID]],MasterData[#All],3,0)</f>
        <v>Category01</v>
      </c>
      <c r="I495" t="str">
        <f>VLOOKUP(InputData[[#This Row],[PRODUCT ID]],MasterData[#All],4,0)</f>
        <v>Kg</v>
      </c>
      <c r="J495" s="10">
        <f>VLOOKUP(InputData[[#This Row],[PRODUCT ID]],MasterData[#All],5,0)</f>
        <v>105</v>
      </c>
      <c r="K495" s="10">
        <f>VLOOKUP(InputData[[#This Row],[PRODUCT ID]],MasterData[#All],6,0)</f>
        <v>142.80000000000001</v>
      </c>
      <c r="L495" s="10">
        <f>J495*InputData[[#This Row],[QUANTITY]]</f>
        <v>105</v>
      </c>
      <c r="M495" s="10">
        <f>K495*InputData[[#This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ID]],MasterData[#All],2,0)</f>
        <v>Product12</v>
      </c>
      <c r="H496" t="str">
        <f>VLOOKUP(InputData[[#This Row],[PRODUCT ID]],MasterData[#All],3,0)</f>
        <v>Category02</v>
      </c>
      <c r="I496" t="str">
        <f>VLOOKUP(InputData[[#This Row],[PRODUCT ID]],MasterData[#All],4,0)</f>
        <v>Kg</v>
      </c>
      <c r="J496" s="10">
        <f>VLOOKUP(InputData[[#This Row],[PRODUCT ID]],MasterData[#All],5,0)</f>
        <v>73</v>
      </c>
      <c r="K496" s="10">
        <f>VLOOKUP(InputData[[#This Row],[PRODUCT ID]],MasterData[#All],6,0)</f>
        <v>94.17</v>
      </c>
      <c r="L496" s="10">
        <f>J496*InputData[[#This Row],[QUANTITY]]</f>
        <v>1022</v>
      </c>
      <c r="M496" s="10">
        <f>K496*InputData[[#This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ID]],MasterData[#All],2,0)</f>
        <v>Product17</v>
      </c>
      <c r="H497" t="str">
        <f>VLOOKUP(InputData[[#This Row],[PRODUCT ID]],MasterData[#All],3,0)</f>
        <v>Category02</v>
      </c>
      <c r="I497" t="str">
        <f>VLOOKUP(InputData[[#This Row],[PRODUCT ID]],MasterData[#All],4,0)</f>
        <v>Ft</v>
      </c>
      <c r="J497" s="10">
        <f>VLOOKUP(InputData[[#This Row],[PRODUCT ID]],MasterData[#All],5,0)</f>
        <v>134</v>
      </c>
      <c r="K497" s="10">
        <f>VLOOKUP(InputData[[#This Row],[PRODUCT ID]],MasterData[#All],6,0)</f>
        <v>156.78</v>
      </c>
      <c r="L497" s="10">
        <f>J497*InputData[[#This Row],[QUANTITY]]</f>
        <v>1072</v>
      </c>
      <c r="M497" s="10">
        <f>K497*InputData[[#This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ID]],MasterData[#All],2,0)</f>
        <v>Product34</v>
      </c>
      <c r="H498" t="str">
        <f>VLOOKUP(InputData[[#This Row],[PRODUCT ID]],MasterData[#All],3,0)</f>
        <v>Category04</v>
      </c>
      <c r="I498" t="str">
        <f>VLOOKUP(InputData[[#This Row],[PRODUCT ID]],MasterData[#All],4,0)</f>
        <v>Lt</v>
      </c>
      <c r="J498" s="10">
        <f>VLOOKUP(InputData[[#This Row],[PRODUCT ID]],MasterData[#All],5,0)</f>
        <v>55</v>
      </c>
      <c r="K498" s="10">
        <f>VLOOKUP(InputData[[#This Row],[PRODUCT ID]],MasterData[#All],6,0)</f>
        <v>58.3</v>
      </c>
      <c r="L498" s="10">
        <f>J498*InputData[[#This Row],[QUANTITY]]</f>
        <v>440</v>
      </c>
      <c r="M498" s="10">
        <f>K498*InputData[[#This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ID]],MasterData[#All],2,0)</f>
        <v>Product20</v>
      </c>
      <c r="H499" t="str">
        <f>VLOOKUP(InputData[[#This Row],[PRODUCT ID]],MasterData[#All],3,0)</f>
        <v>Category03</v>
      </c>
      <c r="I499" t="str">
        <f>VLOOKUP(InputData[[#This Row],[PRODUCT ID]],MasterData[#All],4,0)</f>
        <v>Lt</v>
      </c>
      <c r="J499" s="10">
        <f>VLOOKUP(InputData[[#This Row],[PRODUCT ID]],MasterData[#All],5,0)</f>
        <v>61</v>
      </c>
      <c r="K499" s="10">
        <f>VLOOKUP(InputData[[#This Row],[PRODUCT ID]],MasterData[#All],6,0)</f>
        <v>76.25</v>
      </c>
      <c r="L499" s="10">
        <f>J499*InputData[[#This Row],[QUANTITY]]</f>
        <v>366</v>
      </c>
      <c r="M499" s="10">
        <f>K499*InputData[[#This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ID]],MasterData[#All],2,0)</f>
        <v>Product36</v>
      </c>
      <c r="H500" t="str">
        <f>VLOOKUP(InputData[[#This Row],[PRODUCT ID]],MasterData[#All],3,0)</f>
        <v>Category04</v>
      </c>
      <c r="I500" t="str">
        <f>VLOOKUP(InputData[[#This Row],[PRODUCT ID]],MasterData[#All],4,0)</f>
        <v>Kg</v>
      </c>
      <c r="J500" s="10">
        <f>VLOOKUP(InputData[[#This Row],[PRODUCT ID]],MasterData[#All],5,0)</f>
        <v>90</v>
      </c>
      <c r="K500" s="10">
        <f>VLOOKUP(InputData[[#This Row],[PRODUCT ID]],MasterData[#All],6,0)</f>
        <v>96.3</v>
      </c>
      <c r="L500" s="10">
        <f>J500*InputData[[#This Row],[QUANTITY]]</f>
        <v>1080</v>
      </c>
      <c r="M500" s="10">
        <f>K500*InputData[[#This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ID]],MasterData[#All],2,0)</f>
        <v>Product04</v>
      </c>
      <c r="H501" t="str">
        <f>VLOOKUP(InputData[[#This Row],[PRODUCT ID]],MasterData[#All],3,0)</f>
        <v>Category01</v>
      </c>
      <c r="I501" t="str">
        <f>VLOOKUP(InputData[[#This Row],[PRODUCT ID]],MasterData[#All],4,0)</f>
        <v>Lt</v>
      </c>
      <c r="J501" s="10">
        <f>VLOOKUP(InputData[[#This Row],[PRODUCT ID]],MasterData[#All],5,0)</f>
        <v>44</v>
      </c>
      <c r="K501" s="10">
        <f>VLOOKUP(InputData[[#This Row],[PRODUCT ID]],MasterData[#All],6,0)</f>
        <v>48.84</v>
      </c>
      <c r="L501" s="10">
        <f>J501*InputData[[#This Row],[QUANTITY]]</f>
        <v>220</v>
      </c>
      <c r="M501" s="10">
        <f>K501*InputData[[#This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ID]],MasterData[#All],2,0)</f>
        <v>Product32</v>
      </c>
      <c r="H502" t="str">
        <f>VLOOKUP(InputData[[#This Row],[PRODUCT ID]],MasterData[#All],3,0)</f>
        <v>Category04</v>
      </c>
      <c r="I502" t="str">
        <f>VLOOKUP(InputData[[#This Row],[PRODUCT ID]],MasterData[#All],4,0)</f>
        <v>Kg</v>
      </c>
      <c r="J502" s="10">
        <f>VLOOKUP(InputData[[#This Row],[PRODUCT ID]],MasterData[#All],5,0)</f>
        <v>89</v>
      </c>
      <c r="K502" s="10">
        <f>VLOOKUP(InputData[[#This Row],[PRODUCT ID]],MasterData[#All],6,0)</f>
        <v>117.48</v>
      </c>
      <c r="L502" s="10">
        <f>J502*InputData[[#This Row],[QUANTITY]]</f>
        <v>445</v>
      </c>
      <c r="M502" s="10">
        <f>K502*InputData[[#This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ID]],MasterData[#All],2,0)</f>
        <v>Product34</v>
      </c>
      <c r="H503" t="str">
        <f>VLOOKUP(InputData[[#This Row],[PRODUCT ID]],MasterData[#All],3,0)</f>
        <v>Category04</v>
      </c>
      <c r="I503" t="str">
        <f>VLOOKUP(InputData[[#This Row],[PRODUCT ID]],MasterData[#All],4,0)</f>
        <v>Lt</v>
      </c>
      <c r="J503" s="10">
        <f>VLOOKUP(InputData[[#This Row],[PRODUCT ID]],MasterData[#All],5,0)</f>
        <v>55</v>
      </c>
      <c r="K503" s="10">
        <f>VLOOKUP(InputData[[#This Row],[PRODUCT ID]],MasterData[#All],6,0)</f>
        <v>58.3</v>
      </c>
      <c r="L503" s="10">
        <f>J503*InputData[[#This Row],[QUANTITY]]</f>
        <v>825</v>
      </c>
      <c r="M503" s="10">
        <f>K503*InputData[[#This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ID]],MasterData[#All],2,0)</f>
        <v>Product31</v>
      </c>
      <c r="H504" t="str">
        <f>VLOOKUP(InputData[[#This Row],[PRODUCT ID]],MasterData[#All],3,0)</f>
        <v>Category04</v>
      </c>
      <c r="I504" t="str">
        <f>VLOOKUP(InputData[[#This Row],[PRODUCT ID]],MasterData[#All],4,0)</f>
        <v>Kg</v>
      </c>
      <c r="J504" s="10">
        <f>VLOOKUP(InputData[[#This Row],[PRODUCT ID]],MasterData[#All],5,0)</f>
        <v>93</v>
      </c>
      <c r="K504" s="10">
        <f>VLOOKUP(InputData[[#This Row],[PRODUCT ID]],MasterData[#All],6,0)</f>
        <v>104.16</v>
      </c>
      <c r="L504" s="10">
        <f>J504*InputData[[#This Row],[QUANTITY]]</f>
        <v>744</v>
      </c>
      <c r="M504" s="10">
        <f>K504*InputData[[#This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ID]],MasterData[#All],2,0)</f>
        <v>Product15</v>
      </c>
      <c r="H505" t="str">
        <f>VLOOKUP(InputData[[#This Row],[PRODUCT ID]],MasterData[#All],3,0)</f>
        <v>Category02</v>
      </c>
      <c r="I505" t="str">
        <f>VLOOKUP(InputData[[#This Row],[PRODUCT ID]],MasterData[#All],4,0)</f>
        <v>No.</v>
      </c>
      <c r="J505" s="10">
        <f>VLOOKUP(InputData[[#This Row],[PRODUCT ID]],MasterData[#All],5,0)</f>
        <v>12</v>
      </c>
      <c r="K505" s="10">
        <f>VLOOKUP(InputData[[#This Row],[PRODUCT ID]],MasterData[#All],6,0)</f>
        <v>15.719999999999999</v>
      </c>
      <c r="L505" s="10">
        <f>J505*InputData[[#This Row],[QUANTITY]]</f>
        <v>24</v>
      </c>
      <c r="M505" s="10">
        <f>K505*InputData[[#This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ID]],MasterData[#All],2,0)</f>
        <v>Product28</v>
      </c>
      <c r="H506" t="str">
        <f>VLOOKUP(InputData[[#This Row],[PRODUCT ID]],MasterData[#All],3,0)</f>
        <v>Category04</v>
      </c>
      <c r="I506" t="str">
        <f>VLOOKUP(InputData[[#This Row],[PRODUCT ID]],MasterData[#All],4,0)</f>
        <v>No.</v>
      </c>
      <c r="J506" s="10">
        <f>VLOOKUP(InputData[[#This Row],[PRODUCT ID]],MasterData[#All],5,0)</f>
        <v>37</v>
      </c>
      <c r="K506" s="10">
        <f>VLOOKUP(InputData[[#This Row],[PRODUCT ID]],MasterData[#All],6,0)</f>
        <v>41.81</v>
      </c>
      <c r="L506" s="10">
        <f>J506*InputData[[#This Row],[QUANTITY]]</f>
        <v>185</v>
      </c>
      <c r="M506" s="10">
        <f>K506*InputData[[#This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ID]],MasterData[#All],2,0)</f>
        <v>Product26</v>
      </c>
      <c r="H507" t="str">
        <f>VLOOKUP(InputData[[#This Row],[PRODUCT ID]],MasterData[#All],3,0)</f>
        <v>Category04</v>
      </c>
      <c r="I507" t="str">
        <f>VLOOKUP(InputData[[#This Row],[PRODUCT ID]],MasterData[#All],4,0)</f>
        <v>No.</v>
      </c>
      <c r="J507" s="10">
        <f>VLOOKUP(InputData[[#This Row],[PRODUCT ID]],MasterData[#All],5,0)</f>
        <v>18</v>
      </c>
      <c r="K507" s="10">
        <f>VLOOKUP(InputData[[#This Row],[PRODUCT ID]],MasterData[#All],6,0)</f>
        <v>24.66</v>
      </c>
      <c r="L507" s="10">
        <f>J507*InputData[[#This Row],[QUANTITY]]</f>
        <v>180</v>
      </c>
      <c r="M507" s="10">
        <f>K507*InputData[[#This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ID]],MasterData[#All],2,0)</f>
        <v>Product44</v>
      </c>
      <c r="H508" t="str">
        <f>VLOOKUP(InputData[[#This Row],[PRODUCT ID]],MasterData[#All],3,0)</f>
        <v>Category05</v>
      </c>
      <c r="I508" t="str">
        <f>VLOOKUP(InputData[[#This Row],[PRODUCT ID]],MasterData[#All],4,0)</f>
        <v>Kg</v>
      </c>
      <c r="J508" s="10">
        <f>VLOOKUP(InputData[[#This Row],[PRODUCT ID]],MasterData[#All],5,0)</f>
        <v>76</v>
      </c>
      <c r="K508" s="10">
        <f>VLOOKUP(InputData[[#This Row],[PRODUCT ID]],MasterData[#All],6,0)</f>
        <v>82.08</v>
      </c>
      <c r="L508" s="10">
        <f>J508*InputData[[#This Row],[QUANTITY]]</f>
        <v>1140</v>
      </c>
      <c r="M508" s="10">
        <f>K508*InputData[[#This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ID]],MasterData[#All],2,0)</f>
        <v>Product38</v>
      </c>
      <c r="H509" t="str">
        <f>VLOOKUP(InputData[[#This Row],[PRODUCT ID]],MasterData[#All],3,0)</f>
        <v>Category05</v>
      </c>
      <c r="I509" t="str">
        <f>VLOOKUP(InputData[[#This Row],[PRODUCT ID]],MasterData[#All],4,0)</f>
        <v>Kg</v>
      </c>
      <c r="J509" s="10">
        <f>VLOOKUP(InputData[[#This Row],[PRODUCT ID]],MasterData[#All],5,0)</f>
        <v>72</v>
      </c>
      <c r="K509" s="10">
        <f>VLOOKUP(InputData[[#This Row],[PRODUCT ID]],MasterData[#All],6,0)</f>
        <v>79.92</v>
      </c>
      <c r="L509" s="10">
        <f>J509*InputData[[#This Row],[QUANTITY]]</f>
        <v>864</v>
      </c>
      <c r="M509" s="10">
        <f>K509*InputData[[#This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ID]],MasterData[#All],2,0)</f>
        <v>Product16</v>
      </c>
      <c r="H510" t="str">
        <f>VLOOKUP(InputData[[#This Row],[PRODUCT ID]],MasterData[#All],3,0)</f>
        <v>Category02</v>
      </c>
      <c r="I510" t="str">
        <f>VLOOKUP(InputData[[#This Row],[PRODUCT ID]],MasterData[#All],4,0)</f>
        <v>No.</v>
      </c>
      <c r="J510" s="10">
        <f>VLOOKUP(InputData[[#This Row],[PRODUCT ID]],MasterData[#All],5,0)</f>
        <v>13</v>
      </c>
      <c r="K510" s="10">
        <f>VLOOKUP(InputData[[#This Row],[PRODUCT ID]],MasterData[#All],6,0)</f>
        <v>16.64</v>
      </c>
      <c r="L510" s="10">
        <f>J510*InputData[[#This Row],[QUANTITY]]</f>
        <v>169</v>
      </c>
      <c r="M510" s="10">
        <f>K510*InputData[[#This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ID]],MasterData[#All],2,0)</f>
        <v>Product38</v>
      </c>
      <c r="H511" t="str">
        <f>VLOOKUP(InputData[[#This Row],[PRODUCT ID]],MasterData[#All],3,0)</f>
        <v>Category05</v>
      </c>
      <c r="I511" t="str">
        <f>VLOOKUP(InputData[[#This Row],[PRODUCT ID]],MasterData[#All],4,0)</f>
        <v>Kg</v>
      </c>
      <c r="J511" s="10">
        <f>VLOOKUP(InputData[[#This Row],[PRODUCT ID]],MasterData[#All],5,0)</f>
        <v>72</v>
      </c>
      <c r="K511" s="10">
        <f>VLOOKUP(InputData[[#This Row],[PRODUCT ID]],MasterData[#All],6,0)</f>
        <v>79.92</v>
      </c>
      <c r="L511" s="10">
        <f>J511*InputData[[#This Row],[QUANTITY]]</f>
        <v>360</v>
      </c>
      <c r="M511" s="10">
        <f>K511*InputData[[#This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ID]],MasterData[#All],2,0)</f>
        <v>Product27</v>
      </c>
      <c r="H512" t="str">
        <f>VLOOKUP(InputData[[#This Row],[PRODUCT ID]],MasterData[#All],3,0)</f>
        <v>Category04</v>
      </c>
      <c r="I512" t="str">
        <f>VLOOKUP(InputData[[#This Row],[PRODUCT ID]],MasterData[#All],4,0)</f>
        <v>Lt</v>
      </c>
      <c r="J512" s="10">
        <f>VLOOKUP(InputData[[#This Row],[PRODUCT ID]],MasterData[#All],5,0)</f>
        <v>48</v>
      </c>
      <c r="K512" s="10">
        <f>VLOOKUP(InputData[[#This Row],[PRODUCT ID]],MasterData[#All],6,0)</f>
        <v>57.120000000000005</v>
      </c>
      <c r="L512" s="10">
        <f>J512*InputData[[#This Row],[QUANTITY]]</f>
        <v>240</v>
      </c>
      <c r="M512" s="10">
        <f>K512*InputData[[#This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ID]],MasterData[#All],2,0)</f>
        <v>Product13</v>
      </c>
      <c r="H513" t="str">
        <f>VLOOKUP(InputData[[#This Row],[PRODUCT ID]],MasterData[#All],3,0)</f>
        <v>Category02</v>
      </c>
      <c r="I513" t="str">
        <f>VLOOKUP(InputData[[#This Row],[PRODUCT ID]],MasterData[#All],4,0)</f>
        <v>Kg</v>
      </c>
      <c r="J513" s="10">
        <f>VLOOKUP(InputData[[#This Row],[PRODUCT ID]],MasterData[#All],5,0)</f>
        <v>112</v>
      </c>
      <c r="K513" s="10">
        <f>VLOOKUP(InputData[[#This Row],[PRODUCT ID]],MasterData[#All],6,0)</f>
        <v>122.08</v>
      </c>
      <c r="L513" s="10">
        <f>J513*InputData[[#This Row],[QUANTITY]]</f>
        <v>1008</v>
      </c>
      <c r="M513" s="10">
        <f>K513*InputData[[#This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ID]],MasterData[#All],2,0)</f>
        <v>Product14</v>
      </c>
      <c r="H514" t="str">
        <f>VLOOKUP(InputData[[#This Row],[PRODUCT ID]],MasterData[#All],3,0)</f>
        <v>Category02</v>
      </c>
      <c r="I514" t="str">
        <f>VLOOKUP(InputData[[#This Row],[PRODUCT ID]],MasterData[#All],4,0)</f>
        <v>Kg</v>
      </c>
      <c r="J514" s="10">
        <f>VLOOKUP(InputData[[#This Row],[PRODUCT ID]],MasterData[#All],5,0)</f>
        <v>112</v>
      </c>
      <c r="K514" s="10">
        <f>VLOOKUP(InputData[[#This Row],[PRODUCT ID]],MasterData[#All],6,0)</f>
        <v>146.72</v>
      </c>
      <c r="L514" s="10">
        <f>J514*InputData[[#This Row],[QUANTITY]]</f>
        <v>1120</v>
      </c>
      <c r="M514" s="10">
        <f>K514*InputData[[#This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ID]],MasterData[#All],2,0)</f>
        <v>Product30</v>
      </c>
      <c r="H515" t="str">
        <f>VLOOKUP(InputData[[#This Row],[PRODUCT ID]],MasterData[#All],3,0)</f>
        <v>Category04</v>
      </c>
      <c r="I515" t="str">
        <f>VLOOKUP(InputData[[#This Row],[PRODUCT ID]],MasterData[#All],4,0)</f>
        <v>Ft</v>
      </c>
      <c r="J515" s="10">
        <f>VLOOKUP(InputData[[#This Row],[PRODUCT ID]],MasterData[#All],5,0)</f>
        <v>148</v>
      </c>
      <c r="K515" s="10">
        <f>VLOOKUP(InputData[[#This Row],[PRODUCT ID]],MasterData[#All],6,0)</f>
        <v>201.28</v>
      </c>
      <c r="L515" s="10">
        <f>J515*InputData[[#This Row],[QUANTITY]]</f>
        <v>1332</v>
      </c>
      <c r="M515" s="10">
        <f>K515*InputData[[#This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ID]],MasterData[#All],2,0)</f>
        <v>Product41</v>
      </c>
      <c r="H516" t="str">
        <f>VLOOKUP(InputData[[#This Row],[PRODUCT ID]],MasterData[#All],3,0)</f>
        <v>Category05</v>
      </c>
      <c r="I516" t="str">
        <f>VLOOKUP(InputData[[#This Row],[PRODUCT ID]],MasterData[#All],4,0)</f>
        <v>Ft</v>
      </c>
      <c r="J516" s="10">
        <f>VLOOKUP(InputData[[#This Row],[PRODUCT ID]],MasterData[#All],5,0)</f>
        <v>138</v>
      </c>
      <c r="K516" s="10">
        <f>VLOOKUP(InputData[[#This Row],[PRODUCT ID]],MasterData[#All],6,0)</f>
        <v>173.88</v>
      </c>
      <c r="L516" s="10">
        <f>J516*InputData[[#This Row],[QUANTITY]]</f>
        <v>1380</v>
      </c>
      <c r="M516" s="10">
        <f>K516*InputData[[#This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ID]],MasterData[#All],2,0)</f>
        <v>Product05</v>
      </c>
      <c r="H517" t="str">
        <f>VLOOKUP(InputData[[#This Row],[PRODUCT ID]],MasterData[#All],3,0)</f>
        <v>Category01</v>
      </c>
      <c r="I517" t="str">
        <f>VLOOKUP(InputData[[#This Row],[PRODUCT ID]],MasterData[#All],4,0)</f>
        <v>Ft</v>
      </c>
      <c r="J517" s="10">
        <f>VLOOKUP(InputData[[#This Row],[PRODUCT ID]],MasterData[#All],5,0)</f>
        <v>133</v>
      </c>
      <c r="K517" s="10">
        <f>VLOOKUP(InputData[[#This Row],[PRODUCT ID]],MasterData[#All],6,0)</f>
        <v>155.61000000000001</v>
      </c>
      <c r="L517" s="10">
        <f>J517*InputData[[#This Row],[QUANTITY]]</f>
        <v>532</v>
      </c>
      <c r="M517" s="10">
        <f>K517*InputData[[#This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ID]],MasterData[#All],2,0)</f>
        <v>Product09</v>
      </c>
      <c r="H518" t="str">
        <f>VLOOKUP(InputData[[#This Row],[PRODUCT ID]],MasterData[#All],3,0)</f>
        <v>Category01</v>
      </c>
      <c r="I518" t="str">
        <f>VLOOKUP(InputData[[#This Row],[PRODUCT ID]],MasterData[#All],4,0)</f>
        <v>No.</v>
      </c>
      <c r="J518" s="10">
        <f>VLOOKUP(InputData[[#This Row],[PRODUCT ID]],MasterData[#All],5,0)</f>
        <v>6</v>
      </c>
      <c r="K518" s="10">
        <f>VLOOKUP(InputData[[#This Row],[PRODUCT ID]],MasterData[#All],6,0)</f>
        <v>7.8599999999999994</v>
      </c>
      <c r="L518" s="10">
        <f>J518*InputData[[#This Row],[QUANTITY]]</f>
        <v>78</v>
      </c>
      <c r="M518" s="10">
        <f>K518*InputData[[#This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ID]],MasterData[#All],2,0)</f>
        <v>Product44</v>
      </c>
      <c r="H519" t="str">
        <f>VLOOKUP(InputData[[#This Row],[PRODUCT ID]],MasterData[#All],3,0)</f>
        <v>Category05</v>
      </c>
      <c r="I519" t="str">
        <f>VLOOKUP(InputData[[#This Row],[PRODUCT ID]],MasterData[#All],4,0)</f>
        <v>Kg</v>
      </c>
      <c r="J519" s="10">
        <f>VLOOKUP(InputData[[#This Row],[PRODUCT ID]],MasterData[#All],5,0)</f>
        <v>76</v>
      </c>
      <c r="K519" s="10">
        <f>VLOOKUP(InputData[[#This Row],[PRODUCT ID]],MasterData[#All],6,0)</f>
        <v>82.08</v>
      </c>
      <c r="L519" s="10">
        <f>J519*InputData[[#This Row],[QUANTITY]]</f>
        <v>532</v>
      </c>
      <c r="M519" s="10">
        <f>K519*InputData[[#This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ID]],MasterData[#All],2,0)</f>
        <v>Product11</v>
      </c>
      <c r="H520" t="str">
        <f>VLOOKUP(InputData[[#This Row],[PRODUCT ID]],MasterData[#All],3,0)</f>
        <v>Category02</v>
      </c>
      <c r="I520" t="str">
        <f>VLOOKUP(InputData[[#This Row],[PRODUCT ID]],MasterData[#All],4,0)</f>
        <v>Lt</v>
      </c>
      <c r="J520" s="10">
        <f>VLOOKUP(InputData[[#This Row],[PRODUCT ID]],MasterData[#All],5,0)</f>
        <v>44</v>
      </c>
      <c r="K520" s="10">
        <f>VLOOKUP(InputData[[#This Row],[PRODUCT ID]],MasterData[#All],6,0)</f>
        <v>48.4</v>
      </c>
      <c r="L520" s="10">
        <f>J520*InputData[[#This Row],[QUANTITY]]</f>
        <v>616</v>
      </c>
      <c r="M520" s="10">
        <f>K520*InputData[[#This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ID]],MasterData[#All],2,0)</f>
        <v>Product09</v>
      </c>
      <c r="H521" t="str">
        <f>VLOOKUP(InputData[[#This Row],[PRODUCT ID]],MasterData[#All],3,0)</f>
        <v>Category01</v>
      </c>
      <c r="I521" t="str">
        <f>VLOOKUP(InputData[[#This Row],[PRODUCT ID]],MasterData[#All],4,0)</f>
        <v>No.</v>
      </c>
      <c r="J521" s="10">
        <f>VLOOKUP(InputData[[#This Row],[PRODUCT ID]],MasterData[#All],5,0)</f>
        <v>6</v>
      </c>
      <c r="K521" s="10">
        <f>VLOOKUP(InputData[[#This Row],[PRODUCT ID]],MasterData[#All],6,0)</f>
        <v>7.8599999999999994</v>
      </c>
      <c r="L521" s="10">
        <f>J521*InputData[[#This Row],[QUANTITY]]</f>
        <v>66</v>
      </c>
      <c r="M521" s="10">
        <f>K521*InputData[[#This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ID]],MasterData[#All],2,0)</f>
        <v>Product06</v>
      </c>
      <c r="H522" t="str">
        <f>VLOOKUP(InputData[[#This Row],[PRODUCT ID]],MasterData[#All],3,0)</f>
        <v>Category01</v>
      </c>
      <c r="I522" t="str">
        <f>VLOOKUP(InputData[[#This Row],[PRODUCT ID]],MasterData[#All],4,0)</f>
        <v>Kg</v>
      </c>
      <c r="J522" s="10">
        <f>VLOOKUP(InputData[[#This Row],[PRODUCT ID]],MasterData[#All],5,0)</f>
        <v>75</v>
      </c>
      <c r="K522" s="10">
        <f>VLOOKUP(InputData[[#This Row],[PRODUCT ID]],MasterData[#All],6,0)</f>
        <v>85.5</v>
      </c>
      <c r="L522" s="10">
        <f>J522*InputData[[#This Row],[QUANTITY]]</f>
        <v>750</v>
      </c>
      <c r="M522" s="10">
        <f>K522*InputData[[#This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ID]],MasterData[#All],2,0)</f>
        <v>Product08</v>
      </c>
      <c r="H523" t="str">
        <f>VLOOKUP(InputData[[#This Row],[PRODUCT ID]],MasterData[#All],3,0)</f>
        <v>Category01</v>
      </c>
      <c r="I523" t="str">
        <f>VLOOKUP(InputData[[#This Row],[PRODUCT ID]],MasterData[#All],4,0)</f>
        <v>Kg</v>
      </c>
      <c r="J523" s="10">
        <f>VLOOKUP(InputData[[#This Row],[PRODUCT ID]],MasterData[#All],5,0)</f>
        <v>83</v>
      </c>
      <c r="K523" s="10">
        <f>VLOOKUP(InputData[[#This Row],[PRODUCT ID]],MasterData[#All],6,0)</f>
        <v>94.62</v>
      </c>
      <c r="L523" s="10">
        <f>J523*InputData[[#This Row],[QUANTITY]]</f>
        <v>1245</v>
      </c>
      <c r="M523" s="10">
        <f>K523*InputData[[#This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ID]],MasterData[#All],2,0)</f>
        <v>Product42</v>
      </c>
      <c r="H524" t="str">
        <f>VLOOKUP(InputData[[#This Row],[PRODUCT ID]],MasterData[#All],3,0)</f>
        <v>Category05</v>
      </c>
      <c r="I524" t="str">
        <f>VLOOKUP(InputData[[#This Row],[PRODUCT ID]],MasterData[#All],4,0)</f>
        <v>Ft</v>
      </c>
      <c r="J524" s="10">
        <f>VLOOKUP(InputData[[#This Row],[PRODUCT ID]],MasterData[#All],5,0)</f>
        <v>120</v>
      </c>
      <c r="K524" s="10">
        <f>VLOOKUP(InputData[[#This Row],[PRODUCT ID]],MasterData[#All],6,0)</f>
        <v>162</v>
      </c>
      <c r="L524" s="10">
        <f>J524*InputData[[#This Row],[QUANTITY]]</f>
        <v>120</v>
      </c>
      <c r="M524" s="10">
        <f>K524*InputData[[#This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ID]],MasterData[#All],2,0)</f>
        <v>Product41</v>
      </c>
      <c r="H525" t="str">
        <f>VLOOKUP(InputData[[#This Row],[PRODUCT ID]],MasterData[#All],3,0)</f>
        <v>Category05</v>
      </c>
      <c r="I525" t="str">
        <f>VLOOKUP(InputData[[#This Row],[PRODUCT ID]],MasterData[#All],4,0)</f>
        <v>Ft</v>
      </c>
      <c r="J525" s="10">
        <f>VLOOKUP(InputData[[#This Row],[PRODUCT ID]],MasterData[#All],5,0)</f>
        <v>138</v>
      </c>
      <c r="K525" s="10">
        <f>VLOOKUP(InputData[[#This Row],[PRODUCT ID]],MasterData[#All],6,0)</f>
        <v>173.88</v>
      </c>
      <c r="L525" s="10">
        <f>J525*InputData[[#This Row],[QUANTITY]]</f>
        <v>1932</v>
      </c>
      <c r="M525" s="10">
        <f>K525*InputData[[#This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ID]],MasterData[#All],2,0)</f>
        <v>Product33</v>
      </c>
      <c r="H526" t="str">
        <f>VLOOKUP(InputData[[#This Row],[PRODUCT ID]],MasterData[#All],3,0)</f>
        <v>Category04</v>
      </c>
      <c r="I526" t="str">
        <f>VLOOKUP(InputData[[#This Row],[PRODUCT ID]],MasterData[#All],4,0)</f>
        <v>Kg</v>
      </c>
      <c r="J526" s="10">
        <f>VLOOKUP(InputData[[#This Row],[PRODUCT ID]],MasterData[#All],5,0)</f>
        <v>95</v>
      </c>
      <c r="K526" s="10">
        <f>VLOOKUP(InputData[[#This Row],[PRODUCT ID]],MasterData[#All],6,0)</f>
        <v>119.7</v>
      </c>
      <c r="L526" s="10">
        <f>J526*InputData[[#This Row],[QUANTITY]]</f>
        <v>1140</v>
      </c>
      <c r="M526" s="10">
        <f>K526*InputData[[#This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ID]],MasterData[#All],2,0)</f>
        <v>Product11</v>
      </c>
      <c r="H527" t="str">
        <f>VLOOKUP(InputData[[#This Row],[PRODUCT ID]],MasterData[#All],3,0)</f>
        <v>Category02</v>
      </c>
      <c r="I527" t="str">
        <f>VLOOKUP(InputData[[#This Row],[PRODUCT ID]],MasterData[#All],4,0)</f>
        <v>Lt</v>
      </c>
      <c r="J527" s="10">
        <f>VLOOKUP(InputData[[#This Row],[PRODUCT ID]],MasterData[#All],5,0)</f>
        <v>44</v>
      </c>
      <c r="K527" s="10">
        <f>VLOOKUP(InputData[[#This Row],[PRODUCT ID]],MasterData[#All],6,0)</f>
        <v>48.4</v>
      </c>
      <c r="L527" s="10">
        <f>J527*InputData[[#This Row],[QUANTITY]]</f>
        <v>264</v>
      </c>
      <c r="M527" s="10">
        <f>K527*InputData[[#This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ID]],MasterData[#All],2,0)</f>
        <v>Product11</v>
      </c>
      <c r="H528" t="str">
        <f>VLOOKUP(InputData[[#This Row],[PRODUCT ID]],MasterData[#All],3,0)</f>
        <v>Category02</v>
      </c>
      <c r="I528" t="str">
        <f>VLOOKUP(InputData[[#This Row],[PRODUCT ID]],MasterData[#All],4,0)</f>
        <v>Lt</v>
      </c>
      <c r="J528" s="10">
        <f>VLOOKUP(InputData[[#This Row],[PRODUCT ID]],MasterData[#All],5,0)</f>
        <v>44</v>
      </c>
      <c r="K528" s="10">
        <f>VLOOKUP(InputData[[#This Row],[PRODUCT ID]],MasterData[#All],6,0)</f>
        <v>48.4</v>
      </c>
      <c r="L528" s="10">
        <f>J528*InputData[[#This Row],[QUANTITY]]</f>
        <v>132</v>
      </c>
      <c r="M528" s="10">
        <f>K528*InputData[[#This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42A36-3ADA-4FD3-9A69-CBED49CA0FBF}">
  <dimension ref="A1:P16"/>
  <sheetViews>
    <sheetView topLeftCell="B1" workbookViewId="0">
      <selection activeCell="L2" sqref="L2"/>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1.109375" customWidth="1"/>
    <col min="8" max="8" width="11.88671875" customWidth="1"/>
    <col min="10" max="10" width="14.6640625" customWidth="1"/>
    <col min="11" max="11" width="15.109375" customWidth="1"/>
    <col min="12" max="12" width="21.44140625" customWidth="1"/>
    <col min="13" max="13" width="21.77734375" customWidth="1"/>
    <col min="15" max="15" width="9.5546875" customWidth="1"/>
  </cols>
  <sheetData>
    <row r="1" spans="1:16" x14ac:dyDescent="0.3">
      <c r="A1" t="s">
        <v>100</v>
      </c>
      <c r="B1" t="s">
        <v>0</v>
      </c>
      <c r="C1" t="s">
        <v>101</v>
      </c>
      <c r="D1" t="s">
        <v>102</v>
      </c>
      <c r="E1" t="s">
        <v>103</v>
      </c>
      <c r="F1" t="s">
        <v>104</v>
      </c>
      <c r="G1" t="s">
        <v>1</v>
      </c>
      <c r="H1" t="s">
        <v>2</v>
      </c>
      <c r="I1" t="s">
        <v>3</v>
      </c>
      <c r="J1" t="s">
        <v>4</v>
      </c>
      <c r="K1" t="s">
        <v>5</v>
      </c>
      <c r="L1" t="s">
        <v>114</v>
      </c>
      <c r="M1" t="s">
        <v>115</v>
      </c>
      <c r="N1" t="s">
        <v>116</v>
      </c>
      <c r="O1" t="s">
        <v>117</v>
      </c>
      <c r="P1" t="s">
        <v>118</v>
      </c>
    </row>
    <row r="2" spans="1:16" x14ac:dyDescent="0.3">
      <c r="A2" s="16">
        <v>44879</v>
      </c>
      <c r="B2" t="s">
        <v>10</v>
      </c>
      <c r="C2">
        <v>1</v>
      </c>
      <c r="D2" t="s">
        <v>108</v>
      </c>
      <c r="E2" t="s">
        <v>107</v>
      </c>
      <c r="F2">
        <v>0</v>
      </c>
      <c r="G2" t="s">
        <v>11</v>
      </c>
      <c r="H2" t="s">
        <v>8</v>
      </c>
      <c r="I2" t="s">
        <v>9</v>
      </c>
      <c r="J2">
        <v>105</v>
      </c>
      <c r="K2">
        <v>142.80000000000001</v>
      </c>
      <c r="L2">
        <v>105</v>
      </c>
      <c r="M2">
        <v>142.80000000000001</v>
      </c>
      <c r="N2">
        <v>14</v>
      </c>
      <c r="O2" t="s">
        <v>131</v>
      </c>
      <c r="P2">
        <v>2022</v>
      </c>
    </row>
    <row r="3" spans="1:16" x14ac:dyDescent="0.3">
      <c r="A3" s="16">
        <v>44847</v>
      </c>
      <c r="B3" t="s">
        <v>10</v>
      </c>
      <c r="C3">
        <v>15</v>
      </c>
      <c r="D3" t="s">
        <v>106</v>
      </c>
      <c r="E3" t="s">
        <v>106</v>
      </c>
      <c r="F3">
        <v>0</v>
      </c>
      <c r="G3" t="s">
        <v>11</v>
      </c>
      <c r="H3" t="s">
        <v>8</v>
      </c>
      <c r="I3" t="s">
        <v>9</v>
      </c>
      <c r="J3">
        <v>105</v>
      </c>
      <c r="K3">
        <v>142.80000000000001</v>
      </c>
      <c r="L3">
        <v>1575</v>
      </c>
      <c r="M3">
        <v>2142</v>
      </c>
      <c r="N3">
        <v>13</v>
      </c>
      <c r="O3" t="s">
        <v>130</v>
      </c>
      <c r="P3">
        <v>2022</v>
      </c>
    </row>
    <row r="4" spans="1:16" x14ac:dyDescent="0.3">
      <c r="A4" s="16">
        <v>44808</v>
      </c>
      <c r="B4" t="s">
        <v>10</v>
      </c>
      <c r="C4">
        <v>1</v>
      </c>
      <c r="D4" t="s">
        <v>108</v>
      </c>
      <c r="E4" t="s">
        <v>107</v>
      </c>
      <c r="F4">
        <v>0</v>
      </c>
      <c r="G4" t="s">
        <v>11</v>
      </c>
      <c r="H4" t="s">
        <v>8</v>
      </c>
      <c r="I4" t="s">
        <v>9</v>
      </c>
      <c r="J4">
        <v>105</v>
      </c>
      <c r="K4">
        <v>142.80000000000001</v>
      </c>
      <c r="L4">
        <v>105</v>
      </c>
      <c r="M4">
        <v>142.80000000000001</v>
      </c>
      <c r="N4">
        <v>4</v>
      </c>
      <c r="O4" t="s">
        <v>129</v>
      </c>
      <c r="P4">
        <v>2022</v>
      </c>
    </row>
    <row r="5" spans="1:16" x14ac:dyDescent="0.3">
      <c r="A5" s="16">
        <v>44731</v>
      </c>
      <c r="B5" t="s">
        <v>10</v>
      </c>
      <c r="C5">
        <v>8</v>
      </c>
      <c r="D5" t="s">
        <v>108</v>
      </c>
      <c r="E5" t="s">
        <v>107</v>
      </c>
      <c r="F5">
        <v>0</v>
      </c>
      <c r="G5" t="s">
        <v>11</v>
      </c>
      <c r="H5" t="s">
        <v>8</v>
      </c>
      <c r="I5" t="s">
        <v>9</v>
      </c>
      <c r="J5">
        <v>105</v>
      </c>
      <c r="K5">
        <v>142.80000000000001</v>
      </c>
      <c r="L5">
        <v>840</v>
      </c>
      <c r="M5">
        <v>1142.4000000000001</v>
      </c>
      <c r="N5">
        <v>19</v>
      </c>
      <c r="O5" t="s">
        <v>126</v>
      </c>
      <c r="P5">
        <v>2022</v>
      </c>
    </row>
    <row r="6" spans="1:16" x14ac:dyDescent="0.3">
      <c r="A6" s="16">
        <v>44706</v>
      </c>
      <c r="B6" t="s">
        <v>10</v>
      </c>
      <c r="C6">
        <v>7</v>
      </c>
      <c r="D6" t="s">
        <v>106</v>
      </c>
      <c r="E6" t="s">
        <v>106</v>
      </c>
      <c r="F6">
        <v>0</v>
      </c>
      <c r="G6" t="s">
        <v>11</v>
      </c>
      <c r="H6" t="s">
        <v>8</v>
      </c>
      <c r="I6" t="s">
        <v>9</v>
      </c>
      <c r="J6">
        <v>105</v>
      </c>
      <c r="K6">
        <v>142.80000000000001</v>
      </c>
      <c r="L6">
        <v>735</v>
      </c>
      <c r="M6">
        <v>999.60000000000014</v>
      </c>
      <c r="N6">
        <v>25</v>
      </c>
      <c r="O6" t="s">
        <v>125</v>
      </c>
      <c r="P6">
        <v>2022</v>
      </c>
    </row>
    <row r="7" spans="1:16" x14ac:dyDescent="0.3">
      <c r="A7" s="16">
        <v>44660</v>
      </c>
      <c r="B7" t="s">
        <v>10</v>
      </c>
      <c r="C7">
        <v>9</v>
      </c>
      <c r="D7" t="s">
        <v>106</v>
      </c>
      <c r="E7" t="s">
        <v>106</v>
      </c>
      <c r="F7">
        <v>0</v>
      </c>
      <c r="G7" t="s">
        <v>11</v>
      </c>
      <c r="H7" t="s">
        <v>8</v>
      </c>
      <c r="I7" t="s">
        <v>9</v>
      </c>
      <c r="J7">
        <v>105</v>
      </c>
      <c r="K7">
        <v>142.80000000000001</v>
      </c>
      <c r="L7">
        <v>945</v>
      </c>
      <c r="M7">
        <v>1285.2</v>
      </c>
      <c r="N7">
        <v>9</v>
      </c>
      <c r="O7" t="s">
        <v>124</v>
      </c>
      <c r="P7">
        <v>2022</v>
      </c>
    </row>
    <row r="8" spans="1:16" x14ac:dyDescent="0.3">
      <c r="A8" s="16">
        <v>44653</v>
      </c>
      <c r="B8" t="s">
        <v>10</v>
      </c>
      <c r="C8">
        <v>3</v>
      </c>
      <c r="D8" t="s">
        <v>108</v>
      </c>
      <c r="E8" t="s">
        <v>107</v>
      </c>
      <c r="F8">
        <v>0</v>
      </c>
      <c r="G8" t="s">
        <v>11</v>
      </c>
      <c r="H8" t="s">
        <v>8</v>
      </c>
      <c r="I8" t="s">
        <v>9</v>
      </c>
      <c r="J8">
        <v>105</v>
      </c>
      <c r="K8">
        <v>142.80000000000001</v>
      </c>
      <c r="L8">
        <v>315</v>
      </c>
      <c r="M8">
        <v>428.40000000000003</v>
      </c>
      <c r="N8">
        <v>2</v>
      </c>
      <c r="O8" t="s">
        <v>124</v>
      </c>
      <c r="P8">
        <v>2022</v>
      </c>
    </row>
    <row r="9" spans="1:16" x14ac:dyDescent="0.3">
      <c r="A9" s="16">
        <v>44652</v>
      </c>
      <c r="B9" t="s">
        <v>10</v>
      </c>
      <c r="C9">
        <v>2</v>
      </c>
      <c r="D9" t="s">
        <v>106</v>
      </c>
      <c r="E9" t="s">
        <v>107</v>
      </c>
      <c r="F9">
        <v>0</v>
      </c>
      <c r="G9" t="s">
        <v>11</v>
      </c>
      <c r="H9" t="s">
        <v>8</v>
      </c>
      <c r="I9" t="s">
        <v>9</v>
      </c>
      <c r="J9">
        <v>105</v>
      </c>
      <c r="K9">
        <v>142.80000000000001</v>
      </c>
      <c r="L9">
        <v>210</v>
      </c>
      <c r="M9">
        <v>285.60000000000002</v>
      </c>
      <c r="N9">
        <v>1</v>
      </c>
      <c r="O9" t="s">
        <v>124</v>
      </c>
      <c r="P9">
        <v>2022</v>
      </c>
    </row>
    <row r="10" spans="1:16" x14ac:dyDescent="0.3">
      <c r="A10" s="16">
        <v>44611</v>
      </c>
      <c r="B10" t="s">
        <v>10</v>
      </c>
      <c r="C10">
        <v>13</v>
      </c>
      <c r="D10" t="s">
        <v>106</v>
      </c>
      <c r="E10" t="s">
        <v>107</v>
      </c>
      <c r="F10">
        <v>0</v>
      </c>
      <c r="G10" t="s">
        <v>11</v>
      </c>
      <c r="H10" t="s">
        <v>8</v>
      </c>
      <c r="I10" t="s">
        <v>9</v>
      </c>
      <c r="J10">
        <v>105</v>
      </c>
      <c r="K10">
        <v>142.80000000000001</v>
      </c>
      <c r="L10">
        <v>1365</v>
      </c>
      <c r="M10">
        <v>1856.4</v>
      </c>
      <c r="N10">
        <v>19</v>
      </c>
      <c r="O10" t="s">
        <v>122</v>
      </c>
      <c r="P10">
        <v>2022</v>
      </c>
    </row>
    <row r="11" spans="1:16" x14ac:dyDescent="0.3">
      <c r="A11" s="16">
        <v>44598</v>
      </c>
      <c r="B11" t="s">
        <v>10</v>
      </c>
      <c r="C11">
        <v>6</v>
      </c>
      <c r="D11" t="s">
        <v>108</v>
      </c>
      <c r="E11" t="s">
        <v>107</v>
      </c>
      <c r="F11">
        <v>0</v>
      </c>
      <c r="G11" t="s">
        <v>11</v>
      </c>
      <c r="H11" t="s">
        <v>8</v>
      </c>
      <c r="I11" t="s">
        <v>9</v>
      </c>
      <c r="J11">
        <v>105</v>
      </c>
      <c r="K11">
        <v>142.80000000000001</v>
      </c>
      <c r="L11">
        <v>630</v>
      </c>
      <c r="M11">
        <v>856.80000000000007</v>
      </c>
      <c r="N11">
        <v>6</v>
      </c>
      <c r="O11" t="s">
        <v>122</v>
      </c>
      <c r="P11">
        <v>2022</v>
      </c>
    </row>
    <row r="12" spans="1:16" x14ac:dyDescent="0.3">
      <c r="A12" s="16">
        <v>44584</v>
      </c>
      <c r="B12" t="s">
        <v>10</v>
      </c>
      <c r="C12">
        <v>5</v>
      </c>
      <c r="D12" t="s">
        <v>105</v>
      </c>
      <c r="E12" t="s">
        <v>107</v>
      </c>
      <c r="F12">
        <v>0</v>
      </c>
      <c r="G12" t="s">
        <v>11</v>
      </c>
      <c r="H12" t="s">
        <v>8</v>
      </c>
      <c r="I12" t="s">
        <v>9</v>
      </c>
      <c r="J12">
        <v>105</v>
      </c>
      <c r="K12">
        <v>142.80000000000001</v>
      </c>
      <c r="L12">
        <v>525</v>
      </c>
      <c r="M12">
        <v>714</v>
      </c>
      <c r="N12">
        <v>23</v>
      </c>
      <c r="O12" t="s">
        <v>121</v>
      </c>
      <c r="P12">
        <v>2022</v>
      </c>
    </row>
    <row r="13" spans="1:16" x14ac:dyDescent="0.3">
      <c r="A13" s="16">
        <v>44461</v>
      </c>
      <c r="B13" t="s">
        <v>10</v>
      </c>
      <c r="C13">
        <v>4</v>
      </c>
      <c r="D13" t="s">
        <v>108</v>
      </c>
      <c r="E13" t="s">
        <v>107</v>
      </c>
      <c r="F13">
        <v>0</v>
      </c>
      <c r="G13" t="s">
        <v>11</v>
      </c>
      <c r="H13" t="s">
        <v>8</v>
      </c>
      <c r="I13" t="s">
        <v>9</v>
      </c>
      <c r="J13">
        <v>105</v>
      </c>
      <c r="K13">
        <v>142.80000000000001</v>
      </c>
      <c r="L13">
        <v>420</v>
      </c>
      <c r="M13">
        <v>571.20000000000005</v>
      </c>
      <c r="N13">
        <v>22</v>
      </c>
      <c r="O13" t="s">
        <v>129</v>
      </c>
      <c r="P13">
        <v>2021</v>
      </c>
    </row>
    <row r="14" spans="1:16" x14ac:dyDescent="0.3">
      <c r="A14" s="16">
        <v>44382</v>
      </c>
      <c r="B14" t="s">
        <v>10</v>
      </c>
      <c r="C14">
        <v>8</v>
      </c>
      <c r="D14" t="s">
        <v>108</v>
      </c>
      <c r="E14" t="s">
        <v>106</v>
      </c>
      <c r="F14">
        <v>0</v>
      </c>
      <c r="G14" t="s">
        <v>11</v>
      </c>
      <c r="H14" t="s">
        <v>8</v>
      </c>
      <c r="I14" t="s">
        <v>9</v>
      </c>
      <c r="J14">
        <v>105</v>
      </c>
      <c r="K14">
        <v>142.80000000000001</v>
      </c>
      <c r="L14">
        <v>840</v>
      </c>
      <c r="M14">
        <v>1142.4000000000001</v>
      </c>
      <c r="N14">
        <v>5</v>
      </c>
      <c r="O14" t="s">
        <v>127</v>
      </c>
      <c r="P14">
        <v>2021</v>
      </c>
    </row>
    <row r="15" spans="1:16" x14ac:dyDescent="0.3">
      <c r="A15" s="16">
        <v>44277</v>
      </c>
      <c r="B15" t="s">
        <v>10</v>
      </c>
      <c r="C15">
        <v>8</v>
      </c>
      <c r="D15" t="s">
        <v>106</v>
      </c>
      <c r="E15" t="s">
        <v>106</v>
      </c>
      <c r="F15">
        <v>0</v>
      </c>
      <c r="G15" t="s">
        <v>11</v>
      </c>
      <c r="H15" t="s">
        <v>8</v>
      </c>
      <c r="I15" t="s">
        <v>9</v>
      </c>
      <c r="J15">
        <v>105</v>
      </c>
      <c r="K15">
        <v>142.80000000000001</v>
      </c>
      <c r="L15">
        <v>840</v>
      </c>
      <c r="M15">
        <v>1142.4000000000001</v>
      </c>
      <c r="N15">
        <v>22</v>
      </c>
      <c r="O15" t="s">
        <v>123</v>
      </c>
      <c r="P15">
        <v>2021</v>
      </c>
    </row>
    <row r="16" spans="1:16" x14ac:dyDescent="0.3">
      <c r="A16" s="16">
        <v>44252</v>
      </c>
      <c r="B16" t="s">
        <v>10</v>
      </c>
      <c r="C16">
        <v>4</v>
      </c>
      <c r="D16" t="s">
        <v>105</v>
      </c>
      <c r="E16" t="s">
        <v>106</v>
      </c>
      <c r="F16">
        <v>0</v>
      </c>
      <c r="G16" t="s">
        <v>11</v>
      </c>
      <c r="H16" t="s">
        <v>8</v>
      </c>
      <c r="I16" t="s">
        <v>9</v>
      </c>
      <c r="J16">
        <v>105</v>
      </c>
      <c r="K16">
        <v>142.80000000000001</v>
      </c>
      <c r="L16">
        <v>420</v>
      </c>
      <c r="M16">
        <v>571.20000000000005</v>
      </c>
      <c r="N16">
        <v>25</v>
      </c>
      <c r="O16" t="s">
        <v>122</v>
      </c>
      <c r="P16">
        <v>2021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39D1-1C0B-4939-803E-8ED1D811A122}">
  <dimension ref="A1:AL47"/>
  <sheetViews>
    <sheetView topLeftCell="AI1" zoomScale="102" zoomScaleNormal="115" workbookViewId="0">
      <selection activeCell="Y3" sqref="Y3"/>
    </sheetView>
  </sheetViews>
  <sheetFormatPr defaultRowHeight="14.4" x14ac:dyDescent="0.3"/>
  <cols>
    <col min="1" max="1" width="6.88671875" bestFit="1" customWidth="1"/>
    <col min="2" max="2" width="26.77734375" bestFit="1" customWidth="1"/>
    <col min="4" max="4" width="26.5546875" bestFit="1" customWidth="1"/>
    <col min="5" max="5" width="26.77734375" bestFit="1" customWidth="1"/>
    <col min="7" max="7" width="6.88671875" bestFit="1" customWidth="1"/>
    <col min="8" max="8" width="26.5546875" bestFit="1" customWidth="1"/>
    <col min="9" max="9" width="26.77734375" bestFit="1" customWidth="1"/>
    <col min="16" max="16" width="11.88671875" bestFit="1" customWidth="1"/>
    <col min="17" max="17" width="26.77734375" bestFit="1" customWidth="1"/>
    <col min="18" max="18" width="16.44140625" bestFit="1" customWidth="1"/>
    <col min="19" max="19" width="16.33203125" customWidth="1"/>
    <col min="20" max="20" width="9.44140625" bestFit="1" customWidth="1"/>
    <col min="21" max="22" width="16.33203125" customWidth="1"/>
    <col min="25" max="25" width="11" bestFit="1" customWidth="1"/>
    <col min="28" max="28" width="10.6640625" bestFit="1" customWidth="1"/>
    <col min="29" max="29" width="26.77734375" bestFit="1" customWidth="1"/>
    <col min="30" max="30" width="26.77734375" customWidth="1"/>
    <col min="31" max="31" width="10.33203125" bestFit="1" customWidth="1"/>
    <col min="32" max="32" width="9" bestFit="1" customWidth="1"/>
    <col min="33" max="33" width="26.77734375" customWidth="1"/>
    <col min="34" max="34" width="10.6640625" bestFit="1" customWidth="1"/>
    <col min="35" max="35" width="26.77734375" bestFit="1" customWidth="1"/>
    <col min="37" max="37" width="6.88671875" bestFit="1" customWidth="1"/>
    <col min="38" max="38" width="26.77734375" bestFit="1" customWidth="1"/>
  </cols>
  <sheetData>
    <row r="1" spans="1:38" x14ac:dyDescent="0.3">
      <c r="A1" s="11" t="s">
        <v>116</v>
      </c>
      <c r="B1" t="s">
        <v>119</v>
      </c>
      <c r="D1" t="s">
        <v>120</v>
      </c>
      <c r="E1" t="s">
        <v>119</v>
      </c>
      <c r="G1" s="11" t="s">
        <v>116</v>
      </c>
      <c r="H1" t="s">
        <v>120</v>
      </c>
      <c r="I1" t="s">
        <v>119</v>
      </c>
      <c r="L1" t="b">
        <v>1</v>
      </c>
      <c r="M1" t="b">
        <v>1</v>
      </c>
      <c r="N1" t="b">
        <v>1</v>
      </c>
      <c r="T1" t="str">
        <f ca="1">VLOOKUP(1,S:V,2,0)</f>
        <v>Product41</v>
      </c>
      <c r="U1">
        <f ca="1">VLOOKUP(1,S:V,3,0)</f>
        <v>22952.16</v>
      </c>
      <c r="V1">
        <f ca="1">VLOOKUP(1,S:V,4,0)</f>
        <v>132</v>
      </c>
      <c r="X1">
        <v>9</v>
      </c>
      <c r="Y1">
        <f>COUNT(R:R)-9</f>
        <v>35</v>
      </c>
      <c r="Z1">
        <f>MIN(X1:Y1)</f>
        <v>9</v>
      </c>
      <c r="AE1" t="str">
        <f ca="1">VLOOKUP(1,AD1:AF7,2,0)</f>
        <v>Category04</v>
      </c>
      <c r="AF1">
        <f ca="1">VLOOKUP(1,AD1:AF7,3,0)</f>
        <v>95269.4</v>
      </c>
      <c r="AH1" s="11" t="s">
        <v>116</v>
      </c>
      <c r="AI1" t="s">
        <v>119</v>
      </c>
      <c r="AK1" s="11" t="s">
        <v>116</v>
      </c>
      <c r="AL1" t="s">
        <v>119</v>
      </c>
    </row>
    <row r="2" spans="1:38" x14ac:dyDescent="0.3">
      <c r="A2" s="12">
        <v>1</v>
      </c>
      <c r="B2" s="10">
        <v>13167.810000000001</v>
      </c>
      <c r="D2">
        <v>332504</v>
      </c>
      <c r="E2">
        <v>401411.91999999969</v>
      </c>
      <c r="G2" s="12" t="s">
        <v>121</v>
      </c>
      <c r="H2">
        <v>34290</v>
      </c>
      <c r="I2">
        <v>41346.959999999992</v>
      </c>
      <c r="K2" t="s">
        <v>137</v>
      </c>
      <c r="L2" t="s">
        <v>138</v>
      </c>
      <c r="M2" t="s">
        <v>139</v>
      </c>
      <c r="N2" t="s">
        <v>140</v>
      </c>
      <c r="AH2" s="12" t="s">
        <v>108</v>
      </c>
      <c r="AI2">
        <v>208140.15000000005</v>
      </c>
      <c r="AK2" s="12" t="s">
        <v>107</v>
      </c>
      <c r="AL2">
        <v>199516.90000000008</v>
      </c>
    </row>
    <row r="3" spans="1:38" x14ac:dyDescent="0.3">
      <c r="A3" s="12">
        <v>2</v>
      </c>
      <c r="B3" s="10">
        <v>13210.220000000001</v>
      </c>
      <c r="G3" s="12" t="s">
        <v>122</v>
      </c>
      <c r="H3">
        <v>25341</v>
      </c>
      <c r="I3">
        <v>30857.300000000003</v>
      </c>
      <c r="K3" s="12" t="s">
        <v>121</v>
      </c>
      <c r="L3" s="13">
        <f>IF($L$1=TRUE,VLOOKUP(K3,G1:I13,3,0),NA())</f>
        <v>41346.959999999992</v>
      </c>
      <c r="M3" s="13">
        <f>IF($M$1=TRUE,VLOOKUP(K3,G1:I13,3,0)-VLOOKUP(K3,G1:I13,2,0),NA())</f>
        <v>7056.9599999999919</v>
      </c>
      <c r="N3" s="14">
        <f>IF($N$1=TRUE,M3/VLOOKUP(K3,G1:I13,2,0),"")</f>
        <v>0.20580227471566032</v>
      </c>
      <c r="P3" s="11" t="s">
        <v>116</v>
      </c>
      <c r="Q3" t="s">
        <v>119</v>
      </c>
      <c r="R3" t="s">
        <v>133</v>
      </c>
      <c r="S3" cm="1">
        <f t="array" aca="1" ref="S3:S46" ca="1">RANK(_xlfn.ANCHORARRAY(U3),_xlfn.ANCHORARRAY(U3))</f>
        <v>19</v>
      </c>
      <c r="T3" t="str" cm="1">
        <f t="array" aca="1" ref="T3:T46" ca="1">OFFSET($P$3,1,0,COUNT($Q:$Q))</f>
        <v>Product01</v>
      </c>
      <c r="U3" cm="1">
        <f t="array" aca="1" ref="U3:U46" ca="1">OFFSET($Q$3,1,0,COUNT($Q:$Q))</f>
        <v>9764.7199999999993</v>
      </c>
      <c r="V3" cm="1">
        <f t="array" aca="1" ref="V3:V46" ca="1">OFFSET($R$3,1,0,COUNT($Q:$Q))</f>
        <v>94</v>
      </c>
      <c r="X3" t="str" cm="1">
        <f t="array" aca="1" ref="X3:X12" ca="1">OFFSET($P$3,$Z$1,0,10)</f>
        <v>Product09</v>
      </c>
      <c r="Y3" s="13" cm="1">
        <f t="array" aca="1" ref="Y3:Y12" ca="1">OFFSET($Q$3,$X$1,0,10)</f>
        <v>581.64</v>
      </c>
      <c r="AB3" s="11" t="s">
        <v>116</v>
      </c>
      <c r="AC3" t="s">
        <v>119</v>
      </c>
      <c r="AD3" cm="1">
        <f t="array" aca="1" ref="AD3:AD7" ca="1">RANK(_xlfn.ANCHORARRAY(AF3),_xlfn.ANCHORARRAY(AF3))</f>
        <v>4</v>
      </c>
      <c r="AE3" t="str" cm="1">
        <f t="array" aca="1" ref="AE3:AE7" ca="1">OFFSET($AB$3,1,0,COUNT($AC:$AC))</f>
        <v>Category01</v>
      </c>
      <c r="AF3" s="13" cm="1">
        <f t="array" aca="1" ref="AF3:AF7" ca="1">OFFSET($AC$3,1,0,COUNT($AC:$AC))</f>
        <v>69261.950000000012</v>
      </c>
      <c r="AH3" s="12" t="s">
        <v>106</v>
      </c>
      <c r="AI3">
        <v>133923.87000000002</v>
      </c>
      <c r="AK3" s="12" t="s">
        <v>106</v>
      </c>
      <c r="AL3">
        <v>201895.01999999993</v>
      </c>
    </row>
    <row r="4" spans="1:38" x14ac:dyDescent="0.3">
      <c r="A4" s="12">
        <v>3</v>
      </c>
      <c r="B4" s="10">
        <v>20202.099999999995</v>
      </c>
      <c r="D4" t="s">
        <v>134</v>
      </c>
      <c r="E4" s="13">
        <f>GETPIVOTDATA("Sum of TOTAL SELLING VALUE",$D$1)</f>
        <v>401411.91999999969</v>
      </c>
      <c r="G4" s="12" t="s">
        <v>123</v>
      </c>
      <c r="H4">
        <v>23437</v>
      </c>
      <c r="I4">
        <v>28616.65</v>
      </c>
      <c r="K4" s="12" t="s">
        <v>122</v>
      </c>
      <c r="L4" s="13">
        <f t="shared" ref="L4:L14" si="0">IF($L$1=TRUE,VLOOKUP(K4,G2:I14,3,0),NA())</f>
        <v>30857.300000000003</v>
      </c>
      <c r="M4" s="13">
        <f t="shared" ref="M4:M14" si="1">IF($M$1=TRUE,VLOOKUP(K4,G2:I14,3,0)-VLOOKUP(K4,G2:I14,2,0),NA())</f>
        <v>5516.3000000000029</v>
      </c>
      <c r="N4" s="14">
        <f t="shared" ref="N4:N14" si="2">IF($N$1=TRUE,M4/VLOOKUP(K4,G2:I14,2,0),"")</f>
        <v>0.21768280651907987</v>
      </c>
      <c r="P4" s="12" t="s">
        <v>7</v>
      </c>
      <c r="Q4">
        <v>9764.7199999999993</v>
      </c>
      <c r="R4">
        <v>94</v>
      </c>
      <c r="S4">
        <f ca="1"/>
        <v>10</v>
      </c>
      <c r="T4" t="str">
        <f ca="1"/>
        <v>Product02</v>
      </c>
      <c r="U4">
        <f ca="1"/>
        <v>13423.199999999999</v>
      </c>
      <c r="V4">
        <f ca="1"/>
        <v>94</v>
      </c>
      <c r="X4" t="str">
        <f ca="1"/>
        <v>Product10</v>
      </c>
      <c r="Y4" s="13">
        <f ca="1"/>
        <v>16428</v>
      </c>
      <c r="AB4" s="12" t="s">
        <v>8</v>
      </c>
      <c r="AC4">
        <v>69261.950000000012</v>
      </c>
      <c r="AD4">
        <f ca="1"/>
        <v>2</v>
      </c>
      <c r="AE4" t="str">
        <f ca="1"/>
        <v>Category02</v>
      </c>
      <c r="AF4" s="13">
        <f ca="1"/>
        <v>92963.87</v>
      </c>
      <c r="AH4" s="12" t="s">
        <v>105</v>
      </c>
      <c r="AI4">
        <v>59347.900000000009</v>
      </c>
    </row>
    <row r="5" spans="1:38" x14ac:dyDescent="0.3">
      <c r="A5" s="12">
        <v>4</v>
      </c>
      <c r="B5" s="10">
        <v>11312.2</v>
      </c>
      <c r="D5" t="s">
        <v>135</v>
      </c>
      <c r="E5" s="13">
        <f>GETPIVOTDATA("Sum of TOTAL SELLING VALUE",$D$1)-GETPIVOTDATA("Sum of TOTAL BUYING VALUE",$D$1)</f>
        <v>68907.919999999693</v>
      </c>
      <c r="G5" s="12" t="s">
        <v>124</v>
      </c>
      <c r="H5">
        <v>21282</v>
      </c>
      <c r="I5">
        <v>26579.11</v>
      </c>
      <c r="K5" s="12" t="s">
        <v>123</v>
      </c>
      <c r="L5" s="13">
        <f t="shared" si="0"/>
        <v>28616.65</v>
      </c>
      <c r="M5" s="13">
        <f t="shared" si="1"/>
        <v>5179.6500000000015</v>
      </c>
      <c r="N5" s="14">
        <f t="shared" si="2"/>
        <v>0.22100311473311438</v>
      </c>
      <c r="P5" s="12" t="s">
        <v>11</v>
      </c>
      <c r="Q5">
        <v>13423.199999999999</v>
      </c>
      <c r="R5">
        <v>94</v>
      </c>
      <c r="S5">
        <f ca="1"/>
        <v>26</v>
      </c>
      <c r="T5" t="str">
        <f ca="1"/>
        <v>Product03</v>
      </c>
      <c r="U5">
        <f ca="1"/>
        <v>6394.2599999999993</v>
      </c>
      <c r="V5">
        <f ca="1"/>
        <v>79</v>
      </c>
      <c r="X5" t="str">
        <f ca="1"/>
        <v>Product11</v>
      </c>
      <c r="Y5" s="13">
        <f ca="1"/>
        <v>5856.4</v>
      </c>
      <c r="AB5" s="12" t="s">
        <v>28</v>
      </c>
      <c r="AC5">
        <v>92963.87</v>
      </c>
      <c r="AD5">
        <f ca="1"/>
        <v>5</v>
      </c>
      <c r="AE5" t="str">
        <f ca="1"/>
        <v>Category03</v>
      </c>
      <c r="AF5" s="13">
        <f ca="1"/>
        <v>52299.509999999995</v>
      </c>
    </row>
    <row r="6" spans="1:38" x14ac:dyDescent="0.3">
      <c r="A6" s="12">
        <v>5</v>
      </c>
      <c r="B6" s="10">
        <v>11711.449999999999</v>
      </c>
      <c r="D6" t="s">
        <v>136</v>
      </c>
      <c r="E6" s="14">
        <f>E5/GETPIVOTDATA("Sum of TOTAL BUYING VALUE",$D$1)</f>
        <v>0.20723937155643149</v>
      </c>
      <c r="G6" s="12" t="s">
        <v>125</v>
      </c>
      <c r="H6">
        <v>26526</v>
      </c>
      <c r="I6">
        <v>30910.45</v>
      </c>
      <c r="K6" s="12" t="s">
        <v>124</v>
      </c>
      <c r="L6" s="13">
        <f t="shared" si="0"/>
        <v>26579.11</v>
      </c>
      <c r="M6" s="13">
        <f t="shared" si="1"/>
        <v>5297.1100000000006</v>
      </c>
      <c r="N6" s="14">
        <f t="shared" si="2"/>
        <v>0.24890094915891367</v>
      </c>
      <c r="P6" s="12" t="s">
        <v>13</v>
      </c>
      <c r="Q6">
        <v>6394.2599999999993</v>
      </c>
      <c r="R6">
        <v>79</v>
      </c>
      <c r="S6">
        <f ca="1"/>
        <v>30</v>
      </c>
      <c r="T6" t="str">
        <f ca="1"/>
        <v>Product04</v>
      </c>
      <c r="U6">
        <f ca="1"/>
        <v>6056.1600000000008</v>
      </c>
      <c r="V6">
        <f ca="1"/>
        <v>124</v>
      </c>
      <c r="X6" t="str">
        <f ca="1"/>
        <v>Product12</v>
      </c>
      <c r="Y6" s="13">
        <f ca="1"/>
        <v>11582.910000000003</v>
      </c>
      <c r="AB6" s="12" t="s">
        <v>49</v>
      </c>
      <c r="AC6">
        <v>52299.509999999995</v>
      </c>
      <c r="AD6">
        <f ca="1"/>
        <v>1</v>
      </c>
      <c r="AE6" t="str">
        <f ca="1"/>
        <v>Category04</v>
      </c>
      <c r="AF6" s="13">
        <f ca="1"/>
        <v>95269.4</v>
      </c>
    </row>
    <row r="7" spans="1:38" x14ac:dyDescent="0.3">
      <c r="A7" s="12">
        <v>6</v>
      </c>
      <c r="B7" s="10">
        <v>14365.540000000005</v>
      </c>
      <c r="G7" s="12" t="s">
        <v>126</v>
      </c>
      <c r="H7">
        <v>24879</v>
      </c>
      <c r="I7">
        <v>30533.710000000003</v>
      </c>
      <c r="K7" s="12" t="s">
        <v>125</v>
      </c>
      <c r="L7" s="13">
        <f t="shared" si="0"/>
        <v>30910.45</v>
      </c>
      <c r="M7" s="13">
        <f t="shared" si="1"/>
        <v>4384.4500000000007</v>
      </c>
      <c r="N7" s="14">
        <f t="shared" si="2"/>
        <v>0.16528877327904701</v>
      </c>
      <c r="P7" s="12" t="s">
        <v>15</v>
      </c>
      <c r="Q7">
        <v>6056.1600000000008</v>
      </c>
      <c r="R7">
        <v>124</v>
      </c>
      <c r="S7">
        <f ca="1"/>
        <v>8</v>
      </c>
      <c r="T7" t="str">
        <f ca="1"/>
        <v>Product05</v>
      </c>
      <c r="U7">
        <f ca="1"/>
        <v>15716.61</v>
      </c>
      <c r="V7">
        <f ca="1"/>
        <v>101</v>
      </c>
      <c r="X7" t="str">
        <f ca="1"/>
        <v>Product13</v>
      </c>
      <c r="Y7" s="13">
        <f ca="1"/>
        <v>8423.52</v>
      </c>
      <c r="AB7" s="12" t="s">
        <v>62</v>
      </c>
      <c r="AC7">
        <v>95269.4</v>
      </c>
      <c r="AD7">
        <f ca="1"/>
        <v>3</v>
      </c>
      <c r="AE7" t="str">
        <f ca="1"/>
        <v>Category05</v>
      </c>
      <c r="AF7" s="13">
        <f ca="1"/>
        <v>91617.19</v>
      </c>
    </row>
    <row r="8" spans="1:38" x14ac:dyDescent="0.3">
      <c r="A8" s="12">
        <v>7</v>
      </c>
      <c r="B8" s="10">
        <v>7132.79</v>
      </c>
      <c r="E8" s="14"/>
      <c r="G8" s="12" t="s">
        <v>127</v>
      </c>
      <c r="H8">
        <v>29878</v>
      </c>
      <c r="I8">
        <v>35251.79</v>
      </c>
      <c r="K8" s="12" t="s">
        <v>126</v>
      </c>
      <c r="L8" s="13">
        <f t="shared" si="0"/>
        <v>30533.710000000003</v>
      </c>
      <c r="M8" s="13">
        <f t="shared" si="1"/>
        <v>5654.7100000000028</v>
      </c>
      <c r="N8" s="14">
        <f t="shared" si="2"/>
        <v>0.22728847622492876</v>
      </c>
      <c r="P8" s="12" t="s">
        <v>17</v>
      </c>
      <c r="Q8">
        <v>15716.61</v>
      </c>
      <c r="R8">
        <v>101</v>
      </c>
      <c r="S8">
        <f ca="1"/>
        <v>35</v>
      </c>
      <c r="T8" t="str">
        <f ca="1"/>
        <v>Product06</v>
      </c>
      <c r="U8">
        <f ca="1"/>
        <v>4531.5</v>
      </c>
      <c r="V8">
        <f ca="1"/>
        <v>53</v>
      </c>
      <c r="X8" t="str">
        <f ca="1"/>
        <v>Product14</v>
      </c>
      <c r="Y8" s="13">
        <f ca="1"/>
        <v>12764.640000000001</v>
      </c>
      <c r="AB8" s="12" t="s">
        <v>85</v>
      </c>
      <c r="AC8">
        <v>91617.19</v>
      </c>
    </row>
    <row r="9" spans="1:38" x14ac:dyDescent="0.3">
      <c r="A9" s="12">
        <v>8</v>
      </c>
      <c r="B9" s="10">
        <v>14262.46</v>
      </c>
      <c r="G9" s="12" t="s">
        <v>128</v>
      </c>
      <c r="H9">
        <v>29831</v>
      </c>
      <c r="I9">
        <v>35350.400000000016</v>
      </c>
      <c r="K9" s="12" t="s">
        <v>127</v>
      </c>
      <c r="L9" s="13">
        <f t="shared" si="0"/>
        <v>35251.79</v>
      </c>
      <c r="M9" s="13">
        <f t="shared" si="1"/>
        <v>5373.7900000000009</v>
      </c>
      <c r="N9" s="14">
        <f t="shared" si="2"/>
        <v>0.1798577548698039</v>
      </c>
      <c r="P9" s="12" t="s">
        <v>19</v>
      </c>
      <c r="Q9">
        <v>4531.5</v>
      </c>
      <c r="R9">
        <v>53</v>
      </c>
      <c r="S9">
        <f ca="1"/>
        <v>39</v>
      </c>
      <c r="T9" t="str">
        <f ca="1"/>
        <v>Product07</v>
      </c>
      <c r="U9">
        <f ca="1"/>
        <v>2291.04</v>
      </c>
      <c r="V9">
        <f ca="1"/>
        <v>48</v>
      </c>
      <c r="X9" t="str">
        <f ca="1"/>
        <v>Product15</v>
      </c>
      <c r="Y9" s="13">
        <f ca="1"/>
        <v>1839.2399999999998</v>
      </c>
    </row>
    <row r="10" spans="1:38" x14ac:dyDescent="0.3">
      <c r="A10" s="12">
        <v>9</v>
      </c>
      <c r="B10" s="10">
        <v>16824.670000000002</v>
      </c>
      <c r="G10" s="12" t="s">
        <v>129</v>
      </c>
      <c r="H10">
        <v>28758</v>
      </c>
      <c r="I10">
        <v>35242.810000000005</v>
      </c>
      <c r="K10" s="12" t="s">
        <v>128</v>
      </c>
      <c r="L10" s="13">
        <f t="shared" si="0"/>
        <v>35350.400000000016</v>
      </c>
      <c r="M10" s="13">
        <f t="shared" si="1"/>
        <v>5519.400000000016</v>
      </c>
      <c r="N10" s="14">
        <f t="shared" si="2"/>
        <v>0.18502229224632147</v>
      </c>
      <c r="P10" s="12" t="s">
        <v>21</v>
      </c>
      <c r="Q10">
        <v>2291.04</v>
      </c>
      <c r="R10">
        <v>48</v>
      </c>
      <c r="S10">
        <f ca="1"/>
        <v>15</v>
      </c>
      <c r="T10" t="str">
        <f ca="1"/>
        <v>Product08</v>
      </c>
      <c r="U10">
        <f ca="1"/>
        <v>10502.82</v>
      </c>
      <c r="V10">
        <f ca="1"/>
        <v>111</v>
      </c>
      <c r="X10" t="str">
        <f ca="1"/>
        <v>Product16</v>
      </c>
      <c r="Y10" s="13">
        <f ca="1"/>
        <v>1996.8</v>
      </c>
    </row>
    <row r="11" spans="1:38" x14ac:dyDescent="0.3">
      <c r="A11" s="12">
        <v>10</v>
      </c>
      <c r="B11" s="10">
        <v>15229.35</v>
      </c>
      <c r="G11" s="12" t="s">
        <v>130</v>
      </c>
      <c r="H11">
        <v>27842</v>
      </c>
      <c r="I11">
        <v>33500.69000000001</v>
      </c>
      <c r="K11" s="12" t="s">
        <v>129</v>
      </c>
      <c r="L11" s="13">
        <f t="shared" si="0"/>
        <v>35242.810000000005</v>
      </c>
      <c r="M11" s="13">
        <f t="shared" si="1"/>
        <v>6484.8100000000049</v>
      </c>
      <c r="N11" s="14">
        <f t="shared" si="2"/>
        <v>0.22549586202100302</v>
      </c>
      <c r="P11" s="12" t="s">
        <v>23</v>
      </c>
      <c r="Q11">
        <v>10502.82</v>
      </c>
      <c r="R11">
        <v>111</v>
      </c>
      <c r="S11">
        <f ca="1"/>
        <v>44</v>
      </c>
      <c r="T11" t="str">
        <f ca="1"/>
        <v>Product09</v>
      </c>
      <c r="U11">
        <f ca="1"/>
        <v>581.64</v>
      </c>
      <c r="V11">
        <f ca="1"/>
        <v>74</v>
      </c>
      <c r="X11" t="str">
        <f ca="1"/>
        <v>Product17</v>
      </c>
      <c r="Y11" s="13">
        <f ca="1"/>
        <v>9877.1400000000012</v>
      </c>
    </row>
    <row r="12" spans="1:38" x14ac:dyDescent="0.3">
      <c r="A12" s="12">
        <v>11</v>
      </c>
      <c r="B12" s="10">
        <v>11915.58</v>
      </c>
      <c r="F12" s="14"/>
      <c r="G12" s="12" t="s">
        <v>131</v>
      </c>
      <c r="H12">
        <v>29306</v>
      </c>
      <c r="I12">
        <v>36124.07</v>
      </c>
      <c r="K12" s="12" t="s">
        <v>130</v>
      </c>
      <c r="L12" s="13">
        <f t="shared" si="0"/>
        <v>33500.69000000001</v>
      </c>
      <c r="M12" s="13">
        <f t="shared" si="1"/>
        <v>5658.6900000000096</v>
      </c>
      <c r="N12" s="14">
        <f t="shared" si="2"/>
        <v>0.20324294231736259</v>
      </c>
      <c r="P12" s="12" t="s">
        <v>25</v>
      </c>
      <c r="Q12">
        <v>581.64</v>
      </c>
      <c r="R12">
        <v>74</v>
      </c>
      <c r="S12">
        <f ca="1"/>
        <v>5</v>
      </c>
      <c r="T12" t="str">
        <f ca="1"/>
        <v>Product10</v>
      </c>
      <c r="U12">
        <f ca="1"/>
        <v>16428</v>
      </c>
      <c r="V12">
        <f ca="1"/>
        <v>100</v>
      </c>
      <c r="X12" t="str">
        <f ca="1"/>
        <v>Product18</v>
      </c>
      <c r="Y12" s="13">
        <f ca="1"/>
        <v>4035.2200000000003</v>
      </c>
    </row>
    <row r="13" spans="1:38" x14ac:dyDescent="0.3">
      <c r="A13" s="12">
        <v>12</v>
      </c>
      <c r="B13" s="10">
        <v>14837.359999999999</v>
      </c>
      <c r="G13" s="12" t="s">
        <v>132</v>
      </c>
      <c r="H13">
        <v>31134</v>
      </c>
      <c r="I13">
        <v>37097.979999999996</v>
      </c>
      <c r="K13" s="12" t="s">
        <v>131</v>
      </c>
      <c r="L13" s="13">
        <f t="shared" si="0"/>
        <v>36124.07</v>
      </c>
      <c r="M13" s="13">
        <f t="shared" si="1"/>
        <v>6818.07</v>
      </c>
      <c r="N13" s="14">
        <f t="shared" si="2"/>
        <v>0.2326509929707227</v>
      </c>
      <c r="P13" s="12" t="s">
        <v>27</v>
      </c>
      <c r="Q13">
        <v>16428</v>
      </c>
      <c r="R13">
        <v>100</v>
      </c>
      <c r="S13">
        <f ca="1"/>
        <v>31</v>
      </c>
      <c r="T13" t="str">
        <f ca="1"/>
        <v>Product11</v>
      </c>
      <c r="U13">
        <f ca="1"/>
        <v>5856.4</v>
      </c>
      <c r="V13">
        <f ca="1"/>
        <v>121</v>
      </c>
    </row>
    <row r="14" spans="1:38" x14ac:dyDescent="0.3">
      <c r="A14" s="12">
        <v>13</v>
      </c>
      <c r="B14" s="10">
        <v>8084.26</v>
      </c>
      <c r="K14" s="12" t="s">
        <v>132</v>
      </c>
      <c r="L14" s="13">
        <f t="shared" si="0"/>
        <v>37097.979999999996</v>
      </c>
      <c r="M14" s="13">
        <f t="shared" si="1"/>
        <v>5963.9799999999959</v>
      </c>
      <c r="N14" s="14">
        <f t="shared" si="2"/>
        <v>0.19155842487312894</v>
      </c>
      <c r="P14" s="12" t="s">
        <v>30</v>
      </c>
      <c r="Q14">
        <v>5856.4</v>
      </c>
      <c r="R14">
        <v>121</v>
      </c>
      <c r="S14">
        <f ca="1"/>
        <v>13</v>
      </c>
      <c r="T14" t="str">
        <f ca="1"/>
        <v>Product12</v>
      </c>
      <c r="U14">
        <f ca="1"/>
        <v>11582.910000000003</v>
      </c>
      <c r="V14">
        <f ca="1"/>
        <v>123</v>
      </c>
    </row>
    <row r="15" spans="1:38" x14ac:dyDescent="0.3">
      <c r="A15" s="12">
        <v>14</v>
      </c>
      <c r="B15" s="10">
        <v>9461.1400000000012</v>
      </c>
      <c r="P15" s="12" t="s">
        <v>32</v>
      </c>
      <c r="Q15">
        <v>11582.910000000003</v>
      </c>
      <c r="R15">
        <v>123</v>
      </c>
      <c r="S15">
        <f ca="1"/>
        <v>22</v>
      </c>
      <c r="T15" t="str">
        <f ca="1"/>
        <v>Product13</v>
      </c>
      <c r="U15">
        <f ca="1"/>
        <v>8423.52</v>
      </c>
      <c r="V15">
        <f ca="1"/>
        <v>69</v>
      </c>
    </row>
    <row r="16" spans="1:38" x14ac:dyDescent="0.3">
      <c r="A16" s="12">
        <v>15</v>
      </c>
      <c r="B16" s="10">
        <v>12189.7</v>
      </c>
      <c r="P16" s="12" t="s">
        <v>34</v>
      </c>
      <c r="Q16">
        <v>8423.52</v>
      </c>
      <c r="R16">
        <v>69</v>
      </c>
      <c r="S16">
        <f ca="1"/>
        <v>12</v>
      </c>
      <c r="T16" t="str">
        <f ca="1"/>
        <v>Product14</v>
      </c>
      <c r="U16">
        <f ca="1"/>
        <v>12764.640000000001</v>
      </c>
      <c r="V16">
        <f ca="1"/>
        <v>87</v>
      </c>
    </row>
    <row r="17" spans="1:22" x14ac:dyDescent="0.3">
      <c r="A17" s="12">
        <v>16</v>
      </c>
      <c r="B17" s="10">
        <v>12762.63</v>
      </c>
      <c r="P17" s="12" t="s">
        <v>36</v>
      </c>
      <c r="Q17">
        <v>12764.640000000001</v>
      </c>
      <c r="R17">
        <v>87</v>
      </c>
      <c r="S17">
        <f ca="1"/>
        <v>41</v>
      </c>
      <c r="T17" t="str">
        <f ca="1"/>
        <v>Product15</v>
      </c>
      <c r="U17">
        <f ca="1"/>
        <v>1839.2399999999998</v>
      </c>
      <c r="V17">
        <f ca="1"/>
        <v>117</v>
      </c>
    </row>
    <row r="18" spans="1:22" x14ac:dyDescent="0.3">
      <c r="A18" s="12">
        <v>17</v>
      </c>
      <c r="B18" s="10">
        <v>3659.24</v>
      </c>
      <c r="P18" s="12" t="s">
        <v>38</v>
      </c>
      <c r="Q18">
        <v>1839.2399999999998</v>
      </c>
      <c r="R18">
        <v>117</v>
      </c>
      <c r="S18">
        <f ca="1"/>
        <v>40</v>
      </c>
      <c r="T18" t="str">
        <f ca="1"/>
        <v>Product16</v>
      </c>
      <c r="U18">
        <f ca="1"/>
        <v>1996.8</v>
      </c>
      <c r="V18">
        <f ca="1"/>
        <v>120</v>
      </c>
    </row>
    <row r="19" spans="1:22" x14ac:dyDescent="0.3">
      <c r="A19" s="12">
        <v>18</v>
      </c>
      <c r="B19" s="10">
        <v>18582.390000000003</v>
      </c>
      <c r="P19" s="12" t="s">
        <v>40</v>
      </c>
      <c r="Q19">
        <v>1996.8</v>
      </c>
      <c r="R19">
        <v>120</v>
      </c>
      <c r="S19">
        <f ca="1"/>
        <v>18</v>
      </c>
      <c r="T19" t="str">
        <f ca="1"/>
        <v>Product17</v>
      </c>
      <c r="U19">
        <f ca="1"/>
        <v>9877.1400000000012</v>
      </c>
      <c r="V19">
        <f ca="1"/>
        <v>63</v>
      </c>
    </row>
    <row r="20" spans="1:22" x14ac:dyDescent="0.3">
      <c r="A20" s="12">
        <v>19</v>
      </c>
      <c r="B20" s="10">
        <v>10204.229999999998</v>
      </c>
      <c r="P20" s="12" t="s">
        <v>42</v>
      </c>
      <c r="Q20">
        <v>9877.1400000000012</v>
      </c>
      <c r="R20">
        <v>63</v>
      </c>
      <c r="S20">
        <f ca="1"/>
        <v>36</v>
      </c>
      <c r="T20" t="str">
        <f ca="1"/>
        <v>Product18</v>
      </c>
      <c r="U20">
        <f ca="1"/>
        <v>4035.2200000000003</v>
      </c>
      <c r="V20">
        <f ca="1"/>
        <v>82</v>
      </c>
    </row>
    <row r="21" spans="1:22" x14ac:dyDescent="0.3">
      <c r="A21" s="12">
        <v>20</v>
      </c>
      <c r="B21" s="10">
        <v>20482.78</v>
      </c>
      <c r="P21" s="12" t="s">
        <v>44</v>
      </c>
      <c r="Q21">
        <v>4035.2200000000003</v>
      </c>
      <c r="R21">
        <v>82</v>
      </c>
      <c r="S21">
        <f ca="1"/>
        <v>4</v>
      </c>
      <c r="T21" t="str">
        <f ca="1"/>
        <v>Product19</v>
      </c>
      <c r="U21">
        <f ca="1"/>
        <v>20160</v>
      </c>
      <c r="V21">
        <f ca="1"/>
        <v>96</v>
      </c>
    </row>
    <row r="22" spans="1:22" x14ac:dyDescent="0.3">
      <c r="A22" s="12">
        <v>21</v>
      </c>
      <c r="B22" s="10">
        <v>10665.4</v>
      </c>
      <c r="P22" s="12" t="s">
        <v>46</v>
      </c>
      <c r="Q22">
        <v>20160</v>
      </c>
      <c r="R22">
        <v>96</v>
      </c>
      <c r="S22">
        <f ca="1"/>
        <v>23</v>
      </c>
      <c r="T22" t="str">
        <f ca="1"/>
        <v>Product20</v>
      </c>
      <c r="U22">
        <f ca="1"/>
        <v>8006.25</v>
      </c>
      <c r="V22">
        <f ca="1"/>
        <v>105</v>
      </c>
    </row>
    <row r="23" spans="1:22" x14ac:dyDescent="0.3">
      <c r="A23" s="12">
        <v>22</v>
      </c>
      <c r="B23" s="10">
        <v>11315.839999999997</v>
      </c>
      <c r="P23" s="12" t="s">
        <v>48</v>
      </c>
      <c r="Q23">
        <v>8006.25</v>
      </c>
      <c r="R23">
        <v>105</v>
      </c>
      <c r="S23">
        <f ca="1"/>
        <v>14</v>
      </c>
      <c r="T23" t="str">
        <f ca="1"/>
        <v>Product21</v>
      </c>
      <c r="U23">
        <f ca="1"/>
        <v>10727.64</v>
      </c>
      <c r="V23">
        <f ca="1"/>
        <v>66</v>
      </c>
    </row>
    <row r="24" spans="1:22" x14ac:dyDescent="0.3">
      <c r="A24" s="12">
        <v>23</v>
      </c>
      <c r="B24" s="10">
        <v>18818.189999999999</v>
      </c>
      <c r="P24" s="12" t="s">
        <v>51</v>
      </c>
      <c r="Q24">
        <v>10727.64</v>
      </c>
      <c r="R24">
        <v>66</v>
      </c>
      <c r="S24">
        <f ca="1"/>
        <v>17</v>
      </c>
      <c r="T24" t="str">
        <f ca="1"/>
        <v>Product22</v>
      </c>
      <c r="U24">
        <f ca="1"/>
        <v>9909.9</v>
      </c>
      <c r="V24">
        <f ca="1"/>
        <v>70</v>
      </c>
    </row>
    <row r="25" spans="1:22" x14ac:dyDescent="0.3">
      <c r="A25" s="12">
        <v>24</v>
      </c>
      <c r="B25" s="10">
        <v>11488.4</v>
      </c>
      <c r="P25" s="12" t="s">
        <v>53</v>
      </c>
      <c r="Q25">
        <v>9909.9</v>
      </c>
      <c r="R25">
        <v>70</v>
      </c>
      <c r="S25">
        <f ca="1"/>
        <v>11</v>
      </c>
      <c r="T25" t="str">
        <f ca="1"/>
        <v>Product23</v>
      </c>
      <c r="U25">
        <f ca="1"/>
        <v>12853.560000000001</v>
      </c>
      <c r="V25">
        <f ca="1"/>
        <v>86</v>
      </c>
    </row>
    <row r="26" spans="1:22" x14ac:dyDescent="0.3">
      <c r="A26" s="12">
        <v>25</v>
      </c>
      <c r="B26" s="10">
        <v>18688.430000000004</v>
      </c>
      <c r="P26" s="12" t="s">
        <v>55</v>
      </c>
      <c r="Q26">
        <v>12853.560000000001</v>
      </c>
      <c r="R26">
        <v>86</v>
      </c>
      <c r="S26">
        <f ca="1"/>
        <v>16</v>
      </c>
      <c r="T26" t="str">
        <f ca="1"/>
        <v>Product24</v>
      </c>
      <c r="U26">
        <f ca="1"/>
        <v>10202.400000000001</v>
      </c>
      <c r="V26">
        <f ca="1"/>
        <v>65</v>
      </c>
    </row>
    <row r="27" spans="1:22" x14ac:dyDescent="0.3">
      <c r="A27" s="12">
        <v>26</v>
      </c>
      <c r="B27" s="10">
        <v>13710.079999999998</v>
      </c>
      <c r="P27" s="12" t="s">
        <v>57</v>
      </c>
      <c r="Q27">
        <v>10202.400000000001</v>
      </c>
      <c r="R27">
        <v>65</v>
      </c>
      <c r="S27">
        <f ca="1"/>
        <v>43</v>
      </c>
      <c r="T27" t="str">
        <f ca="1"/>
        <v>Product25</v>
      </c>
      <c r="U27">
        <f ca="1"/>
        <v>599.7600000000001</v>
      </c>
      <c r="V27">
        <f ca="1"/>
        <v>72</v>
      </c>
    </row>
    <row r="28" spans="1:22" x14ac:dyDescent="0.3">
      <c r="A28" s="12">
        <v>27</v>
      </c>
      <c r="B28" s="10">
        <v>11440.67</v>
      </c>
      <c r="P28" s="12" t="s">
        <v>59</v>
      </c>
      <c r="Q28">
        <v>599.7600000000001</v>
      </c>
      <c r="R28">
        <v>72</v>
      </c>
      <c r="S28">
        <f ca="1"/>
        <v>38</v>
      </c>
      <c r="T28" t="str">
        <f ca="1"/>
        <v>Product26</v>
      </c>
      <c r="U28">
        <f ca="1"/>
        <v>2761.9200000000005</v>
      </c>
      <c r="V28">
        <f ca="1"/>
        <v>112</v>
      </c>
    </row>
    <row r="29" spans="1:22" x14ac:dyDescent="0.3">
      <c r="A29" s="12">
        <v>28</v>
      </c>
      <c r="B29" s="10">
        <v>13306.16</v>
      </c>
      <c r="P29" s="12" t="s">
        <v>61</v>
      </c>
      <c r="Q29">
        <v>2761.9200000000005</v>
      </c>
      <c r="R29">
        <v>112</v>
      </c>
      <c r="S29">
        <f ca="1"/>
        <v>28</v>
      </c>
      <c r="T29" t="str">
        <f ca="1"/>
        <v>Product27</v>
      </c>
      <c r="U29">
        <f ca="1"/>
        <v>6226.0800000000008</v>
      </c>
      <c r="V29">
        <f ca="1"/>
        <v>109</v>
      </c>
    </row>
    <row r="30" spans="1:22" x14ac:dyDescent="0.3">
      <c r="A30" s="12">
        <v>29</v>
      </c>
      <c r="B30" s="10">
        <v>8794.48</v>
      </c>
      <c r="P30" s="12" t="s">
        <v>64</v>
      </c>
      <c r="Q30">
        <v>6226.0800000000008</v>
      </c>
      <c r="R30">
        <v>109</v>
      </c>
      <c r="S30">
        <f ca="1"/>
        <v>34</v>
      </c>
      <c r="T30" t="str">
        <f ca="1"/>
        <v>Product28</v>
      </c>
      <c r="U30">
        <f ca="1"/>
        <v>4682.72</v>
      </c>
      <c r="V30">
        <f ca="1"/>
        <v>112</v>
      </c>
    </row>
    <row r="31" spans="1:22" x14ac:dyDescent="0.3">
      <c r="A31" s="12">
        <v>30</v>
      </c>
      <c r="B31" s="10">
        <v>16666.269999999997</v>
      </c>
      <c r="P31" s="12" t="s">
        <v>66</v>
      </c>
      <c r="Q31">
        <v>4682.72</v>
      </c>
      <c r="R31">
        <v>112</v>
      </c>
      <c r="S31">
        <f ca="1"/>
        <v>32</v>
      </c>
      <c r="T31" t="str">
        <f ca="1"/>
        <v>Product29</v>
      </c>
      <c r="U31">
        <f ca="1"/>
        <v>5523.44</v>
      </c>
      <c r="V31">
        <f ca="1"/>
        <v>104</v>
      </c>
    </row>
    <row r="32" spans="1:22" x14ac:dyDescent="0.3">
      <c r="A32" s="12">
        <v>31</v>
      </c>
      <c r="B32" s="10">
        <v>6920.0999999999995</v>
      </c>
      <c r="P32" s="12" t="s">
        <v>68</v>
      </c>
      <c r="Q32">
        <v>5523.44</v>
      </c>
      <c r="R32">
        <v>104</v>
      </c>
      <c r="S32">
        <f ca="1"/>
        <v>2</v>
      </c>
      <c r="T32" t="str">
        <f ca="1"/>
        <v>Product30</v>
      </c>
      <c r="U32">
        <f ca="1"/>
        <v>22945.919999999998</v>
      </c>
      <c r="V32">
        <f ca="1"/>
        <v>114</v>
      </c>
    </row>
    <row r="33" spans="16:22" x14ac:dyDescent="0.3">
      <c r="P33" s="12" t="s">
        <v>70</v>
      </c>
      <c r="Q33">
        <v>22945.919999999998</v>
      </c>
      <c r="R33">
        <v>114</v>
      </c>
      <c r="S33">
        <f ca="1"/>
        <v>27</v>
      </c>
      <c r="T33" t="str">
        <f ca="1"/>
        <v>Product31</v>
      </c>
      <c r="U33">
        <f ca="1"/>
        <v>6249.5999999999995</v>
      </c>
      <c r="V33">
        <f ca="1"/>
        <v>60</v>
      </c>
    </row>
    <row r="34" spans="16:22" x14ac:dyDescent="0.3">
      <c r="P34" s="12" t="s">
        <v>72</v>
      </c>
      <c r="Q34">
        <v>6249.5999999999995</v>
      </c>
      <c r="R34">
        <v>60</v>
      </c>
      <c r="S34">
        <f ca="1"/>
        <v>7</v>
      </c>
      <c r="T34" t="str">
        <f ca="1"/>
        <v>Product32</v>
      </c>
      <c r="U34">
        <f ca="1"/>
        <v>16329.72</v>
      </c>
      <c r="V34">
        <f ca="1"/>
        <v>139</v>
      </c>
    </row>
    <row r="35" spans="16:22" x14ac:dyDescent="0.3">
      <c r="P35" s="12" t="s">
        <v>74</v>
      </c>
      <c r="Q35">
        <v>16329.72</v>
      </c>
      <c r="R35">
        <v>139</v>
      </c>
      <c r="S35">
        <f ca="1"/>
        <v>9</v>
      </c>
      <c r="T35" t="str">
        <f ca="1"/>
        <v>Product33</v>
      </c>
      <c r="U35">
        <f ca="1"/>
        <v>13645.800000000001</v>
      </c>
      <c r="V35">
        <f ca="1"/>
        <v>114</v>
      </c>
    </row>
    <row r="36" spans="16:22" x14ac:dyDescent="0.3">
      <c r="P36" s="12" t="s">
        <v>76</v>
      </c>
      <c r="Q36">
        <v>13645.800000000001</v>
      </c>
      <c r="R36">
        <v>114</v>
      </c>
      <c r="S36">
        <f ca="1"/>
        <v>20</v>
      </c>
      <c r="T36" t="str">
        <f ca="1"/>
        <v>Product34</v>
      </c>
      <c r="U36">
        <f ca="1"/>
        <v>8978.2000000000007</v>
      </c>
      <c r="V36">
        <f ca="1"/>
        <v>154</v>
      </c>
    </row>
    <row r="37" spans="16:22" x14ac:dyDescent="0.3">
      <c r="P37" s="12" t="s">
        <v>78</v>
      </c>
      <c r="Q37">
        <v>8978.2000000000007</v>
      </c>
      <c r="R37">
        <v>154</v>
      </c>
      <c r="S37">
        <f ca="1"/>
        <v>42</v>
      </c>
      <c r="T37" t="str">
        <f ca="1"/>
        <v>Product35</v>
      </c>
      <c r="U37">
        <f ca="1"/>
        <v>703.5</v>
      </c>
      <c r="V37">
        <f ca="1"/>
        <v>105</v>
      </c>
    </row>
    <row r="38" spans="16:22" x14ac:dyDescent="0.3">
      <c r="P38" s="12" t="s">
        <v>80</v>
      </c>
      <c r="Q38">
        <v>703.5</v>
      </c>
      <c r="R38">
        <v>105</v>
      </c>
      <c r="S38">
        <f ca="1"/>
        <v>25</v>
      </c>
      <c r="T38" t="str">
        <f ca="1"/>
        <v>Product36</v>
      </c>
      <c r="U38">
        <f ca="1"/>
        <v>7222.5</v>
      </c>
      <c r="V38">
        <f ca="1"/>
        <v>75</v>
      </c>
    </row>
    <row r="39" spans="16:22" x14ac:dyDescent="0.3">
      <c r="P39" s="12" t="s">
        <v>82</v>
      </c>
      <c r="Q39">
        <v>7222.5</v>
      </c>
      <c r="R39">
        <v>75</v>
      </c>
      <c r="S39">
        <f ca="1"/>
        <v>33</v>
      </c>
      <c r="T39" t="str">
        <f ca="1"/>
        <v>Product37</v>
      </c>
      <c r="U39">
        <f ca="1"/>
        <v>5145.6000000000004</v>
      </c>
      <c r="V39">
        <f ca="1"/>
        <v>60</v>
      </c>
    </row>
    <row r="40" spans="16:22" x14ac:dyDescent="0.3">
      <c r="P40" s="12" t="s">
        <v>84</v>
      </c>
      <c r="Q40">
        <v>5145.6000000000004</v>
      </c>
      <c r="R40">
        <v>60</v>
      </c>
      <c r="S40">
        <f ca="1"/>
        <v>21</v>
      </c>
      <c r="T40" t="str">
        <f ca="1"/>
        <v>Product38</v>
      </c>
      <c r="U40">
        <f ca="1"/>
        <v>8871.1200000000008</v>
      </c>
      <c r="V40">
        <f ca="1"/>
        <v>111</v>
      </c>
    </row>
    <row r="41" spans="16:22" x14ac:dyDescent="0.3">
      <c r="P41" s="12" t="s">
        <v>87</v>
      </c>
      <c r="Q41">
        <v>8871.1200000000008</v>
      </c>
      <c r="R41">
        <v>111</v>
      </c>
      <c r="S41">
        <f ca="1"/>
        <v>37</v>
      </c>
      <c r="T41" t="str">
        <f ca="1"/>
        <v>Product39</v>
      </c>
      <c r="U41">
        <f ca="1"/>
        <v>3957.15</v>
      </c>
      <c r="V41">
        <f ca="1"/>
        <v>93</v>
      </c>
    </row>
    <row r="42" spans="16:22" x14ac:dyDescent="0.3">
      <c r="P42" s="12" t="s">
        <v>89</v>
      </c>
      <c r="Q42">
        <v>3957.15</v>
      </c>
      <c r="R42">
        <v>93</v>
      </c>
      <c r="S42">
        <f ca="1"/>
        <v>24</v>
      </c>
      <c r="T42" t="str">
        <f ca="1"/>
        <v>Product40</v>
      </c>
      <c r="U42">
        <f ca="1"/>
        <v>7718.4000000000005</v>
      </c>
      <c r="V42">
        <f ca="1"/>
        <v>67</v>
      </c>
    </row>
    <row r="43" spans="16:22" x14ac:dyDescent="0.3">
      <c r="P43" s="12" t="s">
        <v>91</v>
      </c>
      <c r="Q43">
        <v>7718.4000000000005</v>
      </c>
      <c r="R43">
        <v>67</v>
      </c>
      <c r="S43">
        <f ca="1"/>
        <v>1</v>
      </c>
      <c r="T43" t="str">
        <f ca="1"/>
        <v>Product41</v>
      </c>
      <c r="U43">
        <f ca="1"/>
        <v>22952.16</v>
      </c>
      <c r="V43">
        <f ca="1"/>
        <v>132</v>
      </c>
    </row>
    <row r="44" spans="16:22" x14ac:dyDescent="0.3">
      <c r="P44" s="12" t="s">
        <v>93</v>
      </c>
      <c r="Q44">
        <v>22952.16</v>
      </c>
      <c r="R44">
        <v>132</v>
      </c>
      <c r="S44">
        <f ca="1"/>
        <v>3</v>
      </c>
      <c r="T44" t="str">
        <f ca="1"/>
        <v>Product42</v>
      </c>
      <c r="U44">
        <f ca="1"/>
        <v>20574</v>
      </c>
      <c r="V44">
        <f ca="1"/>
        <v>127</v>
      </c>
    </row>
    <row r="45" spans="16:22" x14ac:dyDescent="0.3">
      <c r="P45" s="12" t="s">
        <v>95</v>
      </c>
      <c r="Q45">
        <v>20574</v>
      </c>
      <c r="R45">
        <v>127</v>
      </c>
      <c r="S45">
        <f ca="1"/>
        <v>29</v>
      </c>
      <c r="T45" t="str">
        <f ca="1"/>
        <v>Product43</v>
      </c>
      <c r="U45">
        <f ca="1"/>
        <v>6064.8399999999992</v>
      </c>
      <c r="V45">
        <f ca="1"/>
        <v>73</v>
      </c>
    </row>
    <row r="46" spans="16:22" x14ac:dyDescent="0.3">
      <c r="P46" s="12" t="s">
        <v>97</v>
      </c>
      <c r="Q46">
        <v>6064.8399999999992</v>
      </c>
      <c r="R46">
        <v>73</v>
      </c>
      <c r="S46">
        <f ca="1"/>
        <v>6</v>
      </c>
      <c r="T46" t="str">
        <f ca="1"/>
        <v>Product44</v>
      </c>
      <c r="U46">
        <f ca="1"/>
        <v>16333.92</v>
      </c>
      <c r="V46">
        <f ca="1"/>
        <v>199</v>
      </c>
    </row>
    <row r="47" spans="16:22" x14ac:dyDescent="0.3">
      <c r="P47" s="12" t="s">
        <v>99</v>
      </c>
      <c r="Q47">
        <v>16333.92</v>
      </c>
      <c r="R47">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4558-3EB5-4CC0-A5DF-93F535204D09}">
  <dimension ref="L1:X50"/>
  <sheetViews>
    <sheetView topLeftCell="A20" zoomScale="80" zoomScaleNormal="80" workbookViewId="0">
      <selection activeCell="N47" sqref="N47"/>
    </sheetView>
  </sheetViews>
  <sheetFormatPr defaultRowHeight="14.4" x14ac:dyDescent="0.3"/>
  <sheetData>
    <row r="1" spans="12:24" x14ac:dyDescent="0.3">
      <c r="L1" t="b">
        <v>1</v>
      </c>
      <c r="M1" t="b">
        <v>0</v>
      </c>
      <c r="N1" t="b">
        <v>1</v>
      </c>
      <c r="X1">
        <v>65</v>
      </c>
    </row>
    <row r="50" spans="16:16" x14ac:dyDescent="0.3">
      <c r="P50" s="15"/>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5" r:id="rId3" name="Check Box 3">
              <controlPr defaultSize="0" autoFill="0" autoLine="0" autoPict="0">
                <anchor moveWithCells="1">
                  <from>
                    <xdr:col>6</xdr:col>
                    <xdr:colOff>205740</xdr:colOff>
                    <xdr:row>14</xdr:row>
                    <xdr:rowOff>91440</xdr:rowOff>
                  </from>
                  <to>
                    <xdr:col>6</xdr:col>
                    <xdr:colOff>480060</xdr:colOff>
                    <xdr:row>15</xdr:row>
                    <xdr:rowOff>91440</xdr:rowOff>
                  </to>
                </anchor>
              </controlPr>
            </control>
          </mc:Choice>
        </mc:AlternateContent>
        <mc:AlternateContent xmlns:mc="http://schemas.openxmlformats.org/markup-compatibility/2006">
          <mc:Choice Requires="x14">
            <control shapeId="3076" r:id="rId4" name="Check Box 4">
              <controlPr defaultSize="0" autoFill="0" autoLine="0" autoPict="0">
                <anchor moveWithCells="1">
                  <from>
                    <xdr:col>7</xdr:col>
                    <xdr:colOff>403860</xdr:colOff>
                    <xdr:row>14</xdr:row>
                    <xdr:rowOff>15240</xdr:rowOff>
                  </from>
                  <to>
                    <xdr:col>8</xdr:col>
                    <xdr:colOff>114300</xdr:colOff>
                    <xdr:row>15</xdr:row>
                    <xdr:rowOff>160020</xdr:rowOff>
                  </to>
                </anchor>
              </controlPr>
            </control>
          </mc:Choice>
        </mc:AlternateContent>
        <mc:AlternateContent xmlns:mc="http://schemas.openxmlformats.org/markup-compatibility/2006">
          <mc:Choice Requires="x14">
            <control shapeId="3077" r:id="rId5" name="Check Box 5">
              <controlPr defaultSize="0" autoFill="0" autoLine="0" autoPict="0">
                <anchor moveWithCells="1">
                  <from>
                    <xdr:col>9</xdr:col>
                    <xdr:colOff>106680</xdr:colOff>
                    <xdr:row>14</xdr:row>
                    <xdr:rowOff>91440</xdr:rowOff>
                  </from>
                  <to>
                    <xdr:col>9</xdr:col>
                    <xdr:colOff>312420</xdr:colOff>
                    <xdr:row>15</xdr:row>
                    <xdr:rowOff>83820</xdr:rowOff>
                  </to>
                </anchor>
              </controlPr>
            </control>
          </mc:Choice>
        </mc:AlternateContent>
        <mc:AlternateContent xmlns:mc="http://schemas.openxmlformats.org/markup-compatibility/2006">
          <mc:Choice Requires="x14">
            <control shapeId="3078" r:id="rId6" name="Scroll Bar 6">
              <controlPr defaultSize="0" autoPict="0">
                <anchor moveWithCells="1">
                  <from>
                    <xdr:col>9</xdr:col>
                    <xdr:colOff>487680</xdr:colOff>
                    <xdr:row>17</xdr:row>
                    <xdr:rowOff>45720</xdr:rowOff>
                  </from>
                  <to>
                    <xdr:col>10</xdr:col>
                    <xdr:colOff>335280</xdr:colOff>
                    <xdr:row>27</xdr:row>
                    <xdr:rowOff>53340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abSelected="1" workbookViewId="0">
      <selection activeCell="B30" sqref="B30"/>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Sheet1</vt:lpstr>
      <vt:lpstr>Analysis</vt:lpstr>
      <vt:lpstr>Sheet2</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khan Affan</cp:lastModifiedBy>
  <dcterms:created xsi:type="dcterms:W3CDTF">2021-11-03T11:40:02Z</dcterms:created>
  <dcterms:modified xsi:type="dcterms:W3CDTF">2023-10-27T11:43:44Z</dcterms:modified>
</cp:coreProperties>
</file>