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315" yWindow="135" windowWidth="19440" windowHeight="10905" activeTab="1"/>
  </bookViews>
  <sheets>
    <sheet name="Year N-2" sheetId="1" r:id="rId1"/>
    <sheet name="Year N-1" sheetId="2" r:id="rId2"/>
    <sheet name="Scoring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8" i="3" l="1"/>
  <c r="D8" i="3"/>
  <c r="E7" i="3"/>
  <c r="D7" i="3"/>
  <c r="D6" i="3"/>
  <c r="E6" i="3" s="1"/>
  <c r="E5" i="3"/>
  <c r="D5" i="3"/>
  <c r="D4" i="3"/>
  <c r="E4" i="3" s="1"/>
  <c r="D3" i="3"/>
  <c r="E3" i="3" s="1"/>
  <c r="D9" i="3" s="1"/>
  <c r="D13" i="3" l="1"/>
  <c r="D11" i="3"/>
  <c r="D12" i="3"/>
  <c r="D10" i="3"/>
</calcChain>
</file>

<file path=xl/sharedStrings.xml><?xml version="1.0" encoding="utf-8"?>
<sst xmlns="http://schemas.openxmlformats.org/spreadsheetml/2006/main" count="317" uniqueCount="204">
  <si>
    <t>(dd/mm/yyyy)</t>
  </si>
  <si>
    <t>01</t>
  </si>
  <si>
    <t>02</t>
  </si>
  <si>
    <t>STT theo tờ trình</t>
  </si>
  <si>
    <t>Theo tờ trình</t>
  </si>
  <si>
    <t xml:space="preserve">(Mã 60 năm x + Mã 223 CK+Mã 226 CK+Mã 229 CK +Mã 242 CK+ Mã 23 năm x)/35%* Mã 300CK </t>
  </si>
  <si>
    <t>Nếu mã 300CK = 0 --&gt; Điểm 15</t>
  </si>
  <si>
    <t>Hạng 1</t>
  </si>
  <si>
    <t>Hạng 2</t>
  </si>
  <si>
    <t>Note:</t>
  </si>
  <si>
    <t>A. Liabilities (300 = 310 + 330)</t>
  </si>
  <si>
    <t>I. Current Liabilities</t>
  </si>
  <si>
    <t>Total Assets ( 270=100+200 )</t>
  </si>
  <si>
    <t>II. Non-current Liabilities</t>
  </si>
  <si>
    <t>B. Equity (400 = 410 + 430)</t>
  </si>
  <si>
    <t>I. Equity</t>
  </si>
  <si>
    <t>Equity and Liabilities</t>
  </si>
  <si>
    <t>C. Minority Interest</t>
  </si>
  <si>
    <t>19. Profit after Corporate Tax  (60 = 50 - 51 - 52)</t>
  </si>
  <si>
    <t>18. Deferred Coporate Tax</t>
  </si>
  <si>
    <t>17. Corporate Tax (*)</t>
  </si>
  <si>
    <t>12. Other Income</t>
  </si>
  <si>
    <t>13. Other Expenses (*)</t>
  </si>
  <si>
    <t>14. Other Profits (40 = 31 - 32)</t>
  </si>
  <si>
    <t>15. Profits/Losses from Associates and Joint Ventures</t>
  </si>
  <si>
    <t>20. Basic Earnings per share</t>
  </si>
  <si>
    <t>10. Dividends</t>
  </si>
  <si>
    <t>1. Revenues from goods and services</t>
  </si>
  <si>
    <t>2. Revenue deductible items (*)</t>
  </si>
  <si>
    <t>3. Net Revenues from goods and services (10 = 01 - 02)</t>
  </si>
  <si>
    <t>4. Cost of Sales (*)</t>
  </si>
  <si>
    <t>5. Gross Profits (20 = 10 - 11)</t>
  </si>
  <si>
    <t>6. Financial Revenues</t>
  </si>
  <si>
    <t>7. Financial Expenses (*)</t>
  </si>
  <si>
    <t>- Interest Expense (*)</t>
  </si>
  <si>
    <t>8. Selling Expense (*)</t>
  </si>
  <si>
    <t>9. Management and Administrative Expense (*)</t>
  </si>
  <si>
    <t>11. Net profits from operation {30 = 20 + (21 - 22) - (24 + 25)}</t>
  </si>
  <si>
    <t>16. Profist before Tax  (50 = 30 + 40+45)</t>
  </si>
  <si>
    <t>1. Short-term borrowings</t>
  </si>
  <si>
    <t>- Long-term debt matured</t>
  </si>
  <si>
    <t>2. Accounts payables</t>
  </si>
  <si>
    <t>3. Prepaid accounts receivables</t>
  </si>
  <si>
    <t>4. Tax payable</t>
  </si>
  <si>
    <t>5. Staff expense payble</t>
  </si>
  <si>
    <t>6. Accrued expenses</t>
  </si>
  <si>
    <t>7. Intercompany payables</t>
  </si>
  <si>
    <t>8. Payables according to the progress of the contract</t>
  </si>
  <si>
    <t>9. Other current liabilities</t>
  </si>
  <si>
    <t>10. Provision for current liabilities</t>
  </si>
  <si>
    <t xml:space="preserve"> 11. Welfare Fund</t>
  </si>
  <si>
    <t>1. Long-term accounts paybles</t>
  </si>
  <si>
    <t>2. Long-term intercompany payables</t>
  </si>
  <si>
    <t>3. Other long-term payables</t>
  </si>
  <si>
    <t>4. Long-term borrowings</t>
  </si>
  <si>
    <t>6. Redundancy Allowance</t>
  </si>
  <si>
    <t>7.Provision for long-term liabilities</t>
  </si>
  <si>
    <t>8. Unearned Revenues</t>
  </si>
  <si>
    <t>9. Research &amp; Development Fund</t>
  </si>
  <si>
    <t>5. Deferred tax returns</t>
  </si>
  <si>
    <t>1. Invested Capital</t>
  </si>
  <si>
    <t>2. Surplus Equity</t>
  </si>
  <si>
    <t>3. Other reserves</t>
  </si>
  <si>
    <t>4. Treasury shares (*)</t>
  </si>
  <si>
    <t>5. Revaluation reserves</t>
  </si>
  <si>
    <t>10. Undistributed profits after tax</t>
  </si>
  <si>
    <t>6. Foreign Exchange differences</t>
  </si>
  <si>
    <t>7. Investment Development Fund</t>
  </si>
  <si>
    <t>8. Financial Fund reserves</t>
  </si>
  <si>
    <t>9. Other Funds</t>
  </si>
  <si>
    <t>11. Capital Construction Investment</t>
  </si>
  <si>
    <t>12. Business Arrangement Supporting Fund</t>
  </si>
  <si>
    <t>II. Funds and Other Funds</t>
  </si>
  <si>
    <t>1. Funds</t>
  </si>
  <si>
    <t>2. Funds invested in Fixed Assets</t>
  </si>
  <si>
    <t>TOTAL EQUITY (440=300+400+439)</t>
  </si>
  <si>
    <t>ASSETS - CAPITAL (500=270-440)</t>
  </si>
  <si>
    <t>TABLE 2: OPERATING RESULTS</t>
  </si>
  <si>
    <t>Standard Financial Statement</t>
  </si>
  <si>
    <t>Type of statement</t>
  </si>
  <si>
    <t>Year</t>
  </si>
  <si>
    <t>Period</t>
  </si>
  <si>
    <t>Unit</t>
  </si>
  <si>
    <t>Exchange rate</t>
  </si>
  <si>
    <t>Name of the Auditor</t>
  </si>
  <si>
    <t>Sheet 1: Balance Sheet</t>
  </si>
  <si>
    <t>Code</t>
  </si>
  <si>
    <t>Asset</t>
  </si>
  <si>
    <t>I. Cash and Cash equivalents</t>
  </si>
  <si>
    <t>2. Cash equivalents</t>
  </si>
  <si>
    <t>1. Receivables from customers</t>
  </si>
  <si>
    <t>2. Prepayment to sellers</t>
  </si>
  <si>
    <t>6. Provision for receivables (*)</t>
  </si>
  <si>
    <t>IV. Inventory</t>
  </si>
  <si>
    <t>1. Inventory</t>
  </si>
  <si>
    <t>2. Provision for decrease in price of inventory (*)</t>
  </si>
  <si>
    <t>3. Tax and fees receivables</t>
  </si>
  <si>
    <t>4. Others</t>
  </si>
  <si>
    <t>2.  Business capital at subordinates</t>
  </si>
  <si>
    <t>3. Long term internal receivables</t>
  </si>
  <si>
    <t>5. Provision for long term receivables (*)</t>
  </si>
  <si>
    <t>II. Fixed assets</t>
  </si>
  <si>
    <t>1.  Tangible fixed assets</t>
  </si>
  <si>
    <t>Original cost</t>
  </si>
  <si>
    <t xml:space="preserve"> Accumulated depreciation (*)</t>
  </si>
  <si>
    <t>2. financial leasing asset</t>
  </si>
  <si>
    <t>3.  Intangible fixed assets</t>
  </si>
  <si>
    <t>4.  WIP basic construction cost</t>
  </si>
  <si>
    <t>III. Invested real estates</t>
  </si>
  <si>
    <t>1. Investment in subsiadiaries</t>
  </si>
  <si>
    <t>4. Provision for decrease in longterm financial investment (*)</t>
  </si>
  <si>
    <t>V. Other longterm asset</t>
  </si>
  <si>
    <t>4. Commercial advantages</t>
  </si>
  <si>
    <t>4. Receivables on progress of the contract</t>
  </si>
  <si>
    <t>1.  Short-term  investment</t>
  </si>
  <si>
    <t>II. Short-term financial investment</t>
  </si>
  <si>
    <t>2. Provision for decrease in Short-term investment (*)</t>
  </si>
  <si>
    <t>III. Short-term receivables</t>
  </si>
  <si>
    <t>A. Short-term asset (100=110+120+130+140+150)</t>
  </si>
  <si>
    <t>1. Cash</t>
  </si>
  <si>
    <t>3. Short-term internal receivables</t>
  </si>
  <si>
    <t>5. Other Receiveables</t>
  </si>
  <si>
    <t>1. Short term Accruals</t>
  </si>
  <si>
    <t xml:space="preserve">2. Aiscounted VAT  </t>
  </si>
  <si>
    <t>B. Long-term asset (200 = 210 + 220 + 240 + 250 + 260)</t>
  </si>
  <si>
    <t xml:space="preserve">I- Long-term receivables </t>
  </si>
  <si>
    <t>2. Investment in associates and joint ventures</t>
  </si>
  <si>
    <t>3. Other long-term investment</t>
  </si>
  <si>
    <t>1. Long-term prepayment expenses</t>
  </si>
  <si>
    <t>2. Deferred income tax</t>
  </si>
  <si>
    <t>3. Other long-term asset</t>
  </si>
  <si>
    <t>IV. Long-term financial investment</t>
  </si>
  <si>
    <t>V. Other short-term asset</t>
  </si>
  <si>
    <t>(Cash and Cash equivalents + Receivables + Inventory)/Current Liabilities</t>
  </si>
  <si>
    <t>Total</t>
  </si>
  <si>
    <t>Customer Rating</t>
  </si>
  <si>
    <t>Customer Credit Rating</t>
  </si>
  <si>
    <t>Year N is the year at the time of the loan</t>
  </si>
  <si>
    <t>Year N-1 is the year closest to the year at the time of the loan (Registered number-Financial Statement)</t>
  </si>
  <si>
    <t>Year N-2 is the year second closest to the year at the time of the loan (Registered number-Financial Statement)</t>
  </si>
  <si>
    <t xml:space="preserve">A. 1 + (score 6)
B. [0.75- 1)(score 3)
C. &lt; 0.75 (score 0)
</t>
  </si>
  <si>
    <t>If code 310 = 0 --&gt; Score 6</t>
  </si>
  <si>
    <t>(Code 111 CK+Code 130 CK+Code 140 CK)/Code 310 CK</t>
  </si>
  <si>
    <t>Scoring customer BF (Year N)</t>
  </si>
  <si>
    <t>Value</t>
  </si>
  <si>
    <t>Score</t>
  </si>
  <si>
    <t xml:space="preserve"> Liability/ Total Equity</t>
  </si>
  <si>
    <t xml:space="preserve">A.    [0 – 1) (score 18)
B.      [1 – 3] (score 9)
C.     3+ (score 0)
</t>
  </si>
  <si>
    <t xml:space="preserve">(Code 300 CK/Code 400 CK) </t>
  </si>
  <si>
    <t>If code 400 = 0 ----&gt; score 0, giá trị NA</t>
  </si>
  <si>
    <t xml:space="preserve"> After tax profit within the 2 latest years</t>
  </si>
  <si>
    <t>A-  After tax profit within the 2 latest years &gt; /= 0 (score 9)
B-  After tax profit within 1 financial year &gt;/= 0(score 4.5)
C - After tax profit within the 2 latest years &lt;0 (score 0)</t>
  </si>
  <si>
    <t>A. Code 60 - Year N-1 and Code 60 - Year N-2 &gt;= 0 ; Code 60 - Year N-1 &gt;=0; C. Code 60 - Year N-1 &lt;0 and Code 60 - Year N-2 &lt;0</t>
  </si>
  <si>
    <t>A.  average number of inventory dayse&lt; 120 days (score 6); B- average number  of inventory days [120;150) (score  3);  average number of inventory days &gt;150 days (score 0)</t>
  </si>
  <si>
    <t>(Code 140 CK + Code 140 ĐK)/2 * 365/ Code 11 year N-1</t>
  </si>
  <si>
    <t>If code 140 year N-1 và year N-2 = 0, code 11 year N-1 =0 ----&gt; score 6, 
If code 140 year N-1 &gt;0 or năm N-2 &gt;0; code 11 N-1 =0 ---&gt; score 0, value NA</t>
  </si>
  <si>
    <t>DSCR = (Profits after tax +  + Chi phí lãi vay)/35%* Tổng nợ phải trả</t>
  </si>
  <si>
    <t xml:space="preserve"> Average collection Period = (Accounts Receivables/Sales) * 365 days</t>
  </si>
  <si>
    <t>A - Average collection Period [ 0 - 90) (score 6)
B. Average collection Period [90 - 120)(score 3)
C. Average collection Period 120+ (score 0)</t>
  </si>
  <si>
    <t>(Code 130 CK + Code 130 ĐK)/2*365/Code 10 Year N-1</t>
  </si>
  <si>
    <t>If code 10 Year N-1 = 0 --&gt; score 0, value NA</t>
  </si>
  <si>
    <t>A- DSCR 1+ (score 15)
B - DSCR [0.75 - 1) (score 7.5)
C - DSCR &lt; 0.75 (score 0)</t>
  </si>
  <si>
    <t>Category</t>
  </si>
  <si>
    <t xml:space="preserve">No </t>
  </si>
  <si>
    <t>Equation from the Financial Statement</t>
  </si>
  <si>
    <t>Note</t>
  </si>
  <si>
    <t>Business registration number</t>
  </si>
  <si>
    <t>xxxxx</t>
  </si>
  <si>
    <t>Customer</t>
  </si>
  <si>
    <t>New/Existing</t>
  </si>
  <si>
    <t>CIF</t>
  </si>
  <si>
    <t>Nature of statement</t>
  </si>
  <si>
    <t xml:space="preserve">2. Discounted VAT  </t>
  </si>
  <si>
    <t xml:space="preserve">1. Short term prepaid expenses </t>
  </si>
  <si>
    <t>TABLE 2: OPERATING RESULTS</t>
    <phoneticPr fontId="12" type="noConversion"/>
  </si>
  <si>
    <t>1. Revenues from goods and services</t>
    <phoneticPr fontId="12" type="noConversion"/>
  </si>
  <si>
    <t>2. Revenue deductible items (*)</t>
    <phoneticPr fontId="12" type="noConversion"/>
  </si>
  <si>
    <t>3. Net Revenues from goods and services (10 = 01 - 02)</t>
    <phoneticPr fontId="12" type="noConversion"/>
  </si>
  <si>
    <t>4. Cost of Sales (*)</t>
    <phoneticPr fontId="12" type="noConversion"/>
  </si>
  <si>
    <t>5. Gross Profits (20 = 10 - 11)</t>
    <phoneticPr fontId="12" type="noConversion"/>
  </si>
  <si>
    <t>6. Financial Revenues</t>
    <phoneticPr fontId="12" type="noConversion"/>
  </si>
  <si>
    <t>7. Financial Expenses (*)</t>
    <phoneticPr fontId="12" type="noConversion"/>
  </si>
  <si>
    <t>- Interest Expense (*)</t>
    <phoneticPr fontId="12" type="noConversion"/>
  </si>
  <si>
    <t>8. Selling Expense (*)</t>
    <phoneticPr fontId="12" type="noConversion"/>
  </si>
  <si>
    <t>9. Management and Administrative Expense (*)</t>
    <phoneticPr fontId="12" type="noConversion"/>
  </si>
  <si>
    <t>10. Dividends</t>
    <phoneticPr fontId="12" type="noConversion"/>
  </si>
  <si>
    <t>11. Net profits from operation {30 = 20 + (21 - 22) - (24 + 25)}</t>
    <phoneticPr fontId="12" type="noConversion"/>
  </si>
  <si>
    <t>12. Other Income</t>
    <phoneticPr fontId="12" type="noConversion"/>
  </si>
  <si>
    <t>13. Other Expenses (*)</t>
    <phoneticPr fontId="12" type="noConversion"/>
  </si>
  <si>
    <t>14. Other Profits (40 = 31 - 32)</t>
    <phoneticPr fontId="12" type="noConversion"/>
  </si>
  <si>
    <t>15. Profits/Losses from Associates and Joint Ventures</t>
    <phoneticPr fontId="12" type="noConversion"/>
  </si>
  <si>
    <t>17. Corporate Tax (*)</t>
    <phoneticPr fontId="12" type="noConversion"/>
  </si>
  <si>
    <t>18. Deferred Coporate Tax</t>
    <phoneticPr fontId="12" type="noConversion"/>
  </si>
  <si>
    <t>19. Profit after Corporate Tax  (60 = 50 - 51 - 52)</t>
    <phoneticPr fontId="12" type="noConversion"/>
  </si>
  <si>
    <t>20. Basic Earnings per share</t>
    <phoneticPr fontId="12" type="noConversion"/>
  </si>
  <si>
    <t xml:space="preserve"> average number of inventory days (days)</t>
    <phoneticPr fontId="12" type="noConversion"/>
  </si>
  <si>
    <t>A. Short-term asset (100=110+120+130+140+150)</t>
    <phoneticPr fontId="12" type="noConversion"/>
  </si>
  <si>
    <t>B. Long-term asset (200 = 210 + 220 + 240 + 250 + 260)</t>
    <phoneticPr fontId="12" type="noConversion"/>
  </si>
  <si>
    <t>Total Assets ( 270=100+200 )</t>
    <phoneticPr fontId="12" type="noConversion"/>
  </si>
  <si>
    <t>A. Liabilities (300 = 310 + 330)</t>
    <phoneticPr fontId="12" type="noConversion"/>
  </si>
  <si>
    <t>B. Equity (400 = 410 + 430)</t>
    <phoneticPr fontId="12" type="noConversion"/>
  </si>
  <si>
    <t>TOTAL EQUITY (440=300+400+439)</t>
    <phoneticPr fontId="12" type="noConversion"/>
  </si>
  <si>
    <t>01</t>
    <phoneticPr fontId="12" type="noConversion"/>
  </si>
  <si>
    <t>16. Profist before Tax  (50 = 30 + 40+45)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</si>
</sst>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_(* #,##0.000000_);_(* \(#,##0.000000\);_(* &quot;-&quot;??_);_(@_)"/>
    <numFmt numFmtId="178" formatCode="_(* #,##0_);_(* \(#,##0\);_(* &quot;-&quot;??_);_(@_)"/>
    <numFmt numFmtId="179" formatCode="#,##0.0"/>
    <numFmt numFmtId="180" formatCode="_(* #,##0.0_);_(* \(#,##0.0\);_(* &quot;-&quot;??_);_(@_)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UVnTime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宋体"/>
      <family val="2"/>
      <scheme val="minor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u/>
      <sz val="11"/>
      <name val="Times New Roman"/>
      <family val="1"/>
    </font>
    <font>
      <i/>
      <sz val="11"/>
      <name val="Times New Roman"/>
      <family val="1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/>
  </cellStyleXfs>
  <cellXfs count="98">
    <xf numFmtId="0" fontId="0" fillId="0" borderId="0" xfId="0"/>
    <xf numFmtId="0" fontId="3" fillId="0" borderId="0" xfId="2" applyFont="1" applyAlignment="1" applyProtection="1">
      <alignment horizontal="left" vertical="center" wrapText="1"/>
      <protection locked="0"/>
    </xf>
    <xf numFmtId="49" fontId="4" fillId="0" borderId="0" xfId="2" applyNumberFormat="1" applyFont="1" applyAlignment="1" applyProtection="1">
      <alignment horizontal="left" vertical="center" wrapText="1"/>
      <protection locked="0"/>
    </xf>
    <xf numFmtId="0" fontId="3" fillId="0" borderId="0" xfId="2" applyFont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left" vertical="center" wrapText="1"/>
      <protection locked="0"/>
    </xf>
    <xf numFmtId="0" fontId="3" fillId="0" borderId="0" xfId="2" applyFont="1" applyAlignment="1" applyProtection="1">
      <alignment horizontal="left" vertical="center" wrapText="1"/>
      <protection hidden="1"/>
    </xf>
    <xf numFmtId="0" fontId="5" fillId="0" borderId="0" xfId="0" applyFont="1" applyProtection="1">
      <protection locked="0"/>
    </xf>
    <xf numFmtId="0" fontId="5" fillId="0" borderId="0" xfId="0" applyFont="1" applyProtection="1">
      <protection hidden="1"/>
    </xf>
    <xf numFmtId="0" fontId="3" fillId="2" borderId="1" xfId="2" applyFont="1" applyFill="1" applyBorder="1" applyAlignment="1" applyProtection="1">
      <alignment horizontal="center" vertical="center" wrapText="1"/>
      <protection hidden="1"/>
    </xf>
    <xf numFmtId="0" fontId="3" fillId="0" borderId="1" xfId="2" applyFont="1" applyFill="1" applyBorder="1" applyAlignment="1" applyProtection="1">
      <alignment vertical="center"/>
      <protection locked="0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4" fillId="0" borderId="2" xfId="2" applyFont="1" applyBorder="1" applyAlignment="1" applyProtection="1">
      <alignment horizontal="center" vertical="center" wrapText="1"/>
      <protection hidden="1"/>
    </xf>
    <xf numFmtId="3" fontId="4" fillId="0" borderId="2" xfId="2" applyNumberFormat="1" applyFont="1" applyBorder="1" applyAlignment="1" applyProtection="1">
      <alignment horizontal="right" vertical="center" wrapText="1"/>
      <protection hidden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3" fontId="3" fillId="3" borderId="1" xfId="2" applyNumberFormat="1" applyFont="1" applyFill="1" applyBorder="1" applyAlignment="1" applyProtection="1">
      <alignment horizontal="right" vertical="center" wrapText="1"/>
      <protection hidden="1"/>
    </xf>
    <xf numFmtId="0" fontId="3" fillId="3" borderId="1" xfId="2" applyFont="1" applyFill="1" applyBorder="1" applyAlignment="1" applyProtection="1">
      <alignment vertical="center" wrapText="1"/>
      <protection hidden="1"/>
    </xf>
    <xf numFmtId="3" fontId="3" fillId="3" borderId="1" xfId="2" applyNumberFormat="1" applyFont="1" applyFill="1" applyBorder="1" applyAlignment="1" applyProtection="1">
      <alignment vertical="center" wrapText="1"/>
      <protection hidden="1"/>
    </xf>
    <xf numFmtId="0" fontId="4" fillId="0" borderId="1" xfId="2" applyFont="1" applyBorder="1" applyAlignment="1" applyProtection="1">
      <alignment vertical="center" wrapText="1"/>
      <protection hidden="1"/>
    </xf>
    <xf numFmtId="0" fontId="4" fillId="0" borderId="1" xfId="2" applyFont="1" applyBorder="1" applyAlignment="1" applyProtection="1">
      <alignment horizontal="center" vertical="center" wrapText="1"/>
      <protection hidden="1"/>
    </xf>
    <xf numFmtId="3" fontId="4" fillId="0" borderId="1" xfId="2" applyNumberFormat="1" applyFont="1" applyBorder="1" applyAlignment="1" applyProtection="1">
      <alignment vertical="center" wrapText="1"/>
      <protection locked="0"/>
    </xf>
    <xf numFmtId="0" fontId="4" fillId="4" borderId="1" xfId="2" applyFont="1" applyFill="1" applyBorder="1" applyAlignment="1" applyProtection="1">
      <alignment vertical="center" wrapText="1"/>
      <protection hidden="1"/>
    </xf>
    <xf numFmtId="0" fontId="4" fillId="4" borderId="1" xfId="2" applyFont="1" applyFill="1" applyBorder="1" applyAlignment="1" applyProtection="1">
      <alignment horizontal="center" vertical="center" wrapText="1"/>
      <protection hidden="1"/>
    </xf>
    <xf numFmtId="3" fontId="4" fillId="4" borderId="1" xfId="2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2" applyFont="1" applyFill="1" applyBorder="1" applyAlignment="1" applyProtection="1">
      <alignment vertical="center" wrapText="1"/>
      <protection hidden="1"/>
    </xf>
    <xf numFmtId="0" fontId="4" fillId="0" borderId="1" xfId="2" applyFont="1" applyFill="1" applyBorder="1" applyAlignment="1" applyProtection="1">
      <alignment horizontal="center" vertical="center" wrapText="1"/>
      <protection hidden="1"/>
    </xf>
    <xf numFmtId="0" fontId="4" fillId="3" borderId="1" xfId="2" applyFont="1" applyFill="1" applyBorder="1" applyAlignment="1" applyProtection="1">
      <alignment vertical="center" wrapText="1"/>
      <protection hidden="1"/>
    </xf>
    <xf numFmtId="0" fontId="4" fillId="3" borderId="1" xfId="2" applyFont="1" applyFill="1" applyBorder="1" applyAlignment="1" applyProtection="1">
      <alignment horizontal="center" vertical="center" wrapText="1"/>
      <protection hidden="1"/>
    </xf>
    <xf numFmtId="3" fontId="4" fillId="3" borderId="1" xfId="2" applyNumberFormat="1" applyFont="1" applyFill="1" applyBorder="1" applyAlignment="1" applyProtection="1">
      <alignment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6" fillId="0" borderId="1" xfId="2" applyFont="1" applyFill="1" applyBorder="1" applyAlignment="1" applyProtection="1">
      <alignment vertical="center" wrapText="1"/>
      <protection hidden="1"/>
    </xf>
    <xf numFmtId="0" fontId="6" fillId="0" borderId="1" xfId="2" applyFont="1" applyFill="1" applyBorder="1" applyAlignment="1" applyProtection="1">
      <alignment horizontal="center" vertical="center" wrapText="1"/>
      <protection hidden="1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3" fontId="4" fillId="0" borderId="1" xfId="2" applyNumberFormat="1" applyFont="1" applyBorder="1" applyAlignment="1" applyProtection="1">
      <alignment vertical="center" wrapText="1"/>
      <protection hidden="1"/>
    </xf>
    <xf numFmtId="0" fontId="3" fillId="3" borderId="1" xfId="2" applyFont="1" applyFill="1" applyBorder="1" applyAlignment="1" applyProtection="1">
      <alignment horizontal="left" vertical="center" wrapText="1"/>
      <protection hidden="1"/>
    </xf>
    <xf numFmtId="0" fontId="4" fillId="0" borderId="1" xfId="2" quotePrefix="1" applyFont="1" applyFill="1" applyBorder="1" applyAlignment="1" applyProtection="1">
      <alignment vertical="center" wrapText="1"/>
      <protection hidden="1"/>
    </xf>
    <xf numFmtId="3" fontId="4" fillId="0" borderId="1" xfId="2" applyNumberFormat="1" applyFont="1" applyFill="1" applyBorder="1" applyAlignment="1" applyProtection="1">
      <alignment vertical="center" wrapText="1"/>
      <protection locked="0"/>
    </xf>
    <xf numFmtId="0" fontId="4" fillId="0" borderId="1" xfId="2" applyFont="1" applyFill="1" applyBorder="1" applyAlignment="1" applyProtection="1">
      <alignment horizontal="left" vertical="top" wrapText="1"/>
      <protection hidden="1"/>
    </xf>
    <xf numFmtId="0" fontId="3" fillId="0" borderId="1" xfId="2" applyFont="1" applyFill="1" applyBorder="1" applyAlignment="1" applyProtection="1">
      <alignment vertical="center" wrapText="1"/>
      <protection hidden="1"/>
    </xf>
    <xf numFmtId="0" fontId="3" fillId="0" borderId="1" xfId="2" applyFont="1" applyFill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vertical="center" wrapText="1"/>
      <protection hidden="1"/>
    </xf>
    <xf numFmtId="0" fontId="3" fillId="0" borderId="1" xfId="2" quotePrefix="1" applyFont="1" applyBorder="1" applyAlignment="1" applyProtection="1">
      <alignment horizontal="center" vertical="center"/>
      <protection hidden="1"/>
    </xf>
    <xf numFmtId="0" fontId="3" fillId="3" borderId="1" xfId="2" applyFont="1" applyFill="1" applyBorder="1" applyAlignment="1" applyProtection="1">
      <alignment horizontal="center" vertical="center"/>
      <protection hidden="1"/>
    </xf>
    <xf numFmtId="3" fontId="3" fillId="3" borderId="1" xfId="2" applyNumberFormat="1" applyFont="1" applyFill="1" applyBorder="1" applyAlignment="1" applyProtection="1">
      <alignment vertical="center"/>
      <protection hidden="1"/>
    </xf>
    <xf numFmtId="0" fontId="3" fillId="0" borderId="1" xfId="2" applyFont="1" applyBorder="1" applyAlignment="1" applyProtection="1">
      <alignment horizontal="center" vertical="center"/>
      <protection hidden="1"/>
    </xf>
    <xf numFmtId="0" fontId="4" fillId="4" borderId="1" xfId="2" quotePrefix="1" applyFont="1" applyFill="1" applyBorder="1" applyAlignment="1" applyProtection="1">
      <alignment vertical="center" wrapText="1"/>
      <protection hidden="1"/>
    </xf>
    <xf numFmtId="0" fontId="4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3" fontId="6" fillId="0" borderId="1" xfId="2" applyNumberFormat="1" applyFont="1" applyFill="1" applyBorder="1" applyAlignment="1" applyProtection="1">
      <alignment vertical="center"/>
      <protection locked="0"/>
    </xf>
    <xf numFmtId="0" fontId="3" fillId="0" borderId="1" xfId="2" applyFont="1" applyFill="1" applyBorder="1" applyAlignment="1" applyProtection="1">
      <alignment horizontal="center" vertical="center"/>
      <protection hidden="1"/>
    </xf>
    <xf numFmtId="0" fontId="3" fillId="5" borderId="1" xfId="2" applyFont="1" applyFill="1" applyBorder="1" applyAlignment="1" applyProtection="1">
      <alignment vertical="center" wrapText="1"/>
      <protection hidden="1"/>
    </xf>
    <xf numFmtId="0" fontId="3" fillId="5" borderId="1" xfId="2" applyFont="1" applyFill="1" applyBorder="1" applyAlignment="1" applyProtection="1">
      <alignment horizontal="center" vertical="center"/>
      <protection hidden="1"/>
    </xf>
    <xf numFmtId="3" fontId="3" fillId="5" borderId="1" xfId="2" applyNumberFormat="1" applyFont="1" applyFill="1" applyBorder="1" applyAlignment="1" applyProtection="1">
      <alignment vertical="center"/>
      <protection hidden="1"/>
    </xf>
    <xf numFmtId="177" fontId="0" fillId="0" borderId="0" xfId="1" applyNumberFormat="1" applyFont="1" applyAlignment="1" applyProtection="1">
      <alignment horizontal="right" vertical="center"/>
      <protection hidden="1"/>
    </xf>
    <xf numFmtId="0" fontId="0" fillId="0" borderId="0" xfId="0" applyProtection="1"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177" fontId="8" fillId="0" borderId="1" xfId="1" applyNumberFormat="1" applyFont="1" applyBorder="1" applyAlignment="1" applyProtection="1">
      <alignment horizontal="right" vertical="center"/>
      <protection hidden="1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5" xfId="0" applyFont="1" applyBorder="1" applyAlignment="1" applyProtection="1">
      <alignment vertical="center"/>
      <protection hidden="1"/>
    </xf>
    <xf numFmtId="0" fontId="9" fillId="0" borderId="1" xfId="0" applyFont="1" applyBorder="1" applyAlignment="1" applyProtection="1">
      <alignment vertical="center" wrapText="1"/>
      <protection hidden="1"/>
    </xf>
    <xf numFmtId="178" fontId="9" fillId="0" borderId="1" xfId="1" applyNumberFormat="1" applyFont="1" applyBorder="1" applyAlignment="1" applyProtection="1">
      <alignment horizontal="right" vertical="center" wrapText="1"/>
      <protection hidden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alignment horizontal="left" vertical="center" wrapText="1"/>
      <protection hidden="1"/>
    </xf>
    <xf numFmtId="179" fontId="9" fillId="0" borderId="1" xfId="0" applyNumberFormat="1" applyFont="1" applyFill="1" applyBorder="1" applyAlignment="1" applyProtection="1">
      <alignment vertical="center" wrapText="1"/>
      <protection hidden="1"/>
    </xf>
    <xf numFmtId="180" fontId="9" fillId="0" borderId="1" xfId="1" applyNumberFormat="1" applyFont="1" applyBorder="1" applyAlignment="1" applyProtection="1">
      <alignment horizontal="right" vertical="center" wrapText="1"/>
      <protection hidden="1"/>
    </xf>
    <xf numFmtId="0" fontId="9" fillId="0" borderId="1" xfId="0" applyFont="1" applyFill="1" applyBorder="1" applyAlignment="1">
      <alignment vertical="center" wrapText="1"/>
    </xf>
    <xf numFmtId="180" fontId="9" fillId="0" borderId="1" xfId="1" applyNumberFormat="1" applyFont="1" applyBorder="1" applyAlignment="1" applyProtection="1">
      <alignment horizontal="right" vertical="center"/>
      <protection hidden="1"/>
    </xf>
    <xf numFmtId="180" fontId="9" fillId="0" borderId="1" xfId="1" applyNumberFormat="1" applyFont="1" applyFill="1" applyBorder="1" applyAlignment="1" applyProtection="1">
      <alignment horizontal="right" vertical="center" wrapText="1"/>
      <protection hidden="1"/>
    </xf>
    <xf numFmtId="176" fontId="9" fillId="0" borderId="1" xfId="1" applyNumberFormat="1" applyFont="1" applyBorder="1" applyAlignment="1" applyProtection="1">
      <alignment horizontal="right" vertical="center" wrapText="1"/>
      <protection hidden="1"/>
    </xf>
    <xf numFmtId="0" fontId="8" fillId="8" borderId="1" xfId="0" applyFont="1" applyFill="1" applyBorder="1" applyAlignment="1" applyProtection="1">
      <alignment vertical="center"/>
      <protection hidden="1"/>
    </xf>
    <xf numFmtId="0" fontId="8" fillId="8" borderId="5" xfId="0" applyFont="1" applyFill="1" applyBorder="1" applyAlignment="1" applyProtection="1">
      <alignment vertical="center"/>
      <protection hidden="1"/>
    </xf>
    <xf numFmtId="178" fontId="8" fillId="8" borderId="1" xfId="0" applyNumberFormat="1" applyFont="1" applyFill="1" applyBorder="1" applyAlignment="1" applyProtection="1">
      <alignment vertical="center"/>
      <protection hidden="1"/>
    </xf>
    <xf numFmtId="176" fontId="8" fillId="8" borderId="1" xfId="1" applyNumberFormat="1" applyFont="1" applyFill="1" applyBorder="1" applyAlignment="1" applyProtection="1">
      <alignment horizontal="right" vertical="center"/>
      <protection hidden="1"/>
    </xf>
    <xf numFmtId="0" fontId="8" fillId="8" borderId="1" xfId="0" applyFont="1" applyFill="1" applyBorder="1" applyAlignment="1">
      <alignment vertical="center"/>
    </xf>
    <xf numFmtId="0" fontId="8" fillId="8" borderId="1" xfId="0" applyFont="1" applyFill="1" applyBorder="1" applyAlignment="1" applyProtection="1">
      <alignment horizontal="left" vertical="center" wrapText="1"/>
      <protection hidden="1"/>
    </xf>
    <xf numFmtId="177" fontId="8" fillId="8" borderId="1" xfId="1" applyNumberFormat="1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177" fontId="0" fillId="0" borderId="1" xfId="1" applyNumberFormat="1" applyFont="1" applyBorder="1" applyAlignment="1" applyProtection="1">
      <alignment horizontal="right" vertical="center"/>
      <protection hidden="1"/>
    </xf>
    <xf numFmtId="178" fontId="8" fillId="8" borderId="1" xfId="1" applyNumberFormat="1" applyFont="1" applyFill="1" applyBorder="1" applyAlignment="1" applyProtection="1">
      <alignment horizontal="right" vertical="center"/>
      <protection hidden="1"/>
    </xf>
    <xf numFmtId="0" fontId="10" fillId="6" borderId="0" xfId="0" applyFont="1" applyFill="1" applyAlignment="1" applyProtection="1">
      <alignment vertical="center"/>
      <protection hidden="1"/>
    </xf>
    <xf numFmtId="0" fontId="11" fillId="6" borderId="0" xfId="0" applyFont="1" applyFill="1" applyAlignment="1" applyProtection="1">
      <alignment vertical="center"/>
      <protection hidden="1"/>
    </xf>
    <xf numFmtId="0" fontId="5" fillId="6" borderId="0" xfId="0" applyFont="1" applyFill="1" applyAlignment="1" applyProtection="1">
      <alignment vertical="center"/>
      <protection hidden="1"/>
    </xf>
    <xf numFmtId="177" fontId="5" fillId="6" borderId="0" xfId="1" applyNumberFormat="1" applyFont="1" applyFill="1" applyAlignment="1" applyProtection="1">
      <alignment horizontal="right" vertical="center"/>
      <protection hidden="1"/>
    </xf>
    <xf numFmtId="0" fontId="5" fillId="6" borderId="0" xfId="0" applyFont="1" applyFill="1" applyProtection="1">
      <protection hidden="1"/>
    </xf>
    <xf numFmtId="0" fontId="6" fillId="0" borderId="3" xfId="0" applyFont="1" applyFill="1" applyBorder="1" applyAlignment="1" applyProtection="1">
      <alignment horizontal="left" wrapText="1"/>
    </xf>
    <xf numFmtId="0" fontId="0" fillId="0" borderId="0" xfId="0" quotePrefix="1"/>
    <xf numFmtId="0" fontId="0" fillId="0" borderId="0" xfId="0" applyAlignment="1" applyProtection="1">
      <alignment horizontal="center"/>
      <protection hidden="1"/>
    </xf>
    <xf numFmtId="0" fontId="9" fillId="0" borderId="6" xfId="0" applyFont="1" applyFill="1" applyBorder="1" applyAlignment="1">
      <alignment vertical="center" wrapText="1"/>
    </xf>
    <xf numFmtId="0" fontId="3" fillId="0" borderId="0" xfId="2" applyFont="1" applyAlignment="1" applyProtection="1">
      <alignment horizontal="center" vertical="center" wrapText="1"/>
      <protection hidden="1"/>
    </xf>
    <xf numFmtId="0" fontId="0" fillId="0" borderId="0" xfId="0"/>
    <xf numFmtId="0" fontId="3" fillId="0" borderId="0" xfId="2" applyFont="1" applyAlignment="1" applyProtection="1">
      <alignment horizontal="center" vertical="center" wrapText="1"/>
      <protection hidden="1"/>
    </xf>
    <xf numFmtId="0" fontId="3" fillId="2" borderId="1" xfId="2" applyFont="1" applyFill="1" applyBorder="1" applyAlignment="1" applyProtection="1">
      <alignment horizontal="center" vertical="center" wrapText="1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0" fontId="0" fillId="0" borderId="0" xfId="0"/>
    <xf numFmtId="0" fontId="7" fillId="6" borderId="4" xfId="0" applyFont="1" applyFill="1" applyBorder="1" applyAlignment="1" applyProtection="1">
      <alignment horizontal="center" vertical="center"/>
      <protection hidden="1"/>
    </xf>
  </cellXfs>
  <cellStyles count="3">
    <cellStyle name="Normal_Binh duong" xfId="2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NTROFINE\PROJECTS\VPBank%20-%20Retail,%20SME%20&amp;%20MSME%20Scorecard\Data%20&amp;%20IT%20workstream\Financial%20statements\20130111%20Score%20BPF_Gui%20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ăm N-2"/>
      <sheetName val="Năm N-1"/>
      <sheetName val="Chấm điểm"/>
    </sheetNames>
    <sheetDataSet>
      <sheetData sheetId="0">
        <row r="20">
          <cell r="C20">
            <v>70</v>
          </cell>
        </row>
        <row r="27">
          <cell r="C27">
            <v>0</v>
          </cell>
        </row>
        <row r="132">
          <cell r="C132">
            <v>49</v>
          </cell>
        </row>
      </sheetData>
      <sheetData sheetId="1">
        <row r="15">
          <cell r="C15">
            <v>103</v>
          </cell>
        </row>
        <row r="20">
          <cell r="C20">
            <v>40</v>
          </cell>
        </row>
        <row r="27">
          <cell r="C27">
            <v>0</v>
          </cell>
        </row>
        <row r="45">
          <cell r="C45">
            <v>1</v>
          </cell>
        </row>
        <row r="48">
          <cell r="C48">
            <v>1</v>
          </cell>
        </row>
        <row r="51">
          <cell r="C51">
            <v>1</v>
          </cell>
        </row>
        <row r="55">
          <cell r="C55">
            <v>2</v>
          </cell>
        </row>
        <row r="68">
          <cell r="C68">
            <v>300</v>
          </cell>
        </row>
        <row r="69">
          <cell r="C69">
            <v>210</v>
          </cell>
        </row>
        <row r="92">
          <cell r="C92">
            <v>46</v>
          </cell>
        </row>
        <row r="115">
          <cell r="C115">
            <v>190</v>
          </cell>
        </row>
        <row r="116">
          <cell r="C116">
            <v>0</v>
          </cell>
        </row>
        <row r="120">
          <cell r="C120">
            <v>10</v>
          </cell>
        </row>
        <row r="132">
          <cell r="C132">
            <v>167</v>
          </cell>
        </row>
      </sheetData>
      <sheetData sheetId="2">
        <row r="8">
          <cell r="D8">
            <v>0.68095238095238098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3" workbookViewId="0">
      <selection activeCell="E127" sqref="E127"/>
    </sheetView>
  </sheetViews>
  <sheetFormatPr defaultRowHeight="13.5"/>
  <cols>
    <col min="1" max="1" width="37.125" customWidth="1"/>
    <col min="2" max="2" width="16.125" customWidth="1"/>
    <col min="3" max="3" width="17.375" customWidth="1"/>
    <col min="5" max="5" width="37.125" customWidth="1"/>
    <col min="6" max="6" width="16.125" customWidth="1"/>
    <col min="7" max="7" width="17.375" customWidth="1"/>
  </cols>
  <sheetData>
    <row r="1" spans="1:3" ht="14.45" customHeight="1">
      <c r="A1" s="93" t="s">
        <v>78</v>
      </c>
      <c r="B1" s="93"/>
      <c r="C1" s="93"/>
    </row>
    <row r="2" spans="1:3">
      <c r="A2" s="1" t="s">
        <v>166</v>
      </c>
      <c r="B2" s="2" t="s">
        <v>167</v>
      </c>
      <c r="C2" s="3"/>
    </row>
    <row r="3" spans="1:3" s="92" customFormat="1">
      <c r="A3" s="1" t="s">
        <v>168</v>
      </c>
      <c r="B3" s="2" t="s">
        <v>169</v>
      </c>
      <c r="C3" s="91"/>
    </row>
    <row r="4" spans="1:3" s="92" customFormat="1">
      <c r="A4" s="1" t="s">
        <v>170</v>
      </c>
      <c r="B4" s="2" t="s">
        <v>167</v>
      </c>
      <c r="C4" s="91"/>
    </row>
    <row r="5" spans="1:3">
      <c r="A5" s="1" t="s">
        <v>79</v>
      </c>
      <c r="B5" s="4"/>
      <c r="C5" s="3"/>
    </row>
    <row r="6" spans="1:3">
      <c r="A6" s="1" t="s">
        <v>171</v>
      </c>
      <c r="B6" s="4"/>
      <c r="C6" s="3"/>
    </row>
    <row r="7" spans="1:3">
      <c r="A7" s="1" t="s">
        <v>80</v>
      </c>
      <c r="B7" s="4"/>
      <c r="C7" s="3"/>
    </row>
    <row r="8" spans="1:3">
      <c r="A8" s="1" t="s">
        <v>81</v>
      </c>
      <c r="B8" s="2"/>
      <c r="C8" s="3"/>
    </row>
    <row r="9" spans="1:3">
      <c r="A9" s="5" t="s">
        <v>82</v>
      </c>
      <c r="B9" s="4"/>
      <c r="C9" s="3"/>
    </row>
    <row r="10" spans="1:3">
      <c r="A10" s="5" t="s">
        <v>83</v>
      </c>
      <c r="B10" s="4"/>
      <c r="C10" s="3"/>
    </row>
    <row r="11" spans="1:3">
      <c r="A11" s="5" t="s">
        <v>84</v>
      </c>
      <c r="B11" s="6"/>
      <c r="C11" s="7"/>
    </row>
    <row r="12" spans="1:3" ht="14.45" customHeight="1">
      <c r="A12" s="94" t="s">
        <v>85</v>
      </c>
      <c r="B12" s="94"/>
      <c r="C12" s="94"/>
    </row>
    <row r="13" spans="1:3">
      <c r="A13" s="8" t="s">
        <v>84</v>
      </c>
      <c r="B13" s="8" t="s">
        <v>86</v>
      </c>
      <c r="C13" s="9" t="s">
        <v>0</v>
      </c>
    </row>
    <row r="14" spans="1:3">
      <c r="A14" s="10" t="s">
        <v>87</v>
      </c>
      <c r="B14" s="11"/>
      <c r="C14" s="12"/>
    </row>
    <row r="15" spans="1:3">
      <c r="A15" s="13" t="s">
        <v>118</v>
      </c>
      <c r="B15" s="13">
        <v>100</v>
      </c>
      <c r="C15" s="14">
        <v>240</v>
      </c>
    </row>
    <row r="16" spans="1:3">
      <c r="A16" s="15" t="s">
        <v>88</v>
      </c>
      <c r="B16" s="13">
        <v>110</v>
      </c>
      <c r="C16" s="16">
        <v>120</v>
      </c>
    </row>
    <row r="17" spans="1:3">
      <c r="A17" s="17" t="s">
        <v>119</v>
      </c>
      <c r="B17" s="18">
        <v>111</v>
      </c>
      <c r="C17" s="19">
        <v>100</v>
      </c>
    </row>
    <row r="18" spans="1:3">
      <c r="A18" s="17" t="s">
        <v>89</v>
      </c>
      <c r="B18" s="18">
        <v>112</v>
      </c>
      <c r="C18" s="19">
        <v>20</v>
      </c>
    </row>
    <row r="19" spans="1:3">
      <c r="A19" s="15" t="s">
        <v>115</v>
      </c>
      <c r="B19" s="13">
        <v>120</v>
      </c>
      <c r="C19" s="16">
        <v>10</v>
      </c>
    </row>
    <row r="20" spans="1:3">
      <c r="A20" s="17" t="s">
        <v>114</v>
      </c>
      <c r="B20" s="18">
        <v>121</v>
      </c>
      <c r="C20" s="19">
        <v>20</v>
      </c>
    </row>
    <row r="21" spans="1:3">
      <c r="A21" s="20" t="s">
        <v>116</v>
      </c>
      <c r="B21" s="21">
        <v>129</v>
      </c>
      <c r="C21" s="22">
        <v>10</v>
      </c>
    </row>
    <row r="22" spans="1:3">
      <c r="A22" s="15" t="s">
        <v>117</v>
      </c>
      <c r="B22" s="13">
        <v>130</v>
      </c>
      <c r="C22" s="16">
        <v>70</v>
      </c>
    </row>
    <row r="23" spans="1:3">
      <c r="A23" s="17" t="s">
        <v>90</v>
      </c>
      <c r="B23" s="18">
        <v>131</v>
      </c>
      <c r="C23" s="19">
        <v>20</v>
      </c>
    </row>
    <row r="24" spans="1:3">
      <c r="A24" s="17" t="s">
        <v>91</v>
      </c>
      <c r="B24" s="18">
        <v>132</v>
      </c>
      <c r="C24" s="19">
        <v>20</v>
      </c>
    </row>
    <row r="25" spans="1:3">
      <c r="A25" s="17" t="s">
        <v>120</v>
      </c>
      <c r="B25" s="18">
        <v>133</v>
      </c>
      <c r="C25" s="19">
        <v>10</v>
      </c>
    </row>
    <row r="26" spans="1:3">
      <c r="A26" s="17" t="s">
        <v>113</v>
      </c>
      <c r="B26" s="18">
        <v>134</v>
      </c>
      <c r="C26" s="19">
        <v>10</v>
      </c>
    </row>
    <row r="27" spans="1:3">
      <c r="A27" s="17" t="s">
        <v>121</v>
      </c>
      <c r="B27" s="18">
        <v>135</v>
      </c>
      <c r="C27" s="19">
        <v>10</v>
      </c>
    </row>
    <row r="28" spans="1:3">
      <c r="A28" s="20" t="s">
        <v>92</v>
      </c>
      <c r="B28" s="21">
        <v>139</v>
      </c>
      <c r="C28" s="22">
        <v>0</v>
      </c>
    </row>
    <row r="29" spans="1:3">
      <c r="A29" s="15" t="s">
        <v>93</v>
      </c>
      <c r="B29" s="13">
        <v>140</v>
      </c>
      <c r="C29" s="16">
        <v>0</v>
      </c>
    </row>
    <row r="30" spans="1:3">
      <c r="A30" s="17" t="s">
        <v>94</v>
      </c>
      <c r="B30" s="18">
        <v>141</v>
      </c>
      <c r="C30" s="19">
        <v>0</v>
      </c>
    </row>
    <row r="31" spans="1:3">
      <c r="A31" s="20" t="s">
        <v>95</v>
      </c>
      <c r="B31" s="21">
        <v>149</v>
      </c>
      <c r="C31" s="22">
        <v>0</v>
      </c>
    </row>
    <row r="32" spans="1:3">
      <c r="A32" s="15" t="s">
        <v>132</v>
      </c>
      <c r="B32" s="13">
        <v>150</v>
      </c>
      <c r="C32" s="16">
        <v>40</v>
      </c>
    </row>
    <row r="33" spans="1:3">
      <c r="A33" s="17" t="s">
        <v>173</v>
      </c>
      <c r="B33" s="18">
        <v>151</v>
      </c>
      <c r="C33" s="19">
        <v>10</v>
      </c>
    </row>
    <row r="34" spans="1:3">
      <c r="A34" s="17" t="s">
        <v>172</v>
      </c>
      <c r="B34" s="18">
        <v>152</v>
      </c>
      <c r="C34" s="19">
        <v>10</v>
      </c>
    </row>
    <row r="35" spans="1:3">
      <c r="A35" s="17" t="s">
        <v>96</v>
      </c>
      <c r="B35" s="18">
        <v>154</v>
      </c>
      <c r="C35" s="19">
        <v>10</v>
      </c>
    </row>
    <row r="36" spans="1:3">
      <c r="A36" s="17" t="s">
        <v>97</v>
      </c>
      <c r="B36" s="18">
        <v>158</v>
      </c>
      <c r="C36" s="19">
        <v>10</v>
      </c>
    </row>
    <row r="37" spans="1:3" ht="25.5">
      <c r="A37" s="13" t="s">
        <v>124</v>
      </c>
      <c r="B37" s="13">
        <v>200</v>
      </c>
      <c r="C37" s="16">
        <v>298</v>
      </c>
    </row>
    <row r="38" spans="1:3">
      <c r="A38" s="15" t="s">
        <v>125</v>
      </c>
      <c r="B38" s="13">
        <v>210</v>
      </c>
      <c r="C38" s="16">
        <v>30</v>
      </c>
    </row>
    <row r="39" spans="1:3">
      <c r="A39" s="23" t="s">
        <v>90</v>
      </c>
      <c r="B39" s="24">
        <v>211</v>
      </c>
      <c r="C39" s="19">
        <v>10</v>
      </c>
    </row>
    <row r="40" spans="1:3">
      <c r="A40" s="23" t="s">
        <v>98</v>
      </c>
      <c r="B40" s="24">
        <v>212</v>
      </c>
      <c r="C40" s="19">
        <v>10</v>
      </c>
    </row>
    <row r="41" spans="1:3">
      <c r="A41" s="23" t="s">
        <v>99</v>
      </c>
      <c r="B41" s="24">
        <v>213</v>
      </c>
      <c r="C41" s="19">
        <v>10</v>
      </c>
    </row>
    <row r="42" spans="1:3">
      <c r="A42" s="23" t="s">
        <v>97</v>
      </c>
      <c r="B42" s="24">
        <v>218</v>
      </c>
      <c r="C42" s="19">
        <v>10</v>
      </c>
    </row>
    <row r="43" spans="1:3">
      <c r="A43" s="20" t="s">
        <v>100</v>
      </c>
      <c r="B43" s="21">
        <v>219</v>
      </c>
      <c r="C43" s="22">
        <v>10</v>
      </c>
    </row>
    <row r="44" spans="1:3">
      <c r="A44" s="15" t="s">
        <v>101</v>
      </c>
      <c r="B44" s="13">
        <v>220</v>
      </c>
      <c r="C44" s="16">
        <v>248</v>
      </c>
    </row>
    <row r="45" spans="1:3">
      <c r="A45" s="25" t="s">
        <v>102</v>
      </c>
      <c r="B45" s="26">
        <v>221</v>
      </c>
      <c r="C45" s="27">
        <v>80</v>
      </c>
    </row>
    <row r="46" spans="1:3">
      <c r="A46" s="17" t="s">
        <v>103</v>
      </c>
      <c r="B46" s="18">
        <v>222</v>
      </c>
      <c r="C46" s="19">
        <v>100</v>
      </c>
    </row>
    <row r="47" spans="1:3">
      <c r="A47" s="20" t="s">
        <v>104</v>
      </c>
      <c r="B47" s="21">
        <v>223</v>
      </c>
      <c r="C47" s="22">
        <v>20</v>
      </c>
    </row>
    <row r="48" spans="1:3">
      <c r="A48" s="25" t="s">
        <v>105</v>
      </c>
      <c r="B48" s="26">
        <v>224</v>
      </c>
      <c r="C48" s="27">
        <v>80</v>
      </c>
    </row>
    <row r="49" spans="1:3">
      <c r="A49" s="17" t="s">
        <v>103</v>
      </c>
      <c r="B49" s="18">
        <v>225</v>
      </c>
      <c r="C49" s="19">
        <v>100</v>
      </c>
    </row>
    <row r="50" spans="1:3">
      <c r="A50" s="20" t="s">
        <v>104</v>
      </c>
      <c r="B50" s="21">
        <v>226</v>
      </c>
      <c r="C50" s="22">
        <v>20</v>
      </c>
    </row>
    <row r="51" spans="1:3">
      <c r="A51" s="25" t="s">
        <v>106</v>
      </c>
      <c r="B51" s="26">
        <v>227</v>
      </c>
      <c r="C51" s="27">
        <v>88</v>
      </c>
    </row>
    <row r="52" spans="1:3">
      <c r="A52" s="17" t="s">
        <v>103</v>
      </c>
      <c r="B52" s="18">
        <v>228</v>
      </c>
      <c r="C52" s="19">
        <v>100</v>
      </c>
    </row>
    <row r="53" spans="1:3">
      <c r="A53" s="20" t="s">
        <v>104</v>
      </c>
      <c r="B53" s="21">
        <v>229</v>
      </c>
      <c r="C53" s="22">
        <v>12</v>
      </c>
    </row>
    <row r="54" spans="1:3">
      <c r="A54" s="17" t="s">
        <v>107</v>
      </c>
      <c r="B54" s="18">
        <v>230</v>
      </c>
      <c r="C54" s="19">
        <v>0</v>
      </c>
    </row>
    <row r="55" spans="1:3">
      <c r="A55" s="15" t="s">
        <v>108</v>
      </c>
      <c r="B55" s="13">
        <v>240</v>
      </c>
      <c r="C55" s="16">
        <v>0</v>
      </c>
    </row>
    <row r="56" spans="1:3">
      <c r="A56" s="17" t="s">
        <v>103</v>
      </c>
      <c r="B56" s="18">
        <v>241</v>
      </c>
      <c r="C56" s="19">
        <v>0</v>
      </c>
    </row>
    <row r="57" spans="1:3">
      <c r="A57" s="20" t="s">
        <v>104</v>
      </c>
      <c r="B57" s="21">
        <v>242</v>
      </c>
      <c r="C57" s="22">
        <v>0</v>
      </c>
    </row>
    <row r="58" spans="1:3">
      <c r="A58" s="15" t="s">
        <v>131</v>
      </c>
      <c r="B58" s="13">
        <v>250</v>
      </c>
      <c r="C58" s="16">
        <v>0</v>
      </c>
    </row>
    <row r="59" spans="1:3">
      <c r="A59" s="17" t="s">
        <v>109</v>
      </c>
      <c r="B59" s="28">
        <v>251</v>
      </c>
      <c r="C59" s="19">
        <v>0</v>
      </c>
    </row>
    <row r="60" spans="1:3">
      <c r="A60" s="17" t="s">
        <v>126</v>
      </c>
      <c r="B60" s="28">
        <v>252</v>
      </c>
      <c r="C60" s="19">
        <v>0</v>
      </c>
    </row>
    <row r="61" spans="1:3">
      <c r="A61" s="17" t="s">
        <v>127</v>
      </c>
      <c r="B61" s="28">
        <v>258</v>
      </c>
      <c r="C61" s="19">
        <v>0</v>
      </c>
    </row>
    <row r="62" spans="1:3" ht="25.5">
      <c r="A62" s="20" t="s">
        <v>110</v>
      </c>
      <c r="B62" s="21">
        <v>259</v>
      </c>
      <c r="C62" s="22">
        <v>0</v>
      </c>
    </row>
    <row r="63" spans="1:3">
      <c r="A63" s="15" t="s">
        <v>111</v>
      </c>
      <c r="B63" s="13">
        <v>260</v>
      </c>
      <c r="C63" s="16">
        <v>20</v>
      </c>
    </row>
    <row r="64" spans="1:3">
      <c r="A64" s="17" t="s">
        <v>128</v>
      </c>
      <c r="B64" s="28">
        <v>261</v>
      </c>
      <c r="C64" s="19"/>
    </row>
    <row r="65" spans="1:3">
      <c r="A65" s="17" t="s">
        <v>129</v>
      </c>
      <c r="B65" s="28">
        <v>262</v>
      </c>
      <c r="C65" s="19">
        <v>0</v>
      </c>
    </row>
    <row r="66" spans="1:3">
      <c r="A66" s="17" t="s">
        <v>130</v>
      </c>
      <c r="B66" s="28">
        <v>268</v>
      </c>
      <c r="C66" s="19">
        <v>0</v>
      </c>
    </row>
    <row r="67" spans="1:3">
      <c r="A67" s="29" t="s">
        <v>112</v>
      </c>
      <c r="B67" s="30">
        <v>269</v>
      </c>
      <c r="C67" s="31">
        <v>20</v>
      </c>
    </row>
    <row r="68" spans="1:3">
      <c r="A68" s="13" t="s">
        <v>12</v>
      </c>
      <c r="B68" s="13">
        <v>270</v>
      </c>
      <c r="C68" s="16">
        <v>538</v>
      </c>
    </row>
    <row r="69" spans="1:3">
      <c r="A69" s="28" t="s">
        <v>16</v>
      </c>
      <c r="B69" s="18"/>
      <c r="C69" s="32"/>
    </row>
    <row r="70" spans="1:3">
      <c r="A70" s="33" t="s">
        <v>10</v>
      </c>
      <c r="B70" s="13">
        <v>300</v>
      </c>
      <c r="C70" s="16">
        <v>428</v>
      </c>
    </row>
    <row r="71" spans="1:3">
      <c r="A71" s="15" t="s">
        <v>11</v>
      </c>
      <c r="B71" s="13">
        <v>310</v>
      </c>
      <c r="C71" s="16">
        <v>328</v>
      </c>
    </row>
    <row r="72" spans="1:3">
      <c r="A72" s="17" t="s">
        <v>39</v>
      </c>
      <c r="B72" s="18">
        <v>311</v>
      </c>
      <c r="C72" s="19">
        <v>10</v>
      </c>
    </row>
    <row r="73" spans="1:3">
      <c r="A73" s="34" t="s">
        <v>40</v>
      </c>
      <c r="B73" s="24">
        <v>3111</v>
      </c>
      <c r="C73" s="35">
        <v>10</v>
      </c>
    </row>
    <row r="74" spans="1:3">
      <c r="A74" s="17" t="s">
        <v>41</v>
      </c>
      <c r="B74" s="18">
        <v>312</v>
      </c>
      <c r="C74" s="19">
        <v>10</v>
      </c>
    </row>
    <row r="75" spans="1:3">
      <c r="A75" s="17" t="s">
        <v>42</v>
      </c>
      <c r="B75" s="18">
        <v>313</v>
      </c>
      <c r="C75" s="19">
        <v>10</v>
      </c>
    </row>
    <row r="76" spans="1:3">
      <c r="A76" s="17" t="s">
        <v>43</v>
      </c>
      <c r="B76" s="18">
        <v>314</v>
      </c>
      <c r="C76" s="19">
        <v>10</v>
      </c>
    </row>
    <row r="77" spans="1:3">
      <c r="A77" s="17" t="s">
        <v>44</v>
      </c>
      <c r="B77" s="18">
        <v>315</v>
      </c>
      <c r="C77" s="19">
        <v>10</v>
      </c>
    </row>
    <row r="78" spans="1:3">
      <c r="A78" s="17" t="s">
        <v>45</v>
      </c>
      <c r="B78" s="18">
        <v>316</v>
      </c>
      <c r="C78" s="19">
        <v>10</v>
      </c>
    </row>
    <row r="79" spans="1:3">
      <c r="A79" s="17" t="s">
        <v>46</v>
      </c>
      <c r="B79" s="18">
        <v>317</v>
      </c>
      <c r="C79" s="19">
        <v>238</v>
      </c>
    </row>
    <row r="80" spans="1:3">
      <c r="A80" s="17" t="s">
        <v>47</v>
      </c>
      <c r="B80" s="18">
        <v>318</v>
      </c>
      <c r="C80" s="19">
        <v>10</v>
      </c>
    </row>
    <row r="81" spans="1:3">
      <c r="A81" s="17" t="s">
        <v>48</v>
      </c>
      <c r="B81" s="18">
        <v>319</v>
      </c>
      <c r="C81" s="19">
        <v>10</v>
      </c>
    </row>
    <row r="82" spans="1:3">
      <c r="A82" s="23" t="s">
        <v>49</v>
      </c>
      <c r="B82" s="24">
        <v>320</v>
      </c>
      <c r="C82" s="19">
        <v>10</v>
      </c>
    </row>
    <row r="83" spans="1:3">
      <c r="A83" s="23" t="s">
        <v>50</v>
      </c>
      <c r="B83" s="24">
        <v>323</v>
      </c>
      <c r="C83" s="19">
        <v>0</v>
      </c>
    </row>
    <row r="84" spans="1:3">
      <c r="A84" s="15" t="s">
        <v>13</v>
      </c>
      <c r="B84" s="13">
        <v>330</v>
      </c>
      <c r="C84" s="16">
        <v>100</v>
      </c>
    </row>
    <row r="85" spans="1:3">
      <c r="A85" s="17" t="s">
        <v>51</v>
      </c>
      <c r="B85" s="18">
        <v>331</v>
      </c>
      <c r="C85" s="19">
        <v>10</v>
      </c>
    </row>
    <row r="86" spans="1:3">
      <c r="A86" s="17" t="s">
        <v>52</v>
      </c>
      <c r="B86" s="18">
        <v>332</v>
      </c>
      <c r="C86" s="19">
        <v>10</v>
      </c>
    </row>
    <row r="87" spans="1:3">
      <c r="A87" s="17" t="s">
        <v>53</v>
      </c>
      <c r="B87" s="18">
        <v>333</v>
      </c>
      <c r="C87" s="19">
        <v>10</v>
      </c>
    </row>
    <row r="88" spans="1:3">
      <c r="A88" s="17" t="s">
        <v>54</v>
      </c>
      <c r="B88" s="18">
        <v>334</v>
      </c>
      <c r="C88" s="19">
        <v>10</v>
      </c>
    </row>
    <row r="89" spans="1:3">
      <c r="A89" s="17" t="s">
        <v>59</v>
      </c>
      <c r="B89" s="18">
        <v>335</v>
      </c>
      <c r="C89" s="19">
        <v>10</v>
      </c>
    </row>
    <row r="90" spans="1:3">
      <c r="A90" s="23" t="s">
        <v>55</v>
      </c>
      <c r="B90" s="24">
        <v>336</v>
      </c>
      <c r="C90" s="19">
        <v>20</v>
      </c>
    </row>
    <row r="91" spans="1:3">
      <c r="A91" s="23" t="s">
        <v>56</v>
      </c>
      <c r="B91" s="24">
        <v>337</v>
      </c>
      <c r="C91" s="19">
        <v>10</v>
      </c>
    </row>
    <row r="92" spans="1:3">
      <c r="A92" s="36" t="s">
        <v>57</v>
      </c>
      <c r="B92" s="24">
        <v>338</v>
      </c>
      <c r="C92" s="19">
        <v>10</v>
      </c>
    </row>
    <row r="93" spans="1:3">
      <c r="A93" s="36" t="s">
        <v>58</v>
      </c>
      <c r="B93" s="24">
        <v>339</v>
      </c>
      <c r="C93" s="19">
        <v>10</v>
      </c>
    </row>
    <row r="94" spans="1:3">
      <c r="A94" s="33" t="s">
        <v>14</v>
      </c>
      <c r="B94" s="13">
        <v>400</v>
      </c>
      <c r="C94" s="16">
        <v>110</v>
      </c>
    </row>
    <row r="95" spans="1:3">
      <c r="A95" s="15" t="s">
        <v>15</v>
      </c>
      <c r="B95" s="13">
        <v>410</v>
      </c>
      <c r="C95" s="16">
        <v>90</v>
      </c>
    </row>
    <row r="96" spans="1:3">
      <c r="A96" s="17" t="s">
        <v>60</v>
      </c>
      <c r="B96" s="18">
        <v>411</v>
      </c>
      <c r="C96" s="19">
        <v>10</v>
      </c>
    </row>
    <row r="97" spans="1:3">
      <c r="A97" s="17" t="s">
        <v>61</v>
      </c>
      <c r="B97" s="18">
        <v>412</v>
      </c>
      <c r="C97" s="19">
        <v>10</v>
      </c>
    </row>
    <row r="98" spans="1:3">
      <c r="A98" s="17" t="s">
        <v>62</v>
      </c>
      <c r="B98" s="18">
        <v>413</v>
      </c>
      <c r="C98" s="19">
        <v>10</v>
      </c>
    </row>
    <row r="99" spans="1:3">
      <c r="A99" s="20" t="s">
        <v>63</v>
      </c>
      <c r="B99" s="21">
        <v>414</v>
      </c>
      <c r="C99" s="22">
        <v>10</v>
      </c>
    </row>
    <row r="100" spans="1:3">
      <c r="A100" s="17" t="s">
        <v>64</v>
      </c>
      <c r="B100" s="18">
        <v>415</v>
      </c>
      <c r="C100" s="19">
        <v>10</v>
      </c>
    </row>
    <row r="101" spans="1:3">
      <c r="A101" s="17" t="s">
        <v>66</v>
      </c>
      <c r="B101" s="18">
        <v>416</v>
      </c>
      <c r="C101" s="19">
        <v>10</v>
      </c>
    </row>
    <row r="102" spans="1:3">
      <c r="A102" s="17" t="s">
        <v>67</v>
      </c>
      <c r="B102" s="18">
        <v>417</v>
      </c>
      <c r="C102" s="19">
        <v>10</v>
      </c>
    </row>
    <row r="103" spans="1:3">
      <c r="A103" s="17" t="s">
        <v>68</v>
      </c>
      <c r="B103" s="18">
        <v>418</v>
      </c>
      <c r="C103" s="19">
        <v>10</v>
      </c>
    </row>
    <row r="104" spans="1:3">
      <c r="A104" s="17" t="s">
        <v>69</v>
      </c>
      <c r="B104" s="18">
        <v>419</v>
      </c>
      <c r="C104" s="19">
        <v>10</v>
      </c>
    </row>
    <row r="105" spans="1:3">
      <c r="A105" s="17" t="s">
        <v>65</v>
      </c>
      <c r="B105" s="18">
        <v>420</v>
      </c>
      <c r="C105" s="19">
        <v>10</v>
      </c>
    </row>
    <row r="106" spans="1:3">
      <c r="A106" s="17" t="s">
        <v>70</v>
      </c>
      <c r="B106" s="18">
        <v>421</v>
      </c>
      <c r="C106" s="19">
        <v>10</v>
      </c>
    </row>
    <row r="107" spans="1:3">
      <c r="A107" s="17" t="s">
        <v>71</v>
      </c>
      <c r="B107" s="18">
        <v>422</v>
      </c>
      <c r="C107" s="19">
        <v>0</v>
      </c>
    </row>
    <row r="108" spans="1:3">
      <c r="A108" s="15" t="s">
        <v>72</v>
      </c>
      <c r="B108" s="13">
        <v>430</v>
      </c>
      <c r="C108" s="16">
        <v>20</v>
      </c>
    </row>
    <row r="109" spans="1:3">
      <c r="A109" s="17" t="s">
        <v>73</v>
      </c>
      <c r="B109" s="18">
        <v>432</v>
      </c>
      <c r="C109" s="19">
        <v>10</v>
      </c>
    </row>
    <row r="110" spans="1:3">
      <c r="A110" s="17" t="s">
        <v>74</v>
      </c>
      <c r="B110" s="18">
        <v>433</v>
      </c>
      <c r="C110" s="19">
        <v>10</v>
      </c>
    </row>
    <row r="111" spans="1:3">
      <c r="A111" s="37" t="s">
        <v>17</v>
      </c>
      <c r="B111" s="38">
        <v>439</v>
      </c>
      <c r="C111" s="19">
        <v>10</v>
      </c>
    </row>
    <row r="112" spans="1:3">
      <c r="A112" s="15" t="s">
        <v>75</v>
      </c>
      <c r="B112" s="13">
        <v>440</v>
      </c>
      <c r="C112" s="14">
        <v>548</v>
      </c>
    </row>
    <row r="113" spans="1:3">
      <c r="A113" s="13" t="s">
        <v>76</v>
      </c>
      <c r="B113" s="13">
        <v>500</v>
      </c>
      <c r="C113" s="14">
        <v>-10</v>
      </c>
    </row>
    <row r="114" spans="1:3">
      <c r="A114" s="95" t="s">
        <v>77</v>
      </c>
      <c r="B114" s="95"/>
      <c r="C114" s="95"/>
    </row>
    <row r="115" spans="1:3">
      <c r="A115" s="39" t="s">
        <v>27</v>
      </c>
      <c r="B115" s="40" t="s">
        <v>1</v>
      </c>
      <c r="C115" s="19">
        <v>200</v>
      </c>
    </row>
    <row r="116" spans="1:3">
      <c r="A116" s="20" t="s">
        <v>28</v>
      </c>
      <c r="B116" s="21" t="s">
        <v>2</v>
      </c>
      <c r="C116" s="22">
        <v>10</v>
      </c>
    </row>
    <row r="117" spans="1:3" ht="25.5">
      <c r="A117" s="15" t="s">
        <v>29</v>
      </c>
      <c r="B117" s="41">
        <v>10</v>
      </c>
      <c r="C117" s="42">
        <v>190</v>
      </c>
    </row>
    <row r="118" spans="1:3">
      <c r="A118" s="20" t="s">
        <v>30</v>
      </c>
      <c r="B118" s="21">
        <v>11</v>
      </c>
      <c r="C118" s="22">
        <v>150</v>
      </c>
    </row>
    <row r="119" spans="1:3">
      <c r="A119" s="15" t="s">
        <v>31</v>
      </c>
      <c r="B119" s="41">
        <v>20</v>
      </c>
      <c r="C119" s="42">
        <v>40</v>
      </c>
    </row>
    <row r="120" spans="1:3">
      <c r="A120" s="39" t="s">
        <v>32</v>
      </c>
      <c r="B120" s="43">
        <v>21</v>
      </c>
      <c r="C120" s="19">
        <v>10</v>
      </c>
    </row>
    <row r="121" spans="1:3">
      <c r="A121" s="20" t="s">
        <v>33</v>
      </c>
      <c r="B121" s="21">
        <v>22</v>
      </c>
      <c r="C121" s="22">
        <v>2</v>
      </c>
    </row>
    <row r="122" spans="1:3">
      <c r="A122" s="44" t="s">
        <v>34</v>
      </c>
      <c r="B122" s="21">
        <v>23</v>
      </c>
      <c r="C122" s="22">
        <v>2</v>
      </c>
    </row>
    <row r="123" spans="1:3">
      <c r="A123" s="20" t="s">
        <v>35</v>
      </c>
      <c r="B123" s="21">
        <v>24</v>
      </c>
      <c r="C123" s="22">
        <v>2</v>
      </c>
    </row>
    <row r="124" spans="1:3">
      <c r="A124" s="20" t="s">
        <v>36</v>
      </c>
      <c r="B124" s="21">
        <v>25</v>
      </c>
      <c r="C124" s="22">
        <v>2</v>
      </c>
    </row>
    <row r="125" spans="1:3">
      <c r="A125" s="45" t="s">
        <v>26</v>
      </c>
      <c r="B125" s="24">
        <v>28</v>
      </c>
      <c r="C125" s="35">
        <v>2</v>
      </c>
    </row>
    <row r="126" spans="1:3" ht="25.5">
      <c r="A126" s="15" t="s">
        <v>37</v>
      </c>
      <c r="B126" s="41">
        <v>30</v>
      </c>
      <c r="C126" s="42">
        <v>44</v>
      </c>
    </row>
    <row r="127" spans="1:3">
      <c r="A127" s="39" t="s">
        <v>21</v>
      </c>
      <c r="B127" s="43">
        <v>31</v>
      </c>
      <c r="C127" s="19">
        <v>10</v>
      </c>
    </row>
    <row r="128" spans="1:3">
      <c r="A128" s="20" t="s">
        <v>22</v>
      </c>
      <c r="B128" s="21">
        <v>32</v>
      </c>
      <c r="C128" s="22">
        <v>2</v>
      </c>
    </row>
    <row r="129" spans="1:3">
      <c r="A129" s="15" t="s">
        <v>23</v>
      </c>
      <c r="B129" s="41">
        <v>40</v>
      </c>
      <c r="C129" s="42">
        <v>8</v>
      </c>
    </row>
    <row r="130" spans="1:3" ht="25.5">
      <c r="A130" s="87" t="s">
        <v>24</v>
      </c>
      <c r="B130" s="46">
        <v>45</v>
      </c>
      <c r="C130" s="47">
        <v>1</v>
      </c>
    </row>
    <row r="131" spans="1:3">
      <c r="A131" s="15" t="s">
        <v>38</v>
      </c>
      <c r="B131" s="41">
        <v>50</v>
      </c>
      <c r="C131" s="42">
        <v>53</v>
      </c>
    </row>
    <row r="132" spans="1:3">
      <c r="A132" s="20" t="s">
        <v>20</v>
      </c>
      <c r="B132" s="21">
        <v>51</v>
      </c>
      <c r="C132" s="22">
        <v>2</v>
      </c>
    </row>
    <row r="133" spans="1:3">
      <c r="A133" s="37" t="s">
        <v>19</v>
      </c>
      <c r="B133" s="48">
        <v>52</v>
      </c>
      <c r="C133" s="19">
        <v>2</v>
      </c>
    </row>
    <row r="134" spans="1:3">
      <c r="A134" s="49" t="s">
        <v>18</v>
      </c>
      <c r="B134" s="50">
        <v>60</v>
      </c>
      <c r="C134" s="51">
        <v>49</v>
      </c>
    </row>
    <row r="135" spans="1:3">
      <c r="A135" s="37" t="s">
        <v>25</v>
      </c>
      <c r="B135" s="48">
        <v>70</v>
      </c>
      <c r="C135" s="19">
        <v>1</v>
      </c>
    </row>
  </sheetData>
  <mergeCells count="3">
    <mergeCell ref="A1:C1"/>
    <mergeCell ref="A12:C12"/>
    <mergeCell ref="A114:C114"/>
  </mergeCells>
  <phoneticPr fontId="12" type="noConversion"/>
  <dataValidations count="10">
    <dataValidation allowBlank="1" showInputMessage="1" showErrorMessage="1" prompt="Nhập giá trị" sqref="C125 C130 C72:C83 C85:C93 C115 C120 C127 C96:C98 C100:C107 C109:C111 C133 C135 C59:C61 C64:C67 B2:B4 B7 B10 C17:C18 C20 C23:C27 C30 C33:C36 C39:C42 C46 C49 C52 C54 C56"/>
    <dataValidation allowBlank="1" showInputMessage="1" showErrorMessage="1" prompt="Nhập số không âm" sqref="C118 C132 C128 C121:C124 C99 C116 C50 C53 C57 C62 C21 C28 C31 C43 C47"/>
    <dataValidation allowBlank="1" showInputMessage="1" showErrorMessage="1" prompt="Không nhập số liệu" sqref="C68 C70:C71 C84 C94:C95 C108 C112 C117 C119 C126 C134 C129 C131 C15:C16 C19 C22 C29 C32 C37:C38 C44:C45 C48 C51 C55 C58 C63"/>
    <dataValidation allowBlank="1" showInputMessage="1" showErrorMessage="1" prompt="Không nhập số liệu. Kiểm tra giá trị này phải bằng 0" sqref="C113"/>
    <dataValidation allowBlank="1" showInputMessage="1" showErrorMessage="1" prompt="Nhập giá trị_x000a_" sqref="C13"/>
    <dataValidation type="list" allowBlank="1" showInputMessage="1" showErrorMessage="1" prompt="Lựa chọn Dropdown có sẵn" sqref="B9">
      <formula1>"VND, USD,EUR, AUD, CAD, CHF, CNY, GBP, JPY, SGD, XAU"</formula1>
    </dataValidation>
    <dataValidation type="list" allowBlank="1" showInputMessage="1" showErrorMessage="1" prompt="Lựa chọn Dropdown có sẵn" sqref="B5">
      <formula1>"Audit, Internal, Tax "</formula1>
    </dataValidation>
    <dataValidation type="list" allowBlank="1" showInputMessage="1" showErrorMessage="1" prompt="Lựa chọn Dropdown có sẵn" sqref="B6">
      <formula1>"Consolidated, Individual"</formula1>
    </dataValidation>
    <dataValidation type="list" allowBlank="1" showInputMessage="1" showErrorMessage="1" prompt="Lựa chọn Dropdown có sẵn" sqref="B8">
      <formula1>"31/3, 30/6, 31/9, 31/12"</formula1>
    </dataValidation>
    <dataValidation allowBlank="1" showInputMessage="1" showErrorMessage="1" prompt="Nhập giá trị trường hợp Phân loại BC là Báo cáo kiểm toán" sqref="B1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07" workbookViewId="0">
      <selection activeCell="A117" sqref="A117"/>
    </sheetView>
  </sheetViews>
  <sheetFormatPr defaultRowHeight="13.5"/>
  <cols>
    <col min="1" max="1" width="37.125" customWidth="1"/>
    <col min="2" max="2" width="16.125" customWidth="1"/>
    <col min="3" max="3" width="17.375" customWidth="1"/>
    <col min="5" max="5" width="37.125" customWidth="1"/>
    <col min="6" max="6" width="16.125" customWidth="1"/>
    <col min="7" max="7" width="17.375" customWidth="1"/>
  </cols>
  <sheetData>
    <row r="1" spans="1:7" ht="14.45" customHeight="1">
      <c r="A1" s="93" t="s">
        <v>78</v>
      </c>
      <c r="B1" s="93"/>
      <c r="C1" s="93"/>
      <c r="E1" s="96"/>
      <c r="F1" s="96"/>
      <c r="G1" s="96"/>
    </row>
    <row r="2" spans="1:7">
      <c r="A2" s="1"/>
      <c r="B2" s="2"/>
      <c r="C2" s="3"/>
    </row>
    <row r="3" spans="1:7">
      <c r="A3" s="1" t="s">
        <v>79</v>
      </c>
      <c r="B3" s="4"/>
      <c r="C3" s="3"/>
    </row>
    <row r="4" spans="1:7">
      <c r="A4" s="1"/>
      <c r="B4" s="4"/>
      <c r="C4" s="3"/>
    </row>
    <row r="5" spans="1:7">
      <c r="A5" s="1" t="s">
        <v>80</v>
      </c>
      <c r="B5" s="4"/>
      <c r="C5" s="3"/>
    </row>
    <row r="6" spans="1:7">
      <c r="A6" s="1" t="s">
        <v>81</v>
      </c>
      <c r="B6" s="2"/>
      <c r="C6" s="3"/>
    </row>
    <row r="7" spans="1:7">
      <c r="A7" s="5" t="s">
        <v>82</v>
      </c>
      <c r="B7" s="4"/>
      <c r="C7" s="3"/>
    </row>
    <row r="8" spans="1:7">
      <c r="A8" s="5" t="s">
        <v>83</v>
      </c>
      <c r="B8" s="4"/>
      <c r="C8" s="3"/>
    </row>
    <row r="9" spans="1:7">
      <c r="A9" s="5" t="s">
        <v>84</v>
      </c>
      <c r="B9" s="6"/>
      <c r="C9" s="7"/>
    </row>
    <row r="10" spans="1:7" ht="14.45" customHeight="1">
      <c r="A10" s="94" t="s">
        <v>85</v>
      </c>
      <c r="B10" s="94"/>
      <c r="C10" s="94"/>
      <c r="E10" s="96"/>
      <c r="F10" s="96"/>
      <c r="G10" s="96"/>
    </row>
    <row r="11" spans="1:7">
      <c r="A11" s="8" t="s">
        <v>84</v>
      </c>
      <c r="B11" s="8" t="s">
        <v>86</v>
      </c>
      <c r="C11" s="9" t="s">
        <v>0</v>
      </c>
    </row>
    <row r="12" spans="1:7">
      <c r="A12" s="10" t="s">
        <v>87</v>
      </c>
      <c r="B12" s="11"/>
      <c r="C12" s="12"/>
    </row>
    <row r="13" spans="1:7">
      <c r="A13" s="13" t="s">
        <v>196</v>
      </c>
      <c r="B13" s="13">
        <v>100</v>
      </c>
      <c r="C13" s="14">
        <v>203</v>
      </c>
    </row>
    <row r="14" spans="1:7">
      <c r="A14" s="15" t="s">
        <v>88</v>
      </c>
      <c r="B14" s="13">
        <v>110</v>
      </c>
      <c r="C14" s="16">
        <v>113</v>
      </c>
    </row>
    <row r="15" spans="1:7">
      <c r="A15" s="17" t="s">
        <v>119</v>
      </c>
      <c r="B15" s="18">
        <v>111</v>
      </c>
      <c r="C15" s="19">
        <v>103</v>
      </c>
    </row>
    <row r="16" spans="1:7">
      <c r="A16" s="17" t="s">
        <v>89</v>
      </c>
      <c r="B16" s="18">
        <v>112</v>
      </c>
      <c r="C16" s="19">
        <v>10</v>
      </c>
    </row>
    <row r="17" spans="1:3">
      <c r="A17" s="15" t="s">
        <v>115</v>
      </c>
      <c r="B17" s="13">
        <v>120</v>
      </c>
      <c r="C17" s="16">
        <v>10</v>
      </c>
    </row>
    <row r="18" spans="1:3">
      <c r="A18" s="17" t="s">
        <v>114</v>
      </c>
      <c r="B18" s="18">
        <v>121</v>
      </c>
      <c r="C18" s="19">
        <v>10</v>
      </c>
    </row>
    <row r="19" spans="1:3">
      <c r="A19" s="20" t="s">
        <v>116</v>
      </c>
      <c r="B19" s="21">
        <v>129</v>
      </c>
      <c r="C19" s="22">
        <v>0</v>
      </c>
    </row>
    <row r="20" spans="1:3">
      <c r="A20" s="15" t="s">
        <v>117</v>
      </c>
      <c r="B20" s="13">
        <v>130</v>
      </c>
      <c r="C20" s="16">
        <v>40</v>
      </c>
    </row>
    <row r="21" spans="1:3">
      <c r="A21" s="17" t="s">
        <v>90</v>
      </c>
      <c r="B21" s="18">
        <v>131</v>
      </c>
      <c r="C21" s="19">
        <v>10</v>
      </c>
    </row>
    <row r="22" spans="1:3">
      <c r="A22" s="17" t="s">
        <v>91</v>
      </c>
      <c r="B22" s="18">
        <v>132</v>
      </c>
      <c r="C22" s="19">
        <v>10</v>
      </c>
    </row>
    <row r="23" spans="1:3">
      <c r="A23" s="17" t="s">
        <v>120</v>
      </c>
      <c r="B23" s="18">
        <v>133</v>
      </c>
      <c r="C23" s="19">
        <v>10</v>
      </c>
    </row>
    <row r="24" spans="1:3">
      <c r="A24" s="17" t="s">
        <v>113</v>
      </c>
      <c r="B24" s="18">
        <v>134</v>
      </c>
      <c r="C24" s="19">
        <v>10</v>
      </c>
    </row>
    <row r="25" spans="1:3">
      <c r="A25" s="17" t="s">
        <v>121</v>
      </c>
      <c r="B25" s="18">
        <v>135</v>
      </c>
      <c r="C25" s="19">
        <v>10</v>
      </c>
    </row>
    <row r="26" spans="1:3">
      <c r="A26" s="20" t="s">
        <v>92</v>
      </c>
      <c r="B26" s="21">
        <v>139</v>
      </c>
      <c r="C26" s="22">
        <v>10</v>
      </c>
    </row>
    <row r="27" spans="1:3">
      <c r="A27" s="15" t="s">
        <v>93</v>
      </c>
      <c r="B27" s="13">
        <v>140</v>
      </c>
      <c r="C27" s="16">
        <v>0</v>
      </c>
    </row>
    <row r="28" spans="1:3">
      <c r="A28" s="17" t="s">
        <v>94</v>
      </c>
      <c r="B28" s="18">
        <v>141</v>
      </c>
      <c r="C28" s="19">
        <v>0</v>
      </c>
    </row>
    <row r="29" spans="1:3">
      <c r="A29" s="20" t="s">
        <v>95</v>
      </c>
      <c r="B29" s="21">
        <v>149</v>
      </c>
      <c r="C29" s="22">
        <v>0</v>
      </c>
    </row>
    <row r="30" spans="1:3">
      <c r="A30" s="15" t="s">
        <v>132</v>
      </c>
      <c r="B30" s="13">
        <v>150</v>
      </c>
      <c r="C30" s="16">
        <v>40</v>
      </c>
    </row>
    <row r="31" spans="1:3" ht="14.45" customHeight="1">
      <c r="A31" s="17" t="s">
        <v>122</v>
      </c>
      <c r="B31" s="18">
        <v>151</v>
      </c>
      <c r="C31" s="19">
        <v>10</v>
      </c>
    </row>
    <row r="32" spans="1:3">
      <c r="A32" s="17" t="s">
        <v>123</v>
      </c>
      <c r="B32" s="18">
        <v>152</v>
      </c>
      <c r="C32" s="19">
        <v>10</v>
      </c>
    </row>
    <row r="33" spans="1:3">
      <c r="A33" s="17" t="s">
        <v>96</v>
      </c>
      <c r="B33" s="18">
        <v>154</v>
      </c>
      <c r="C33" s="19">
        <v>10</v>
      </c>
    </row>
    <row r="34" spans="1:3">
      <c r="A34" s="17" t="s">
        <v>97</v>
      </c>
      <c r="B34" s="18">
        <v>158</v>
      </c>
      <c r="C34" s="19">
        <v>10</v>
      </c>
    </row>
    <row r="35" spans="1:3" ht="25.5">
      <c r="A35" s="13" t="s">
        <v>197</v>
      </c>
      <c r="B35" s="13">
        <v>200</v>
      </c>
      <c r="C35" s="16">
        <v>134</v>
      </c>
    </row>
    <row r="36" spans="1:3">
      <c r="A36" s="15" t="s">
        <v>125</v>
      </c>
      <c r="B36" s="13">
        <v>210</v>
      </c>
      <c r="C36" s="16">
        <v>30</v>
      </c>
    </row>
    <row r="37" spans="1:3">
      <c r="A37" s="23" t="s">
        <v>90</v>
      </c>
      <c r="B37" s="24">
        <v>211</v>
      </c>
      <c r="C37" s="19">
        <v>10</v>
      </c>
    </row>
    <row r="38" spans="1:3">
      <c r="A38" s="23" t="s">
        <v>98</v>
      </c>
      <c r="B38" s="24">
        <v>212</v>
      </c>
      <c r="C38" s="19">
        <v>10</v>
      </c>
    </row>
    <row r="39" spans="1:3">
      <c r="A39" s="23" t="s">
        <v>99</v>
      </c>
      <c r="B39" s="24">
        <v>213</v>
      </c>
      <c r="C39" s="19">
        <v>10</v>
      </c>
    </row>
    <row r="40" spans="1:3" ht="14.45" customHeight="1">
      <c r="A40" s="23" t="s">
        <v>97</v>
      </c>
      <c r="B40" s="24">
        <v>218</v>
      </c>
      <c r="C40" s="19">
        <v>10</v>
      </c>
    </row>
    <row r="41" spans="1:3">
      <c r="A41" s="20" t="s">
        <v>100</v>
      </c>
      <c r="B41" s="21">
        <v>219</v>
      </c>
      <c r="C41" s="22">
        <v>10</v>
      </c>
    </row>
    <row r="42" spans="1:3">
      <c r="A42" s="15" t="s">
        <v>101</v>
      </c>
      <c r="B42" s="13">
        <v>220</v>
      </c>
      <c r="C42" s="16">
        <v>28</v>
      </c>
    </row>
    <row r="43" spans="1:3">
      <c r="A43" s="25" t="s">
        <v>102</v>
      </c>
      <c r="B43" s="26">
        <v>221</v>
      </c>
      <c r="C43" s="27">
        <v>9</v>
      </c>
    </row>
    <row r="44" spans="1:3">
      <c r="A44" s="17" t="s">
        <v>103</v>
      </c>
      <c r="B44" s="18">
        <v>222</v>
      </c>
      <c r="C44" s="19">
        <v>10</v>
      </c>
    </row>
    <row r="45" spans="1:3">
      <c r="A45" s="20" t="s">
        <v>104</v>
      </c>
      <c r="B45" s="21">
        <v>223</v>
      </c>
      <c r="C45" s="22">
        <v>1</v>
      </c>
    </row>
    <row r="46" spans="1:3">
      <c r="A46" s="25" t="s">
        <v>105</v>
      </c>
      <c r="B46" s="26">
        <v>224</v>
      </c>
      <c r="C46" s="27">
        <v>9</v>
      </c>
    </row>
    <row r="47" spans="1:3">
      <c r="A47" s="17" t="s">
        <v>103</v>
      </c>
      <c r="B47" s="18">
        <v>225</v>
      </c>
      <c r="C47" s="19">
        <v>10</v>
      </c>
    </row>
    <row r="48" spans="1:3">
      <c r="A48" s="20" t="s">
        <v>104</v>
      </c>
      <c r="B48" s="21">
        <v>226</v>
      </c>
      <c r="C48" s="22">
        <v>1</v>
      </c>
    </row>
    <row r="49" spans="1:3">
      <c r="A49" s="25" t="s">
        <v>106</v>
      </c>
      <c r="B49" s="26">
        <v>227</v>
      </c>
      <c r="C49" s="27">
        <v>9</v>
      </c>
    </row>
    <row r="50" spans="1:3">
      <c r="A50" s="17" t="s">
        <v>103</v>
      </c>
      <c r="B50" s="18">
        <v>228</v>
      </c>
      <c r="C50" s="19">
        <v>10</v>
      </c>
    </row>
    <row r="51" spans="1:3">
      <c r="A51" s="20" t="s">
        <v>104</v>
      </c>
      <c r="B51" s="21">
        <v>229</v>
      </c>
      <c r="C51" s="22">
        <v>1</v>
      </c>
    </row>
    <row r="52" spans="1:3">
      <c r="A52" s="17" t="s">
        <v>107</v>
      </c>
      <c r="B52" s="18">
        <v>230</v>
      </c>
      <c r="C52" s="19">
        <v>1</v>
      </c>
    </row>
    <row r="53" spans="1:3">
      <c r="A53" s="15" t="s">
        <v>108</v>
      </c>
      <c r="B53" s="13">
        <v>240</v>
      </c>
      <c r="C53" s="16">
        <v>8</v>
      </c>
    </row>
    <row r="54" spans="1:3">
      <c r="A54" s="17" t="s">
        <v>103</v>
      </c>
      <c r="B54" s="18">
        <v>241</v>
      </c>
      <c r="C54" s="19">
        <v>10</v>
      </c>
    </row>
    <row r="55" spans="1:3">
      <c r="A55" s="20" t="s">
        <v>104</v>
      </c>
      <c r="B55" s="21">
        <v>242</v>
      </c>
      <c r="C55" s="22">
        <v>2</v>
      </c>
    </row>
    <row r="56" spans="1:3">
      <c r="A56" s="15" t="s">
        <v>131</v>
      </c>
      <c r="B56" s="13">
        <v>250</v>
      </c>
      <c r="C56" s="16">
        <v>28</v>
      </c>
    </row>
    <row r="57" spans="1:3">
      <c r="A57" s="17" t="s">
        <v>109</v>
      </c>
      <c r="B57" s="28">
        <v>251</v>
      </c>
      <c r="C57" s="19">
        <v>10</v>
      </c>
    </row>
    <row r="58" spans="1:3">
      <c r="A58" s="17" t="s">
        <v>126</v>
      </c>
      <c r="B58" s="28">
        <v>252</v>
      </c>
      <c r="C58" s="19">
        <v>10</v>
      </c>
    </row>
    <row r="59" spans="1:3">
      <c r="A59" s="17" t="s">
        <v>127</v>
      </c>
      <c r="B59" s="28">
        <v>258</v>
      </c>
      <c r="C59" s="19">
        <v>10</v>
      </c>
    </row>
    <row r="60" spans="1:3" ht="25.5">
      <c r="A60" s="20" t="s">
        <v>110</v>
      </c>
      <c r="B60" s="21">
        <v>259</v>
      </c>
      <c r="C60" s="22">
        <v>2</v>
      </c>
    </row>
    <row r="61" spans="1:3">
      <c r="A61" s="15" t="s">
        <v>111</v>
      </c>
      <c r="B61" s="13">
        <v>260</v>
      </c>
      <c r="C61" s="16">
        <v>40</v>
      </c>
    </row>
    <row r="62" spans="1:3">
      <c r="A62" s="17" t="s">
        <v>128</v>
      </c>
      <c r="B62" s="28">
        <v>261</v>
      </c>
      <c r="C62" s="19">
        <v>10</v>
      </c>
    </row>
    <row r="63" spans="1:3">
      <c r="A63" s="17" t="s">
        <v>129</v>
      </c>
      <c r="B63" s="28">
        <v>262</v>
      </c>
      <c r="C63" s="19">
        <v>10</v>
      </c>
    </row>
    <row r="64" spans="1:3">
      <c r="A64" s="17" t="s">
        <v>130</v>
      </c>
      <c r="B64" s="28">
        <v>268</v>
      </c>
      <c r="C64" s="19">
        <v>10</v>
      </c>
    </row>
    <row r="65" spans="1:5">
      <c r="A65" s="29" t="s">
        <v>112</v>
      </c>
      <c r="B65" s="30">
        <v>269</v>
      </c>
      <c r="C65" s="31">
        <v>10</v>
      </c>
    </row>
    <row r="66" spans="1:5">
      <c r="A66" s="13" t="s">
        <v>198</v>
      </c>
      <c r="B66" s="13">
        <v>270</v>
      </c>
      <c r="C66" s="16">
        <v>337</v>
      </c>
    </row>
    <row r="67" spans="1:5">
      <c r="A67" s="28" t="s">
        <v>16</v>
      </c>
      <c r="B67" s="18"/>
      <c r="C67" s="32"/>
    </row>
    <row r="68" spans="1:5">
      <c r="A68" s="33" t="s">
        <v>199</v>
      </c>
      <c r="B68" s="13">
        <v>300</v>
      </c>
      <c r="C68" s="16">
        <v>300</v>
      </c>
    </row>
    <row r="69" spans="1:5">
      <c r="A69" s="15" t="s">
        <v>11</v>
      </c>
      <c r="B69" s="13">
        <v>310</v>
      </c>
      <c r="C69" s="16">
        <v>210</v>
      </c>
    </row>
    <row r="70" spans="1:5">
      <c r="A70" s="17" t="s">
        <v>39</v>
      </c>
      <c r="B70" s="18">
        <v>311</v>
      </c>
      <c r="C70" s="19">
        <v>20</v>
      </c>
    </row>
    <row r="71" spans="1:5">
      <c r="A71" s="34" t="s">
        <v>40</v>
      </c>
      <c r="B71" s="24">
        <v>3111</v>
      </c>
      <c r="C71" s="35">
        <v>20</v>
      </c>
      <c r="E71" s="88"/>
    </row>
    <row r="72" spans="1:5">
      <c r="A72" s="17" t="s">
        <v>41</v>
      </c>
      <c r="B72" s="18">
        <v>312</v>
      </c>
      <c r="C72" s="19">
        <v>20</v>
      </c>
    </row>
    <row r="73" spans="1:5">
      <c r="A73" s="17" t="s">
        <v>42</v>
      </c>
      <c r="B73" s="18">
        <v>313</v>
      </c>
      <c r="C73" s="19">
        <v>20</v>
      </c>
    </row>
    <row r="74" spans="1:5">
      <c r="A74" s="17" t="s">
        <v>43</v>
      </c>
      <c r="B74" s="18">
        <v>314</v>
      </c>
      <c r="C74" s="19">
        <v>20</v>
      </c>
    </row>
    <row r="75" spans="1:5">
      <c r="A75" s="17" t="s">
        <v>44</v>
      </c>
      <c r="B75" s="18">
        <v>315</v>
      </c>
      <c r="C75" s="19">
        <v>20</v>
      </c>
    </row>
    <row r="76" spans="1:5">
      <c r="A76" s="17" t="s">
        <v>45</v>
      </c>
      <c r="B76" s="18">
        <v>316</v>
      </c>
      <c r="C76" s="19">
        <v>20</v>
      </c>
    </row>
    <row r="77" spans="1:5">
      <c r="A77" s="17" t="s">
        <v>46</v>
      </c>
      <c r="B77" s="18">
        <v>317</v>
      </c>
      <c r="C77" s="19">
        <v>20</v>
      </c>
    </row>
    <row r="78" spans="1:5">
      <c r="A78" s="17" t="s">
        <v>47</v>
      </c>
      <c r="B78" s="18">
        <v>318</v>
      </c>
      <c r="C78" s="19">
        <v>20</v>
      </c>
    </row>
    <row r="79" spans="1:5">
      <c r="A79" s="17" t="s">
        <v>48</v>
      </c>
      <c r="B79" s="18">
        <v>319</v>
      </c>
      <c r="C79" s="19">
        <v>20</v>
      </c>
    </row>
    <row r="80" spans="1:5">
      <c r="A80" s="23" t="s">
        <v>49</v>
      </c>
      <c r="B80" s="24">
        <v>320</v>
      </c>
      <c r="C80" s="19">
        <v>20</v>
      </c>
    </row>
    <row r="81" spans="1:3">
      <c r="A81" s="23" t="s">
        <v>50</v>
      </c>
      <c r="B81" s="24">
        <v>323</v>
      </c>
      <c r="C81" s="19">
        <v>10</v>
      </c>
    </row>
    <row r="82" spans="1:3">
      <c r="A82" s="15" t="s">
        <v>13</v>
      </c>
      <c r="B82" s="13">
        <v>330</v>
      </c>
      <c r="C82" s="16">
        <v>90</v>
      </c>
    </row>
    <row r="83" spans="1:3">
      <c r="A83" s="17" t="s">
        <v>51</v>
      </c>
      <c r="B83" s="18">
        <v>331</v>
      </c>
      <c r="C83" s="19">
        <v>10</v>
      </c>
    </row>
    <row r="84" spans="1:3">
      <c r="A84" s="17" t="s">
        <v>52</v>
      </c>
      <c r="B84" s="18">
        <v>332</v>
      </c>
      <c r="C84" s="19">
        <v>10</v>
      </c>
    </row>
    <row r="85" spans="1:3">
      <c r="A85" s="17" t="s">
        <v>53</v>
      </c>
      <c r="B85" s="18">
        <v>333</v>
      </c>
      <c r="C85" s="19">
        <v>10</v>
      </c>
    </row>
    <row r="86" spans="1:3">
      <c r="A86" s="17" t="s">
        <v>54</v>
      </c>
      <c r="B86" s="18">
        <v>334</v>
      </c>
      <c r="C86" s="19">
        <v>10</v>
      </c>
    </row>
    <row r="87" spans="1:3">
      <c r="A87" s="17" t="s">
        <v>59</v>
      </c>
      <c r="B87" s="18">
        <v>335</v>
      </c>
      <c r="C87" s="19">
        <v>10</v>
      </c>
    </row>
    <row r="88" spans="1:3">
      <c r="A88" s="23" t="s">
        <v>55</v>
      </c>
      <c r="B88" s="24">
        <v>336</v>
      </c>
      <c r="C88" s="19">
        <v>10</v>
      </c>
    </row>
    <row r="89" spans="1:3">
      <c r="A89" s="23" t="s">
        <v>56</v>
      </c>
      <c r="B89" s="24">
        <v>337</v>
      </c>
      <c r="C89" s="19">
        <v>10</v>
      </c>
    </row>
    <row r="90" spans="1:3">
      <c r="A90" s="36" t="s">
        <v>57</v>
      </c>
      <c r="B90" s="24">
        <v>338</v>
      </c>
      <c r="C90" s="19">
        <v>10</v>
      </c>
    </row>
    <row r="91" spans="1:3">
      <c r="A91" s="36" t="s">
        <v>58</v>
      </c>
      <c r="B91" s="24">
        <v>339</v>
      </c>
      <c r="C91" s="19">
        <v>10</v>
      </c>
    </row>
    <row r="92" spans="1:3">
      <c r="A92" s="33" t="s">
        <v>200</v>
      </c>
      <c r="B92" s="13">
        <v>400</v>
      </c>
      <c r="C92" s="16">
        <v>46</v>
      </c>
    </row>
    <row r="93" spans="1:3">
      <c r="A93" s="15" t="s">
        <v>15</v>
      </c>
      <c r="B93" s="13">
        <v>410</v>
      </c>
      <c r="C93" s="16">
        <v>44</v>
      </c>
    </row>
    <row r="94" spans="1:3">
      <c r="A94" s="17" t="s">
        <v>60</v>
      </c>
      <c r="B94" s="18">
        <v>411</v>
      </c>
      <c r="C94" s="19">
        <v>10</v>
      </c>
    </row>
    <row r="95" spans="1:3">
      <c r="A95" s="17" t="s">
        <v>61</v>
      </c>
      <c r="B95" s="18">
        <v>412</v>
      </c>
      <c r="C95" s="19">
        <v>10</v>
      </c>
    </row>
    <row r="96" spans="1:3">
      <c r="A96" s="17" t="s">
        <v>62</v>
      </c>
      <c r="B96" s="18">
        <v>413</v>
      </c>
      <c r="C96" s="19">
        <v>10</v>
      </c>
    </row>
    <row r="97" spans="1:7">
      <c r="A97" s="20" t="s">
        <v>63</v>
      </c>
      <c r="B97" s="21">
        <v>414</v>
      </c>
      <c r="C97" s="22">
        <v>2</v>
      </c>
    </row>
    <row r="98" spans="1:7">
      <c r="A98" s="17" t="s">
        <v>64</v>
      </c>
      <c r="B98" s="18">
        <v>415</v>
      </c>
      <c r="C98" s="19">
        <v>2</v>
      </c>
    </row>
    <row r="99" spans="1:7">
      <c r="A99" s="17" t="s">
        <v>66</v>
      </c>
      <c r="B99" s="18">
        <v>416</v>
      </c>
      <c r="C99" s="19">
        <v>2</v>
      </c>
    </row>
    <row r="100" spans="1:7">
      <c r="A100" s="17" t="s">
        <v>67</v>
      </c>
      <c r="B100" s="18">
        <v>417</v>
      </c>
      <c r="C100" s="19">
        <v>2</v>
      </c>
    </row>
    <row r="101" spans="1:7">
      <c r="A101" s="17" t="s">
        <v>68</v>
      </c>
      <c r="B101" s="18">
        <v>418</v>
      </c>
      <c r="C101" s="19">
        <v>2</v>
      </c>
    </row>
    <row r="102" spans="1:7">
      <c r="A102" s="17" t="s">
        <v>69</v>
      </c>
      <c r="B102" s="18">
        <v>419</v>
      </c>
      <c r="C102" s="19">
        <v>2</v>
      </c>
    </row>
    <row r="103" spans="1:7">
      <c r="A103" s="17" t="s">
        <v>65</v>
      </c>
      <c r="B103" s="18">
        <v>420</v>
      </c>
      <c r="C103" s="19">
        <v>2</v>
      </c>
    </row>
    <row r="104" spans="1:7">
      <c r="A104" s="17" t="s">
        <v>70</v>
      </c>
      <c r="B104" s="18">
        <v>421</v>
      </c>
      <c r="C104" s="19">
        <v>2</v>
      </c>
    </row>
    <row r="105" spans="1:7">
      <c r="A105" s="17" t="s">
        <v>71</v>
      </c>
      <c r="B105" s="18">
        <v>422</v>
      </c>
      <c r="C105" s="19">
        <v>2</v>
      </c>
    </row>
    <row r="106" spans="1:7">
      <c r="A106" s="15" t="s">
        <v>72</v>
      </c>
      <c r="B106" s="13">
        <v>430</v>
      </c>
      <c r="C106" s="16">
        <v>2</v>
      </c>
    </row>
    <row r="107" spans="1:7">
      <c r="A107" s="17" t="s">
        <v>73</v>
      </c>
      <c r="B107" s="18">
        <v>432</v>
      </c>
      <c r="C107" s="19">
        <v>1</v>
      </c>
    </row>
    <row r="108" spans="1:7">
      <c r="A108" s="17" t="s">
        <v>74</v>
      </c>
      <c r="B108" s="18">
        <v>433</v>
      </c>
      <c r="C108" s="19">
        <v>1</v>
      </c>
    </row>
    <row r="109" spans="1:7">
      <c r="A109" s="37" t="s">
        <v>17</v>
      </c>
      <c r="B109" s="38">
        <v>439</v>
      </c>
      <c r="C109" s="19">
        <v>1</v>
      </c>
    </row>
    <row r="110" spans="1:7">
      <c r="A110" s="15" t="s">
        <v>201</v>
      </c>
      <c r="B110" s="13">
        <v>440</v>
      </c>
      <c r="C110" s="14">
        <v>347</v>
      </c>
    </row>
    <row r="111" spans="1:7">
      <c r="A111" s="13" t="s">
        <v>76</v>
      </c>
      <c r="B111" s="13">
        <v>500</v>
      </c>
      <c r="C111" s="14">
        <v>-10</v>
      </c>
    </row>
    <row r="112" spans="1:7">
      <c r="A112" s="95" t="s">
        <v>174</v>
      </c>
      <c r="B112" s="95"/>
      <c r="C112" s="95"/>
      <c r="E112" s="96"/>
      <c r="F112" s="96"/>
      <c r="G112" s="96"/>
    </row>
    <row r="113" spans="1:6">
      <c r="A113" s="39" t="s">
        <v>175</v>
      </c>
      <c r="B113" s="40" t="s">
        <v>202</v>
      </c>
      <c r="C113" s="19">
        <v>200</v>
      </c>
      <c r="F113" s="88"/>
    </row>
    <row r="114" spans="1:6">
      <c r="A114" s="20" t="s">
        <v>176</v>
      </c>
      <c r="B114" s="21">
        <v>2</v>
      </c>
      <c r="C114" s="22">
        <v>10</v>
      </c>
    </row>
    <row r="115" spans="1:6" ht="25.5">
      <c r="A115" s="15" t="s">
        <v>177</v>
      </c>
      <c r="B115" s="41">
        <v>10</v>
      </c>
      <c r="C115" s="42">
        <v>190</v>
      </c>
    </row>
    <row r="116" spans="1:6">
      <c r="A116" s="20" t="s">
        <v>178</v>
      </c>
      <c r="B116" s="21">
        <v>11</v>
      </c>
      <c r="C116" s="22">
        <v>0</v>
      </c>
    </row>
    <row r="117" spans="1:6">
      <c r="A117" s="15" t="s">
        <v>179</v>
      </c>
      <c r="B117" s="41">
        <v>20</v>
      </c>
      <c r="C117" s="42">
        <v>190</v>
      </c>
    </row>
    <row r="118" spans="1:6">
      <c r="A118" s="39" t="s">
        <v>180</v>
      </c>
      <c r="B118" s="43">
        <v>21</v>
      </c>
      <c r="C118" s="19">
        <v>10</v>
      </c>
    </row>
    <row r="119" spans="1:6">
      <c r="A119" s="20" t="s">
        <v>181</v>
      </c>
      <c r="B119" s="21">
        <v>22</v>
      </c>
      <c r="C119" s="22">
        <v>10</v>
      </c>
    </row>
    <row r="120" spans="1:6">
      <c r="A120" s="44" t="s">
        <v>182</v>
      </c>
      <c r="B120" s="21">
        <v>23</v>
      </c>
      <c r="C120" s="22">
        <v>10</v>
      </c>
      <c r="E120" s="88"/>
    </row>
    <row r="121" spans="1:6">
      <c r="A121" s="20" t="s">
        <v>183</v>
      </c>
      <c r="B121" s="21">
        <v>24</v>
      </c>
      <c r="C121" s="22">
        <v>10</v>
      </c>
    </row>
    <row r="122" spans="1:6">
      <c r="A122" s="20" t="s">
        <v>184</v>
      </c>
      <c r="B122" s="21">
        <v>25</v>
      </c>
      <c r="C122" s="22">
        <v>10</v>
      </c>
    </row>
    <row r="123" spans="1:6">
      <c r="A123" s="45" t="s">
        <v>185</v>
      </c>
      <c r="B123" s="24">
        <v>28</v>
      </c>
      <c r="C123" s="35">
        <v>10</v>
      </c>
    </row>
    <row r="124" spans="1:6" ht="25.5">
      <c r="A124" s="15" t="s">
        <v>186</v>
      </c>
      <c r="B124" s="41">
        <v>30</v>
      </c>
      <c r="C124" s="42">
        <v>170</v>
      </c>
    </row>
    <row r="125" spans="1:6">
      <c r="A125" s="39" t="s">
        <v>187</v>
      </c>
      <c r="B125" s="43">
        <v>31</v>
      </c>
      <c r="C125" s="19">
        <v>10</v>
      </c>
    </row>
    <row r="126" spans="1:6">
      <c r="A126" s="20" t="s">
        <v>188</v>
      </c>
      <c r="B126" s="21">
        <v>32</v>
      </c>
      <c r="C126" s="22">
        <v>2</v>
      </c>
    </row>
    <row r="127" spans="1:6">
      <c r="A127" s="15" t="s">
        <v>189</v>
      </c>
      <c r="B127" s="41">
        <v>40</v>
      </c>
      <c r="C127" s="42">
        <v>8</v>
      </c>
    </row>
    <row r="128" spans="1:6" ht="25.5">
      <c r="A128" s="87" t="s">
        <v>190</v>
      </c>
      <c r="B128" s="46">
        <v>45</v>
      </c>
      <c r="C128" s="47">
        <v>2</v>
      </c>
    </row>
    <row r="129" spans="1:3">
      <c r="A129" s="15" t="s">
        <v>203</v>
      </c>
      <c r="B129" s="41">
        <v>50</v>
      </c>
      <c r="C129" s="42">
        <v>180</v>
      </c>
    </row>
    <row r="130" spans="1:3">
      <c r="A130" s="20" t="s">
        <v>191</v>
      </c>
      <c r="B130" s="21">
        <v>51</v>
      </c>
      <c r="C130" s="22">
        <v>12</v>
      </c>
    </row>
    <row r="131" spans="1:3">
      <c r="A131" s="37" t="s">
        <v>192</v>
      </c>
      <c r="B131" s="48">
        <v>52</v>
      </c>
      <c r="C131" s="19">
        <v>1</v>
      </c>
    </row>
    <row r="132" spans="1:3">
      <c r="A132" s="49" t="s">
        <v>193</v>
      </c>
      <c r="B132" s="50">
        <v>60</v>
      </c>
      <c r="C132" s="51">
        <v>167</v>
      </c>
    </row>
    <row r="133" spans="1:3">
      <c r="A133" s="37" t="s">
        <v>194</v>
      </c>
      <c r="B133" s="48">
        <v>70</v>
      </c>
      <c r="C133" s="19">
        <v>10</v>
      </c>
    </row>
  </sheetData>
  <mergeCells count="6">
    <mergeCell ref="A1:C1"/>
    <mergeCell ref="A10:C10"/>
    <mergeCell ref="A112:C112"/>
    <mergeCell ref="E1:G1"/>
    <mergeCell ref="E10:G10"/>
    <mergeCell ref="E112:G112"/>
  </mergeCells>
  <phoneticPr fontId="12" type="noConversion"/>
  <dataValidations count="10">
    <dataValidation allowBlank="1" showInputMessage="1" showErrorMessage="1" prompt="Nhập giá trị trường hợp Phân loại BC là Báo cáo kiểm toán" sqref="F9 B9"/>
    <dataValidation type="list" allowBlank="1" showInputMessage="1" showErrorMessage="1" prompt="Lựa chọn Dropdown có sẵn" sqref="F6 B6">
      <formula1>"31/3, 30/6, 31/9, 31/12"</formula1>
    </dataValidation>
    <dataValidation type="list" allowBlank="1" showInputMessage="1" showErrorMessage="1" prompt="Lựa chọn Dropdown có sẵn" sqref="F4 B4">
      <formula1>"Báo cáo hợp nhất, Báo cáo riêng lẻ"</formula1>
    </dataValidation>
    <dataValidation type="list" allowBlank="1" showInputMessage="1" showErrorMessage="1" prompt="Lựa chọn Dropdown có sẵn" sqref="F3 B3">
      <formula1>"Báo cáo kiểm toán, Báo cáo nội bộ, Báo cáo thuế"</formula1>
    </dataValidation>
    <dataValidation type="list" allowBlank="1" showInputMessage="1" showErrorMessage="1" prompt="Lựa chọn Dropdown có sẵn" sqref="F7 B7">
      <formula1>"VND, USD,EUR, AUD, CAD, CHF, CNY, GBP, JPY, SGD, XAU"</formula1>
    </dataValidation>
    <dataValidation allowBlank="1" showInputMessage="1" showErrorMessage="1" prompt="Nhập giá trị_x000a_" sqref="G11 C11"/>
    <dataValidation allowBlank="1" showInputMessage="1" showErrorMessage="1" prompt="Không nhập số liệu. Kiểm tra giá trị này phải bằng 0" sqref="C111 G111"/>
    <dataValidation allowBlank="1" showInputMessage="1" showErrorMessage="1" prompt="Không nhập số liệu" sqref="C66 C68:C69 C82 C92:C93 C106 C110 C13:C14 C17 C20 C27 C30 C35:C36 C42:C43 C46 C49 C53 C56 C61 C115 C117 C124 C132 C127 C129 G66 G68:G69 G82 G92:G93 G106 G110 G115 G117 G124 G132 G127 G129 G13:G14 G17 G20 G27 G30 G35:G36 G42:G43 G46 G49 G53 G56 G61"/>
    <dataValidation allowBlank="1" showInputMessage="1" showErrorMessage="1" prompt="Nhập số không âm" sqref="C48 C51 C55 C60 C97 C19 C26 C29 C41 C45 C114 C116 C130 C126 C119:C122 G116 G130 G126 G119:G122 G97 G114 G48 G51 G55 G60 G19 G26 G29 G41 G45"/>
    <dataValidation allowBlank="1" showInputMessage="1" showErrorMessage="1" prompt="Nhập giá trị" sqref="C57:C59 C62:C65 C70:C81 C83:C91 G50 G52 G54 C94:C96 C98:C105 C107:C109 C15:C16 C18 C21:C25 C28 C31:C34 C37:C40 C44 C47 C50 C52 C54 C113 C118 C125 C131 C133 C123 C128 G123 G128 G70:G81 G83:G91 G113 G118 G125 G94:G96 G98:G105 G107:G109 G131 G133 G57:G59 G62:G65 F2 F5 F8 G15:G16 G18 G21:G25 G28 G31:G34 G37:G40 G44 G47 B2 B5 B8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3" workbookViewId="0">
      <selection activeCell="C8" sqref="C8"/>
    </sheetView>
  </sheetViews>
  <sheetFormatPr defaultColWidth="8.875" defaultRowHeight="13.5"/>
  <cols>
    <col min="1" max="1" width="5.125" style="78" customWidth="1"/>
    <col min="2" max="2" width="0" style="78" hidden="1" customWidth="1"/>
    <col min="3" max="3" width="27.625" style="78" customWidth="1"/>
    <col min="4" max="4" width="15.375" style="78" customWidth="1"/>
    <col min="5" max="5" width="8.875" style="52" customWidth="1"/>
    <col min="6" max="6" width="34" style="53" customWidth="1"/>
    <col min="7" max="7" width="33.625" style="53" customWidth="1"/>
    <col min="8" max="8" width="26.375" style="53" customWidth="1"/>
    <col min="9" max="16384" width="8.875" style="53"/>
  </cols>
  <sheetData>
    <row r="1" spans="1:8" ht="14.25">
      <c r="A1" s="97" t="s">
        <v>143</v>
      </c>
      <c r="B1" s="97"/>
      <c r="C1" s="97"/>
      <c r="D1" s="97"/>
    </row>
    <row r="2" spans="1:8" s="89" customFormat="1" ht="25.5">
      <c r="A2" s="54" t="s">
        <v>163</v>
      </c>
      <c r="B2" s="55" t="s">
        <v>3</v>
      </c>
      <c r="C2" s="54" t="s">
        <v>162</v>
      </c>
      <c r="D2" s="54" t="s">
        <v>144</v>
      </c>
      <c r="E2" s="56" t="s">
        <v>145</v>
      </c>
      <c r="F2" s="57" t="s">
        <v>4</v>
      </c>
      <c r="G2" s="57" t="s">
        <v>164</v>
      </c>
      <c r="H2" s="57" t="s">
        <v>165</v>
      </c>
    </row>
    <row r="3" spans="1:8" s="78" customFormat="1" ht="51">
      <c r="A3" s="58">
        <v>1</v>
      </c>
      <c r="B3" s="59">
        <v>1</v>
      </c>
      <c r="C3" s="58" t="s">
        <v>146</v>
      </c>
      <c r="D3" s="60">
        <f>'[1]Năm N-1'!C68/'[1]Năm N-1'!C92</f>
        <v>6.5217391304347823</v>
      </c>
      <c r="E3" s="61">
        <f>IF('[1]Năm N-1'!C92=0,0,IF(D3&lt;1,18,IF(D3&lt;=3,9,0)))</f>
        <v>0</v>
      </c>
      <c r="F3" s="62" t="s">
        <v>147</v>
      </c>
      <c r="G3" s="63" t="s">
        <v>148</v>
      </c>
      <c r="H3" s="63" t="s">
        <v>149</v>
      </c>
    </row>
    <row r="4" spans="1:8" s="78" customFormat="1" ht="76.5">
      <c r="A4" s="58">
        <v>2</v>
      </c>
      <c r="B4" s="59">
        <v>29</v>
      </c>
      <c r="C4" s="64" t="s">
        <v>150</v>
      </c>
      <c r="D4" s="65">
        <f>IF(AND('[1]Năm N-2'!C132&gt;=0, '[1]Năm N-1'!C132&gt;=0), 9, IF(AND('[1]Năm N-2'!C132&lt;0, '[1]Năm N-1'!C132&lt;0), 0, 4.5))</f>
        <v>9</v>
      </c>
      <c r="E4" s="66">
        <f>D4</f>
        <v>9</v>
      </c>
      <c r="F4" s="63" t="s">
        <v>151</v>
      </c>
      <c r="G4" s="63" t="s">
        <v>152</v>
      </c>
      <c r="H4" s="67"/>
    </row>
    <row r="5" spans="1:8" s="78" customFormat="1" ht="51">
      <c r="A5" s="58">
        <v>3</v>
      </c>
      <c r="B5" s="59">
        <v>2</v>
      </c>
      <c r="C5" s="60" t="s">
        <v>195</v>
      </c>
      <c r="D5" s="60" t="e">
        <f>AVERAGE('[1]Năm N-1'!C27,'[1]Năm N-2'!C27)*365/'[1]Năm N-1'!C116</f>
        <v>#DIV/0!</v>
      </c>
      <c r="E5" s="68">
        <f>IF(AND(('[1]Năm N-2'!C27+'[1]Năm N-1'!C27)=0,'[1]Năm N-1'!C116=0),6,IF(AND(('[1]Năm N-2'!C27+'[1]Năm N-1'!C27)&gt;0,'[1]Năm N-1'!C116=0),0,IF(D5&lt;120,6,IF(D5&lt;150,4.5,0))))</f>
        <v>6</v>
      </c>
      <c r="F5" s="90" t="s">
        <v>153</v>
      </c>
      <c r="G5" s="63" t="s">
        <v>154</v>
      </c>
      <c r="H5" s="63" t="s">
        <v>155</v>
      </c>
    </row>
    <row r="6" spans="1:8" s="78" customFormat="1" ht="38.25">
      <c r="A6" s="58">
        <v>4</v>
      </c>
      <c r="B6" s="59">
        <v>3</v>
      </c>
      <c r="C6" s="60" t="s">
        <v>157</v>
      </c>
      <c r="D6" s="60">
        <f>AVERAGE('[1]Năm N-1'!C20,'[1]Năm N-2'!C20)*365/'[1]Năm N-1'!C115</f>
        <v>105.65789473684211</v>
      </c>
      <c r="E6" s="66">
        <f>IF('[1]Năm N-1'!C115=0,0,IF(D6&lt;90,6,IF(D6&lt;120,3,0)))</f>
        <v>3</v>
      </c>
      <c r="F6" s="63" t="s">
        <v>158</v>
      </c>
      <c r="G6" s="63" t="s">
        <v>159</v>
      </c>
      <c r="H6" s="63" t="s">
        <v>160</v>
      </c>
    </row>
    <row r="7" spans="1:8" s="78" customFormat="1" ht="38.25">
      <c r="A7" s="58">
        <v>5</v>
      </c>
      <c r="B7" s="59">
        <v>4</v>
      </c>
      <c r="C7" s="60" t="s">
        <v>156</v>
      </c>
      <c r="D7" s="60">
        <f>('[1]Năm N-1'!C132+'[1]Năm N-1'!C45+'[1]Năm N-1'!C48+'[1]Năm N-1'!C51+'[1]Năm N-1'!C55+'[1]Năm N-1'!C120)/(35%*'[1]Năm N-1'!C68)</f>
        <v>1.7333333333333334</v>
      </c>
      <c r="E7" s="69">
        <f>IF('[1]Năm N-1'!C68=0,0,IF(D7&gt;=1,15,IF(D7&gt;=0.75,7.5,0)))</f>
        <v>15</v>
      </c>
      <c r="F7" s="63" t="s">
        <v>161</v>
      </c>
      <c r="G7" s="63" t="s">
        <v>5</v>
      </c>
      <c r="H7" s="63" t="s">
        <v>6</v>
      </c>
    </row>
    <row r="8" spans="1:8" s="78" customFormat="1" ht="51">
      <c r="A8" s="58">
        <v>6</v>
      </c>
      <c r="B8" s="59">
        <v>5</v>
      </c>
      <c r="C8" s="60" t="s">
        <v>133</v>
      </c>
      <c r="D8" s="60">
        <f>('[1]Năm N-1'!C15+'[1]Năm N-1'!C20+'[1]Năm N-1'!C27)/'[1]Năm N-1'!C69</f>
        <v>0.68095238095238098</v>
      </c>
      <c r="E8" s="70">
        <f>IF('[1]Năm N-1'!C69=0, 0, IF('[1]Chấm điểm'!D8&gt;=1,6,IF('[1]Chấm điểm'!D8&gt;=0.75,3,0)))</f>
        <v>0</v>
      </c>
      <c r="F8" s="63" t="s">
        <v>140</v>
      </c>
      <c r="G8" s="63" t="s">
        <v>142</v>
      </c>
      <c r="H8" s="63" t="s">
        <v>141</v>
      </c>
    </row>
    <row r="9" spans="1:8">
      <c r="A9" s="71"/>
      <c r="B9" s="72"/>
      <c r="C9" s="71" t="s">
        <v>134</v>
      </c>
      <c r="D9" s="73">
        <f>SUM(E3:E8)</f>
        <v>33</v>
      </c>
      <c r="E9" s="74"/>
      <c r="F9" s="75"/>
      <c r="G9" s="75"/>
      <c r="H9" s="75"/>
    </row>
    <row r="10" spans="1:8">
      <c r="A10" s="71"/>
      <c r="B10" s="72"/>
      <c r="C10" s="76" t="s">
        <v>135</v>
      </c>
      <c r="D10" s="77" t="str">
        <f>IF(D9&gt;=12,$D$11, IF(D9&gt;=6, "C", "D"))</f>
        <v>BB</v>
      </c>
      <c r="E10" s="77"/>
      <c r="F10" s="75"/>
      <c r="G10" s="75"/>
      <c r="H10" s="75"/>
    </row>
    <row r="11" spans="1:8" hidden="1">
      <c r="C11" s="79" t="s">
        <v>7</v>
      </c>
      <c r="D11" s="80" t="str">
        <f>IF(D9&gt;=54, "AAA", IF(D9&gt;=48, "AA", IF(D9&gt;=42, "A", IF(D9&gt;=36, "BBB", IF(D9&gt;=30, "BB", IF(D9&gt;=24, "B", IF(D9&gt;=18, "CCC", IF(D9&gt;=12, "CC", "NA"))))))))</f>
        <v>BB</v>
      </c>
      <c r="E11" s="80"/>
    </row>
    <row r="12" spans="1:8">
      <c r="A12" s="75"/>
      <c r="C12" s="76" t="s">
        <v>136</v>
      </c>
      <c r="D12" s="81">
        <f>IF(D9&gt;=12,$D$13, IF(D9&gt;=6, 9, 10))</f>
        <v>5</v>
      </c>
      <c r="E12" s="75"/>
      <c r="F12" s="75"/>
      <c r="G12" s="75"/>
      <c r="H12" s="75"/>
    </row>
    <row r="13" spans="1:8" hidden="1">
      <c r="C13" s="79" t="s">
        <v>8</v>
      </c>
      <c r="D13" s="79">
        <f>IF(D9&gt;=54, 1, IF(D9&gt;=48, 2, IF(D9&gt;=42, 3, IF(D9&gt;=36, 4, IF(D9&gt;=30, 5, IF(D9&gt;=24, 6, IF(D9&gt;=18, 7, IF(D9&gt;=12, 8, "NA"))))))))</f>
        <v>5</v>
      </c>
      <c r="E13" s="80"/>
    </row>
    <row r="14" spans="1:8" ht="15">
      <c r="A14" s="82" t="s">
        <v>9</v>
      </c>
      <c r="B14" s="83"/>
      <c r="C14" s="83"/>
      <c r="D14" s="84"/>
      <c r="E14" s="85"/>
      <c r="F14" s="86"/>
    </row>
    <row r="15" spans="1:8" ht="15">
      <c r="A15" s="83"/>
      <c r="B15" s="83"/>
      <c r="C15" s="83" t="s">
        <v>137</v>
      </c>
      <c r="D15" s="84"/>
      <c r="E15" s="85"/>
      <c r="F15" s="86"/>
    </row>
    <row r="16" spans="1:8" ht="15">
      <c r="A16" s="83"/>
      <c r="B16" s="83"/>
      <c r="C16" s="83" t="s">
        <v>138</v>
      </c>
      <c r="D16" s="84"/>
      <c r="E16" s="85"/>
      <c r="F16" s="86"/>
    </row>
    <row r="17" spans="1:6" ht="15">
      <c r="A17" s="83"/>
      <c r="B17" s="83"/>
      <c r="C17" s="83" t="s">
        <v>139</v>
      </c>
      <c r="D17" s="84"/>
      <c r="E17" s="85"/>
      <c r="F17" s="86"/>
    </row>
  </sheetData>
  <mergeCells count="1">
    <mergeCell ref="A1:D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Year N-2</vt:lpstr>
      <vt:lpstr>Year N-1</vt:lpstr>
      <vt:lpstr>Scoring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mido</cp:lastModifiedBy>
  <cp:lastPrinted>2013-11-06T08:42:18Z</cp:lastPrinted>
  <dcterms:created xsi:type="dcterms:W3CDTF">2013-11-06T08:39:57Z</dcterms:created>
  <dcterms:modified xsi:type="dcterms:W3CDTF">2014-06-29T09:08:28Z</dcterms:modified>
</cp:coreProperties>
</file>