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rilia\Desktop\"/>
    </mc:Choice>
  </mc:AlternateContent>
  <bookViews>
    <workbookView xWindow="0" yWindow="0" windowWidth="20430" windowHeight="8250" activeTab="2"/>
  </bookViews>
  <sheets>
    <sheet name="pso" sheetId="1" r:id="rId1"/>
    <sheet name="pso baru" sheetId="3" r:id="rId2"/>
    <sheet name="tsukamoto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3" l="1"/>
  <c r="D80" i="3"/>
  <c r="D81" i="3"/>
  <c r="D82" i="3"/>
  <c r="D83" i="3"/>
  <c r="D84" i="3"/>
  <c r="D85" i="3"/>
  <c r="D86" i="3"/>
  <c r="D87" i="3"/>
  <c r="D88" i="3"/>
  <c r="D89" i="3"/>
  <c r="D78" i="3"/>
  <c r="E70" i="3"/>
  <c r="E71" i="3"/>
  <c r="E69" i="3"/>
  <c r="D70" i="3"/>
  <c r="E67" i="3"/>
  <c r="E68" i="3"/>
  <c r="E66" i="3"/>
  <c r="D67" i="3"/>
  <c r="E64" i="3"/>
  <c r="E65" i="3"/>
  <c r="E63" i="3"/>
  <c r="E60" i="3"/>
  <c r="D63" i="3"/>
  <c r="E62" i="3"/>
  <c r="E61" i="3"/>
  <c r="C60" i="3"/>
  <c r="D61" i="3"/>
  <c r="C63" i="3"/>
  <c r="C62" i="3"/>
  <c r="E38" i="3"/>
  <c r="E37" i="3"/>
  <c r="C71" i="3"/>
  <c r="C70" i="3"/>
  <c r="C69" i="3"/>
  <c r="C68" i="3"/>
  <c r="C67" i="3"/>
  <c r="C66" i="3"/>
  <c r="C65" i="3"/>
  <c r="C64" i="3"/>
  <c r="C61" i="3"/>
  <c r="B54" i="3"/>
  <c r="B53" i="3"/>
  <c r="B52" i="3"/>
  <c r="B51" i="3"/>
  <c r="B50" i="3"/>
  <c r="B49" i="3"/>
  <c r="B48" i="3"/>
  <c r="B47" i="3"/>
  <c r="B46" i="3"/>
  <c r="B45" i="3"/>
  <c r="B44" i="3"/>
  <c r="B43" i="3"/>
  <c r="B34" i="3"/>
  <c r="C86" i="3"/>
  <c r="B33" i="3"/>
  <c r="B31" i="3"/>
  <c r="B30" i="3"/>
  <c r="C60" i="1"/>
  <c r="H85" i="3" l="1"/>
  <c r="D100" i="3" s="1"/>
  <c r="H100" i="3" s="1"/>
  <c r="H81" i="3"/>
  <c r="D96" i="3" s="1"/>
  <c r="H96" i="3" s="1"/>
  <c r="H82" i="3"/>
  <c r="D97" i="3" s="1"/>
  <c r="H97" i="3" s="1"/>
  <c r="H80" i="3"/>
  <c r="D95" i="3" s="1"/>
  <c r="H95" i="3" s="1"/>
  <c r="H86" i="3"/>
  <c r="D101" i="3" s="1"/>
  <c r="H101" i="3" s="1"/>
  <c r="H79" i="3"/>
  <c r="D94" i="3" s="1"/>
  <c r="H94" i="3" s="1"/>
  <c r="H78" i="3"/>
  <c r="H88" i="3"/>
  <c r="D103" i="3" s="1"/>
  <c r="H103" i="3" s="1"/>
  <c r="H87" i="3"/>
  <c r="D102" i="3" s="1"/>
  <c r="H102" i="3" s="1"/>
  <c r="H84" i="3"/>
  <c r="D99" i="3" s="1"/>
  <c r="H99" i="3" s="1"/>
  <c r="H83" i="3"/>
  <c r="D98" i="3" s="1"/>
  <c r="H98" i="3" s="1"/>
  <c r="H89" i="3"/>
  <c r="D104" i="3" s="1"/>
  <c r="H104" i="3" s="1"/>
  <c r="C89" i="3"/>
  <c r="C78" i="3"/>
  <c r="C80" i="3"/>
  <c r="C84" i="3"/>
  <c r="C88" i="3"/>
  <c r="C79" i="3"/>
  <c r="C81" i="3"/>
  <c r="C83" i="3"/>
  <c r="C85" i="3"/>
  <c r="C87" i="3"/>
  <c r="C82" i="3"/>
  <c r="B100" i="2"/>
  <c r="B94" i="2"/>
  <c r="E100" i="2" s="1"/>
  <c r="F91" i="2"/>
  <c r="F89" i="2"/>
  <c r="F87" i="2"/>
  <c r="F85" i="2"/>
  <c r="F83" i="2"/>
  <c r="F81" i="2"/>
  <c r="B79" i="2"/>
  <c r="F79" i="2" s="1"/>
  <c r="B77" i="2"/>
  <c r="F77" i="2" s="1"/>
  <c r="B75" i="2"/>
  <c r="F75" i="2" s="1"/>
  <c r="B73" i="2"/>
  <c r="F73" i="2" s="1"/>
  <c r="B71" i="2"/>
  <c r="F71" i="2" s="1"/>
  <c r="B69" i="2"/>
  <c r="F69" i="2" s="1"/>
  <c r="B67" i="2"/>
  <c r="F67" i="2" s="1"/>
  <c r="B65" i="2"/>
  <c r="F65" i="2" s="1"/>
  <c r="B63" i="2"/>
  <c r="F63" i="2" s="1"/>
  <c r="B61" i="2"/>
  <c r="F61" i="2" s="1"/>
  <c r="B59" i="2"/>
  <c r="F59" i="2" s="1"/>
  <c r="B57" i="2"/>
  <c r="F57" i="2" s="1"/>
  <c r="F42" i="2"/>
  <c r="F41" i="2"/>
  <c r="C65" i="1"/>
  <c r="C64" i="1"/>
  <c r="C62" i="1"/>
  <c r="C61" i="1"/>
  <c r="D93" i="3" l="1"/>
  <c r="H93" i="3" s="1"/>
  <c r="E38" i="1"/>
  <c r="E37" i="1"/>
  <c r="B45" i="1"/>
  <c r="F33" i="1"/>
  <c r="C78" i="1" s="1"/>
  <c r="B34" i="1"/>
  <c r="B33" i="1"/>
  <c r="C71" i="1"/>
  <c r="C70" i="1"/>
  <c r="C69" i="1"/>
  <c r="C67" i="1"/>
  <c r="C68" i="1"/>
  <c r="C66" i="1"/>
  <c r="C63" i="1"/>
  <c r="B44" i="1"/>
  <c r="B46" i="1"/>
  <c r="B47" i="1"/>
  <c r="B48" i="1"/>
  <c r="B49" i="1"/>
  <c r="B50" i="1"/>
  <c r="B51" i="1"/>
  <c r="B52" i="1"/>
  <c r="B53" i="1"/>
  <c r="B54" i="1"/>
  <c r="B43" i="1"/>
  <c r="B31" i="1"/>
  <c r="B30" i="1"/>
  <c r="C89" i="1" l="1"/>
  <c r="H89" i="1" s="1"/>
  <c r="C79" i="1"/>
  <c r="H79" i="1" s="1"/>
  <c r="C83" i="1"/>
  <c r="H83" i="1" s="1"/>
  <c r="C80" i="1"/>
  <c r="H80" i="1" s="1"/>
  <c r="C84" i="1"/>
  <c r="H84" i="1" s="1"/>
  <c r="C88" i="1"/>
  <c r="H88" i="1" s="1"/>
  <c r="C81" i="1"/>
  <c r="H81" i="1" s="1"/>
  <c r="C85" i="1"/>
  <c r="H85" i="1" s="1"/>
  <c r="C82" i="1"/>
  <c r="H82" i="1" s="1"/>
  <c r="C86" i="1"/>
  <c r="H86" i="1" s="1"/>
  <c r="C87" i="1"/>
  <c r="H87" i="1" s="1"/>
  <c r="H78" i="1"/>
</calcChain>
</file>

<file path=xl/sharedStrings.xml><?xml version="1.0" encoding="utf-8"?>
<sst xmlns="http://schemas.openxmlformats.org/spreadsheetml/2006/main" count="726" uniqueCount="225">
  <si>
    <t>Data Masukkan</t>
  </si>
  <si>
    <t>No</t>
  </si>
  <si>
    <t>Date</t>
  </si>
  <si>
    <t>Temperature</t>
  </si>
  <si>
    <t>Humidity</t>
  </si>
  <si>
    <t>Air Pressure</t>
  </si>
  <si>
    <t>Wind Speed</t>
  </si>
  <si>
    <t>Result</t>
  </si>
  <si>
    <t>Cloudy</t>
  </si>
  <si>
    <t>Rain</t>
  </si>
  <si>
    <t>suhu</t>
  </si>
  <si>
    <t>parameter</t>
  </si>
  <si>
    <t>tekanan udara</t>
  </si>
  <si>
    <t>kelembaban</t>
  </si>
  <si>
    <t>kecepatan angin</t>
  </si>
  <si>
    <t>langkah 2 : inisiasi batas nilai min max setiap parameter</t>
  </si>
  <si>
    <t>nilai min</t>
  </si>
  <si>
    <t>nilai max</t>
  </si>
  <si>
    <t>rumus :</t>
  </si>
  <si>
    <t>Ei = Ei + (Xmax-Ei)*wk</t>
  </si>
  <si>
    <t>Ei = Ei - (Ei - Xmin)*wk</t>
  </si>
  <si>
    <t>langkah 3 : memasukkan parameter pso yang diinput dari user</t>
  </si>
  <si>
    <t>C1</t>
  </si>
  <si>
    <t>C2</t>
  </si>
  <si>
    <t>Jumlah Iterasi</t>
  </si>
  <si>
    <t>ctt : C1, C2 Random (0;2)</t>
  </si>
  <si>
    <t>langkah 5 : mengubah fungsi keanggotaan dari pakar menggunakan fungsi max-min untuk mengubah titik bawah, tengah, dan atas</t>
  </si>
  <si>
    <t>langkah 4 : inisiasi nilai wk untuk mengubah titik tengah setiap parmeter (didapat dari merandom nilai dari 0 sampai 1)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</si>
  <si>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</si>
  <si>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</si>
  <si>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</si>
  <si>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</si>
  <si>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</si>
  <si>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</si>
  <si>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</si>
  <si>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</si>
  <si>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</si>
  <si>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</si>
  <si>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</si>
  <si>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</si>
  <si>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titik</t>
  </si>
  <si>
    <t>x1o</t>
  </si>
  <si>
    <t>x2o</t>
  </si>
  <si>
    <t>x3o</t>
  </si>
  <si>
    <t>x4o</t>
  </si>
  <si>
    <t>x5o</t>
  </si>
  <si>
    <t>x6o</t>
  </si>
  <si>
    <t>x7o</t>
  </si>
  <si>
    <t>x8o</t>
  </si>
  <si>
    <t>x9o</t>
  </si>
  <si>
    <t>x10o</t>
  </si>
  <si>
    <t>x11o</t>
  </si>
  <si>
    <t>x12o</t>
  </si>
  <si>
    <t>x</t>
  </si>
  <si>
    <t>ctt: menggeser titik kekanan maka gunakan nilai xmax</t>
  </si>
  <si>
    <t xml:space="preserve">langkah 6 : melakukan perhitungan tsukamoto </t>
  </si>
  <si>
    <t>x(t+1) = x(t) + v(t+1)</t>
  </si>
  <si>
    <t>a. menghitung nilai v</t>
  </si>
  <si>
    <t>v</t>
  </si>
  <si>
    <t>v1o</t>
  </si>
  <si>
    <t>v2o</t>
  </si>
  <si>
    <t>v3o</t>
  </si>
  <si>
    <t>v4o</t>
  </si>
  <si>
    <t>v5o</t>
  </si>
  <si>
    <t>v6o</t>
  </si>
  <si>
    <t>v7o</t>
  </si>
  <si>
    <t>v8o</t>
  </si>
  <si>
    <t>v9o</t>
  </si>
  <si>
    <t>v10o</t>
  </si>
  <si>
    <t>v11o</t>
  </si>
  <si>
    <t>v12o</t>
  </si>
  <si>
    <t>wmax</t>
  </si>
  <si>
    <t>wmin</t>
  </si>
  <si>
    <t>imax</t>
  </si>
  <si>
    <t>w</t>
  </si>
  <si>
    <t>nilai</t>
  </si>
  <si>
    <t>rumus w:</t>
  </si>
  <si>
    <t>wmax-((wmax-wmin)/imax)+ike-</t>
  </si>
  <si>
    <t>iterasi :</t>
  </si>
  <si>
    <t>Langkah 1 : inisiasi parameter (fungsi keanggotaan yang di peroleh dari pakar dan nilai kecepatan awal)</t>
  </si>
  <si>
    <t>R1</t>
  </si>
  <si>
    <t>R2</t>
  </si>
  <si>
    <t>ctt : R1, R2 Random (0;1)</t>
  </si>
  <si>
    <t>vi = w x vi + c1 x rand() x (pbest - xi) + c2 x rand() x (gbest - xi)</t>
  </si>
  <si>
    <t>b. menghitung nilai x</t>
  </si>
  <si>
    <t>langkah 1 : mengambil batas nilai fungsi keanggotaan yang baru</t>
  </si>
  <si>
    <t>kele</t>
  </si>
  <si>
    <t xml:space="preserve">langkah 2 : membuat fungsi keanggotan </t>
  </si>
  <si>
    <t>a. suhu</t>
  </si>
  <si>
    <t>Linguistick variabel</t>
  </si>
  <si>
    <t xml:space="preserve">Interval </t>
  </si>
  <si>
    <t>C</t>
  </si>
  <si>
    <t>24 &lt;= a &lt;= 27.5</t>
  </si>
  <si>
    <t>W</t>
  </si>
  <si>
    <t>26 &lt;= a &lt;= 29</t>
  </si>
  <si>
    <t>H</t>
  </si>
  <si>
    <t>a &gt; 27.5</t>
  </si>
  <si>
    <t>x &lt;= 26</t>
  </si>
  <si>
    <t>μcold(x)</t>
  </si>
  <si>
    <t>(29.3-x)/29.3-26</t>
  </si>
  <si>
    <t>26 &lt; x &lt; 29.3</t>
  </si>
  <si>
    <t>x &gt;= 29.3</t>
  </si>
  <si>
    <t>(x-26)/(29.3-26)</t>
  </si>
  <si>
    <t>26 &lt; x &lt;= 29.3</t>
  </si>
  <si>
    <t>μwarm(x)</t>
  </si>
  <si>
    <t>(30.2-x)/(30.2-29.3)</t>
  </si>
  <si>
    <t>29.3 &lt; x &lt;= 30.3</t>
  </si>
  <si>
    <t>x &gt; 30.2 dan x &lt; 26</t>
  </si>
  <si>
    <t>x &lt;= 29.3</t>
  </si>
  <si>
    <t>μhot(x)</t>
  </si>
  <si>
    <t>(x-29.3)/(30.2-29.3)</t>
  </si>
  <si>
    <t>29.3 &lt; x &lt;= 30.2</t>
  </si>
  <si>
    <t>x &gt; 30.2</t>
  </si>
  <si>
    <t>b. kelembaban</t>
  </si>
  <si>
    <t>D</t>
  </si>
  <si>
    <t>60 &lt;= b &lt;= 75</t>
  </si>
  <si>
    <t>65 &lt; b &lt;= 85</t>
  </si>
  <si>
    <t>M</t>
  </si>
  <si>
    <t>75 &lt; b &lt;= 100</t>
  </si>
  <si>
    <t>x &lt;= 80</t>
  </si>
  <si>
    <t>μdry(x)</t>
  </si>
  <si>
    <t>(82.5-x)/82.5-80</t>
  </si>
  <si>
    <t>80 &lt; x &lt; 82.5</t>
  </si>
  <si>
    <t>x &gt;= 82.5</t>
  </si>
  <si>
    <t>(x-80)/(82.5-80)</t>
  </si>
  <si>
    <t>80 &lt; x &lt;= 82.5</t>
  </si>
  <si>
    <t>μwet(x)</t>
  </si>
  <si>
    <t>(94-x)/(94-82.5)</t>
  </si>
  <si>
    <t>82.5 &lt; x &lt;= 94</t>
  </si>
  <si>
    <t>x &gt; 94 dan x &lt; 80</t>
  </si>
  <si>
    <t>x &lt;= 82.5</t>
  </si>
  <si>
    <t>μmoist(x)</t>
  </si>
  <si>
    <t>(x-82.5)/(94-82.5)</t>
  </si>
  <si>
    <t>x &gt; 94</t>
  </si>
  <si>
    <t>c. tekanan udara</t>
  </si>
  <si>
    <t>L</t>
  </si>
  <si>
    <t>c &lt;= 1010</t>
  </si>
  <si>
    <t>1008.5 &lt; c &lt;= 1013.5</t>
  </si>
  <si>
    <t>c &gt; 1011</t>
  </si>
  <si>
    <t>x &lt;= 1009.25</t>
  </si>
  <si>
    <t>μLow(x)</t>
  </si>
  <si>
    <t>(1010.6-x)/1010.6-1009.25</t>
  </si>
  <si>
    <t>1009.25 &lt; x &lt; 1010.6</t>
  </si>
  <si>
    <t>x &gt;= 1010.6</t>
  </si>
  <si>
    <t>(x-1009.25)/(1010.6-1009.25)</t>
  </si>
  <si>
    <t>1009.25&lt; x &lt;= 1010.6</t>
  </si>
  <si>
    <t>μMedium(x)</t>
  </si>
  <si>
    <t>(1013.5-x)/(1013.5-1010.6)</t>
  </si>
  <si>
    <t>1009.25&lt; x &lt;= 1013.5</t>
  </si>
  <si>
    <t>x &gt; 1013.5 dan x &lt; 1009.25</t>
  </si>
  <si>
    <t>x &lt;= 1010.6</t>
  </si>
  <si>
    <t>μHigh(x)</t>
  </si>
  <si>
    <t>(x-1010.6)/(1013.5-1010.6)</t>
  </si>
  <si>
    <t>1010.6 &lt; x &lt;= 1009.25</t>
  </si>
  <si>
    <t>x &gt; 1013.75</t>
  </si>
  <si>
    <t>d. kecepatan angin</t>
  </si>
  <si>
    <t>S</t>
  </si>
  <si>
    <t>d &lt;= 5</t>
  </si>
  <si>
    <t>K</t>
  </si>
  <si>
    <t>3 &lt; d &lt;= 7</t>
  </si>
  <si>
    <t>SK</t>
  </si>
  <si>
    <t>d &gt; 5</t>
  </si>
  <si>
    <t>x &lt;= 8.5</t>
  </si>
  <si>
    <t>μS(x)</t>
  </si>
  <si>
    <t>(9.75-x)/(9.75-8.5)</t>
  </si>
  <si>
    <t>8.5 &lt; x &lt; 9.75</t>
  </si>
  <si>
    <t>x &gt;= 9.75</t>
  </si>
  <si>
    <t>(x-8.5)/(9.75-8.5)</t>
  </si>
  <si>
    <t>8.5 &lt; x &lt;= 9.75</t>
  </si>
  <si>
    <t>μK(x)</t>
  </si>
  <si>
    <t>(13.4-x)/(13.4-9.75)</t>
  </si>
  <si>
    <t>9.75 &lt; x &lt;= 13.4</t>
  </si>
  <si>
    <t>x &gt; 13.4 dan x &lt; 8.5</t>
  </si>
  <si>
    <t>x &lt;= 9.75</t>
  </si>
  <si>
    <t>μSK(x)</t>
  </si>
  <si>
    <t>(x-9.75)/(13.4-9.75)</t>
  </si>
  <si>
    <t>x &gt; 13.4</t>
  </si>
  <si>
    <t>langlah 3 : fuzzyfikasi</t>
  </si>
  <si>
    <t>a. masukkan data</t>
  </si>
  <si>
    <t>Data1</t>
  </si>
  <si>
    <t>Parameter</t>
  </si>
  <si>
    <t>Suhu</t>
  </si>
  <si>
    <t>Kelembaban</t>
  </si>
  <si>
    <t>Tekanan udara</t>
  </si>
  <si>
    <t>Kecepatan angin</t>
  </si>
  <si>
    <t>b. menghitung dengan fungsi keanggotaan</t>
  </si>
  <si>
    <t>linguistik</t>
  </si>
  <si>
    <t>Kelembaban Udara</t>
  </si>
  <si>
    <t>Tekanan Udara</t>
  </si>
  <si>
    <t>Kecepatan Angin</t>
  </si>
  <si>
    <t>Cuaca</t>
  </si>
  <si>
    <t>Cold</t>
  </si>
  <si>
    <t>Dry</t>
  </si>
  <si>
    <t>Low</t>
  </si>
  <si>
    <t>Sedang</t>
  </si>
  <si>
    <t>Kencang</t>
  </si>
  <si>
    <t>R3</t>
  </si>
  <si>
    <t>Wet</t>
  </si>
  <si>
    <t>Medium</t>
  </si>
  <si>
    <t>R4</t>
  </si>
  <si>
    <t>R5</t>
  </si>
  <si>
    <t>Moist</t>
  </si>
  <si>
    <t>Light Rain</t>
  </si>
  <si>
    <t>R6</t>
  </si>
  <si>
    <t>High</t>
  </si>
  <si>
    <t>R7</t>
  </si>
  <si>
    <t>Warm</t>
  </si>
  <si>
    <t>R8</t>
  </si>
  <si>
    <t>R9</t>
  </si>
  <si>
    <t>R10</t>
  </si>
  <si>
    <t>Skencang</t>
  </si>
  <si>
    <t>R11</t>
  </si>
  <si>
    <t>R12</t>
  </si>
  <si>
    <t>Sunny</t>
  </si>
  <si>
    <t>R13</t>
  </si>
  <si>
    <t>Hot</t>
  </si>
  <si>
    <t>R14</t>
  </si>
  <si>
    <t>R15</t>
  </si>
  <si>
    <t>R16</t>
  </si>
  <si>
    <t>R17</t>
  </si>
  <si>
    <t>R18</t>
  </si>
  <si>
    <t>langkah 4 : implikasi (memilih nilai terkecil)</t>
  </si>
  <si>
    <t>hujan</t>
  </si>
  <si>
    <t>(berawan)</t>
  </si>
  <si>
    <t>langkah 5 : agregasi (mengambil fuzzyfikasi dan menghitung nilai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</si>
</sst>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>
    <font>
      <sz val="11"/>
      <color theme="1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1"/>
      <charset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/>
    <xf numFmtId="0" fontId="0" fillId="7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3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vertical="top"/>
    </xf>
    <xf numFmtId="0" fontId="3" fillId="0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93</xdr:row>
      <xdr:rowOff>0</xdr:rowOff>
    </xdr:from>
    <xdr:ext cx="4946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Kotak Teks 11">
              <a:extLst>
                <a:ext uri="{FF2B5EF4-FFF2-40B4-BE49-F238E27FC236}">
                  <a16:creationId xmlns:a16="http://schemas.microsoft.com/office/drawing/2014/main" xmlns="" id="{7EA7CFE9-F35F-4E24-8404-E8F6EFFBF1B1}"/>
                </a:ext>
              </a:extLst>
            </xdr:cNvPr>
            <xdr:cNvSpPr txBox="1"/>
          </xdr:nvSpPr>
          <xdr:spPr>
            <a:xfrm>
              <a:off x="3724275" y="13716000"/>
              <a:ext cx="4946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𝑐𝑒𝑟𝑎h</m:t>
                    </m:r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Kotak Teks 11">
              <a:extLst>
                <a:ext uri="{FF2B5EF4-FFF2-40B4-BE49-F238E27FC236}">
                  <a16:creationId xmlns:a16="http://schemas.microsoft.com/office/drawing/2014/main" xmlns="" xmlns:a14="http://schemas.microsoft.com/office/drawing/2010/main" id="{7EA7CFE9-F35F-4E24-8404-E8F6EFFBF1B1}"/>
                </a:ext>
              </a:extLst>
            </xdr:cNvPr>
            <xdr:cNvSpPr txBox="1"/>
          </xdr:nvSpPr>
          <xdr:spPr>
            <a:xfrm>
              <a:off x="3724275" y="13716000"/>
              <a:ext cx="4946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id-ID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  𝑐𝑒𝑟𝑎ℎ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94</xdr:row>
      <xdr:rowOff>0</xdr:rowOff>
    </xdr:from>
    <xdr:ext cx="6913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Kotak Teks 11">
              <a:extLst>
                <a:ext uri="{FF2B5EF4-FFF2-40B4-BE49-F238E27FC236}">
                  <a16:creationId xmlns:a16="http://schemas.microsoft.com/office/drawing/2014/main" xmlns="" id="{7EA7CFE9-F35F-4E24-8404-E8F6EFFBF1B1}"/>
                </a:ext>
              </a:extLst>
            </xdr:cNvPr>
            <xdr:cNvSpPr txBox="1"/>
          </xdr:nvSpPr>
          <xdr:spPr>
            <a:xfrm>
              <a:off x="3724275" y="13906500"/>
              <a:ext cx="691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𝑏𝑒𝑟𝑎𝑤𝑎𝑛</m:t>
                    </m:r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Kotak Teks 11">
              <a:extLst>
                <a:ext uri="{FF2B5EF4-FFF2-40B4-BE49-F238E27FC236}">
                  <a16:creationId xmlns:a16="http://schemas.microsoft.com/office/drawing/2014/main" xmlns="" xmlns:a14="http://schemas.microsoft.com/office/drawing/2010/main" id="{7EA7CFE9-F35F-4E24-8404-E8F6EFFBF1B1}"/>
                </a:ext>
              </a:extLst>
            </xdr:cNvPr>
            <xdr:cNvSpPr txBox="1"/>
          </xdr:nvSpPr>
          <xdr:spPr>
            <a:xfrm>
              <a:off x="3724275" y="13906500"/>
              <a:ext cx="691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id-ID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  𝑏𝑒𝑟𝑎𝑤𝑎𝑛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95</xdr:row>
      <xdr:rowOff>0</xdr:rowOff>
    </xdr:from>
    <xdr:ext cx="9773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Kotak Teks 11">
              <a:extLst>
                <a:ext uri="{FF2B5EF4-FFF2-40B4-BE49-F238E27FC236}">
                  <a16:creationId xmlns:a16="http://schemas.microsoft.com/office/drawing/2014/main" xmlns="" id="{7EA7CFE9-F35F-4E24-8404-E8F6EFFBF1B1}"/>
                </a:ext>
              </a:extLst>
            </xdr:cNvPr>
            <xdr:cNvSpPr txBox="1"/>
          </xdr:nvSpPr>
          <xdr:spPr>
            <a:xfrm>
              <a:off x="3724275" y="14097000"/>
              <a:ext cx="9773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h𝑢𝑗𝑎𝑛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𝑟𝑖𝑛𝑔𝑎𝑛</m:t>
                    </m:r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Kotak Teks 11">
              <a:extLst>
                <a:ext uri="{FF2B5EF4-FFF2-40B4-BE49-F238E27FC236}">
                  <a16:creationId xmlns:a16="http://schemas.microsoft.com/office/drawing/2014/main" xmlns="" xmlns:a14="http://schemas.microsoft.com/office/drawing/2010/main" id="{7EA7CFE9-F35F-4E24-8404-E8F6EFFBF1B1}"/>
                </a:ext>
              </a:extLst>
            </xdr:cNvPr>
            <xdr:cNvSpPr txBox="1"/>
          </xdr:nvSpPr>
          <xdr:spPr>
            <a:xfrm>
              <a:off x="3724275" y="14097000"/>
              <a:ext cx="9773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id-ID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  ℎ𝑢𝑗𝑎𝑛 𝑟𝑖𝑛𝑔𝑎𝑛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95</xdr:row>
      <xdr:rowOff>176893</xdr:rowOff>
    </xdr:from>
    <xdr:ext cx="5306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Kotak Teks 11">
              <a:extLst>
                <a:ext uri="{FF2B5EF4-FFF2-40B4-BE49-F238E27FC236}">
                  <a16:creationId xmlns:a16="http://schemas.microsoft.com/office/drawing/2014/main" xmlns="" id="{7EA7CFE9-F35F-4E24-8404-E8F6EFFBF1B1}"/>
                </a:ext>
              </a:extLst>
            </xdr:cNvPr>
            <xdr:cNvSpPr txBox="1"/>
          </xdr:nvSpPr>
          <xdr:spPr>
            <a:xfrm>
              <a:off x="3724275" y="14273893"/>
              <a:ext cx="5306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h𝑢𝑗𝑎𝑛</m:t>
                    </m:r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Kotak Teks 11">
              <a:extLst>
                <a:ext uri="{FF2B5EF4-FFF2-40B4-BE49-F238E27FC236}">
                  <a16:creationId xmlns:a16="http://schemas.microsoft.com/office/drawing/2014/main" xmlns="" xmlns:a14="http://schemas.microsoft.com/office/drawing/2010/main" id="{7EA7CFE9-F35F-4E24-8404-E8F6EFFBF1B1}"/>
                </a:ext>
              </a:extLst>
            </xdr:cNvPr>
            <xdr:cNvSpPr txBox="1"/>
          </xdr:nvSpPr>
          <xdr:spPr>
            <a:xfrm>
              <a:off x="3724275" y="14273893"/>
              <a:ext cx="5306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id-ID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  ℎ𝑢𝑗𝑎𝑛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3</xdr:col>
      <xdr:colOff>217712</xdr:colOff>
      <xdr:row>98</xdr:row>
      <xdr:rowOff>136070</xdr:rowOff>
    </xdr:from>
    <xdr:ext cx="742950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Kotak Teks 9">
              <a:extLst>
                <a:ext uri="{FF2B5EF4-FFF2-40B4-BE49-F238E27FC236}">
                  <a16:creationId xmlns:a16="http://schemas.microsoft.com/office/drawing/2014/main" xmlns="" id="{33BE7AE2-59BB-4BF3-8518-3A1679820ACF}"/>
                </a:ext>
              </a:extLst>
            </xdr:cNvPr>
            <xdr:cNvSpPr txBox="1"/>
          </xdr:nvSpPr>
          <xdr:spPr>
            <a:xfrm>
              <a:off x="3941987" y="14804570"/>
              <a:ext cx="742950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∑</m:t>
                        </m:r>
                        <m:r>
                          <a:rPr lang="id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.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𝑧</m:t>
                            </m:r>
                          </m:e>
                        </m:acc>
                      </m:num>
                      <m:den>
                        <m:r>
                          <a:rPr lang="id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∑</m:t>
                        </m:r>
                        <m:r>
                          <a:rPr lang="id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id-ID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6" name="Kotak Teks 9">
              <a:extLst>
                <a:ext uri="{FF2B5EF4-FFF2-40B4-BE49-F238E27FC236}">
                  <a16:creationId xmlns:a16="http://schemas.microsoft.com/office/drawing/2014/main" xmlns="" xmlns:a14="http://schemas.microsoft.com/office/drawing/2010/main" id="{33BE7AE2-59BB-4BF3-8518-3A1679820ACF}"/>
                </a:ext>
              </a:extLst>
            </xdr:cNvPr>
            <xdr:cNvSpPr txBox="1"/>
          </xdr:nvSpPr>
          <xdr:spPr>
            <a:xfrm>
              <a:off x="3941987" y="14804570"/>
              <a:ext cx="742950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</a:rPr>
                <a:t>(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.𝑧 ̅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id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∑𝜇)</a:t>
              </a:r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id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A60" zoomScale="85" zoomScaleNormal="85" workbookViewId="0">
      <selection activeCell="A55" sqref="A1:XFD1048576"/>
    </sheetView>
  </sheetViews>
  <sheetFormatPr defaultRowHeight="15"/>
  <cols>
    <col min="1" max="1" width="16.140625" customWidth="1"/>
    <col min="2" max="2" width="11.7109375" customWidth="1"/>
    <col min="3" max="3" width="13" customWidth="1"/>
    <col min="4" max="4" width="15.85546875" customWidth="1"/>
    <col min="5" max="5" width="15.5703125" customWidth="1"/>
    <col min="6" max="6" width="15.28515625" customWidth="1"/>
    <col min="7" max="7" width="11.42578125" customWidth="1"/>
  </cols>
  <sheetData>
    <row r="1" spans="1:7" s="12" customFormat="1">
      <c r="A1" s="12" t="s">
        <v>0</v>
      </c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3">
        <v>1</v>
      </c>
      <c r="B3" s="4">
        <v>42005</v>
      </c>
      <c r="C3" s="3">
        <v>26.2</v>
      </c>
      <c r="D3" s="3">
        <v>80</v>
      </c>
      <c r="E3" s="3">
        <v>1010.8</v>
      </c>
      <c r="F3" s="3">
        <v>5</v>
      </c>
      <c r="G3" s="3" t="s">
        <v>8</v>
      </c>
    </row>
    <row r="4" spans="1:7">
      <c r="A4" s="3">
        <v>2</v>
      </c>
      <c r="B4" s="4">
        <v>42006</v>
      </c>
      <c r="C4" s="3">
        <v>26.7</v>
      </c>
      <c r="D4" s="3">
        <v>82</v>
      </c>
      <c r="E4" s="3">
        <v>1011.2</v>
      </c>
      <c r="F4" s="3">
        <v>5</v>
      </c>
      <c r="G4" s="3" t="s">
        <v>9</v>
      </c>
    </row>
    <row r="5" spans="1:7">
      <c r="A5" s="3">
        <v>3</v>
      </c>
      <c r="B5" s="4">
        <v>42007</v>
      </c>
      <c r="C5" s="3">
        <v>26.9</v>
      </c>
      <c r="D5" s="3">
        <v>83</v>
      </c>
      <c r="E5" s="3">
        <v>1010.2</v>
      </c>
      <c r="F5" s="3">
        <v>4</v>
      </c>
      <c r="G5" s="3" t="s">
        <v>9</v>
      </c>
    </row>
    <row r="6" spans="1:7">
      <c r="A6" s="3"/>
      <c r="B6" s="4"/>
      <c r="C6" s="3"/>
      <c r="D6" s="3"/>
      <c r="E6" s="3"/>
      <c r="F6" s="3"/>
      <c r="G6" s="3"/>
    </row>
    <row r="7" spans="1:7" s="1" customFormat="1">
      <c r="A7" s="5" t="s">
        <v>79</v>
      </c>
      <c r="B7" s="6"/>
      <c r="C7" s="7"/>
      <c r="D7" s="7"/>
      <c r="E7" s="7"/>
      <c r="F7" s="7"/>
      <c r="G7" s="7"/>
    </row>
    <row r="8" spans="1:7" s="8" customFormat="1">
      <c r="A8" s="9" t="s">
        <v>11</v>
      </c>
      <c r="B8" s="9" t="s">
        <v>53</v>
      </c>
      <c r="C8" s="9" t="s">
        <v>40</v>
      </c>
      <c r="D8" s="16"/>
      <c r="E8" s="9" t="s">
        <v>11</v>
      </c>
      <c r="F8" s="9" t="s">
        <v>58</v>
      </c>
      <c r="G8" s="9" t="s">
        <v>75</v>
      </c>
    </row>
    <row r="9" spans="1:7">
      <c r="A9" s="56" t="s">
        <v>10</v>
      </c>
      <c r="B9" s="9" t="s">
        <v>41</v>
      </c>
      <c r="C9" s="9">
        <v>26</v>
      </c>
      <c r="E9" s="60" t="s">
        <v>10</v>
      </c>
      <c r="F9" s="9" t="s">
        <v>59</v>
      </c>
      <c r="G9" s="9">
        <v>0</v>
      </c>
    </row>
    <row r="10" spans="1:7">
      <c r="A10" s="57"/>
      <c r="B10" s="19" t="s">
        <v>42</v>
      </c>
      <c r="C10" s="9">
        <v>27.5</v>
      </c>
      <c r="E10" s="61"/>
      <c r="F10" s="19" t="s">
        <v>60</v>
      </c>
      <c r="G10" s="9">
        <v>0</v>
      </c>
    </row>
    <row r="11" spans="1:7">
      <c r="A11" s="57"/>
      <c r="B11" s="19" t="s">
        <v>43</v>
      </c>
      <c r="C11" s="9">
        <v>29</v>
      </c>
      <c r="E11" s="62"/>
      <c r="F11" s="19" t="s">
        <v>61</v>
      </c>
      <c r="G11" s="9">
        <v>0</v>
      </c>
    </row>
    <row r="12" spans="1:7">
      <c r="A12" s="59" t="s">
        <v>13</v>
      </c>
      <c r="B12" s="9" t="s">
        <v>44</v>
      </c>
      <c r="C12" s="9">
        <v>65</v>
      </c>
      <c r="E12" s="60" t="s">
        <v>13</v>
      </c>
      <c r="F12" s="9" t="s">
        <v>62</v>
      </c>
      <c r="G12" s="9">
        <v>0</v>
      </c>
    </row>
    <row r="13" spans="1:7">
      <c r="A13" s="59"/>
      <c r="B13" s="19" t="s">
        <v>45</v>
      </c>
      <c r="C13" s="9">
        <v>75</v>
      </c>
      <c r="E13" s="61"/>
      <c r="F13" s="19" t="s">
        <v>63</v>
      </c>
      <c r="G13" s="9">
        <v>0</v>
      </c>
    </row>
    <row r="14" spans="1:7">
      <c r="A14" s="59"/>
      <c r="B14" s="19" t="s">
        <v>46</v>
      </c>
      <c r="C14" s="9">
        <v>85</v>
      </c>
      <c r="E14" s="62"/>
      <c r="F14" s="19" t="s">
        <v>64</v>
      </c>
      <c r="G14" s="9">
        <v>0</v>
      </c>
    </row>
    <row r="15" spans="1:7">
      <c r="A15" s="60" t="s">
        <v>12</v>
      </c>
      <c r="B15" s="9" t="s">
        <v>47</v>
      </c>
      <c r="C15" s="9">
        <v>1008.5</v>
      </c>
      <c r="E15" s="60" t="s">
        <v>12</v>
      </c>
      <c r="F15" s="9" t="s">
        <v>65</v>
      </c>
      <c r="G15" s="9">
        <v>0</v>
      </c>
    </row>
    <row r="16" spans="1:7">
      <c r="A16" s="61"/>
      <c r="B16" s="19" t="s">
        <v>48</v>
      </c>
      <c r="C16" s="9">
        <v>1010</v>
      </c>
      <c r="E16" s="61"/>
      <c r="F16" s="19" t="s">
        <v>66</v>
      </c>
      <c r="G16" s="9">
        <v>0</v>
      </c>
    </row>
    <row r="17" spans="1:7">
      <c r="A17" s="62"/>
      <c r="B17" s="19" t="s">
        <v>49</v>
      </c>
      <c r="C17" s="9">
        <v>1013.5</v>
      </c>
      <c r="E17" s="62"/>
      <c r="F17" s="19" t="s">
        <v>67</v>
      </c>
      <c r="G17" s="9">
        <v>0</v>
      </c>
    </row>
    <row r="18" spans="1:7">
      <c r="A18" s="59" t="s">
        <v>14</v>
      </c>
      <c r="B18" s="9" t="s">
        <v>50</v>
      </c>
      <c r="C18" s="9">
        <v>2</v>
      </c>
      <c r="E18" s="60" t="s">
        <v>14</v>
      </c>
      <c r="F18" s="9" t="s">
        <v>68</v>
      </c>
      <c r="G18" s="9">
        <v>0</v>
      </c>
    </row>
    <row r="19" spans="1:7">
      <c r="A19" s="59"/>
      <c r="B19" s="19" t="s">
        <v>51</v>
      </c>
      <c r="C19" s="9">
        <v>4.5</v>
      </c>
      <c r="E19" s="61"/>
      <c r="F19" s="19" t="s">
        <v>69</v>
      </c>
      <c r="G19" s="9">
        <v>0</v>
      </c>
    </row>
    <row r="20" spans="1:7">
      <c r="A20" s="59"/>
      <c r="B20" s="19" t="s">
        <v>52</v>
      </c>
      <c r="C20" s="9">
        <v>7</v>
      </c>
      <c r="E20" s="62"/>
      <c r="F20" s="19" t="s">
        <v>70</v>
      </c>
      <c r="G20" s="9">
        <v>0</v>
      </c>
    </row>
    <row r="22" spans="1:7" s="1" customFormat="1">
      <c r="A22" s="11" t="s">
        <v>15</v>
      </c>
    </row>
    <row r="23" spans="1:7">
      <c r="A23" s="9" t="s">
        <v>11</v>
      </c>
      <c r="B23" s="9" t="s">
        <v>16</v>
      </c>
      <c r="C23" s="9" t="s">
        <v>17</v>
      </c>
    </row>
    <row r="24" spans="1:7">
      <c r="A24" s="9" t="s">
        <v>10</v>
      </c>
      <c r="B24" s="9">
        <v>24</v>
      </c>
      <c r="C24" s="9">
        <v>32</v>
      </c>
    </row>
    <row r="25" spans="1:7">
      <c r="A25" s="9" t="s">
        <v>13</v>
      </c>
      <c r="B25" s="9">
        <v>63</v>
      </c>
      <c r="C25" s="9">
        <v>100</v>
      </c>
    </row>
    <row r="26" spans="1:7">
      <c r="A26" s="9" t="s">
        <v>12</v>
      </c>
      <c r="B26" s="9">
        <v>1007</v>
      </c>
      <c r="C26" s="9">
        <v>1016</v>
      </c>
    </row>
    <row r="27" spans="1:7">
      <c r="A27" s="9" t="s">
        <v>14</v>
      </c>
      <c r="B27" s="9">
        <v>0</v>
      </c>
      <c r="C27" s="9">
        <v>15</v>
      </c>
    </row>
    <row r="29" spans="1:7" s="12" customFormat="1">
      <c r="A29" s="13" t="s">
        <v>21</v>
      </c>
    </row>
    <row r="30" spans="1:7">
      <c r="A30" s="14" t="s">
        <v>22</v>
      </c>
      <c r="B30" s="15">
        <f ca="1">RANDBETWEEN(0,2)</f>
        <v>0</v>
      </c>
      <c r="C30" t="s">
        <v>25</v>
      </c>
      <c r="E30" s="22" t="s">
        <v>22</v>
      </c>
      <c r="F30" s="26">
        <v>0</v>
      </c>
    </row>
    <row r="31" spans="1:7">
      <c r="A31" s="14" t="s">
        <v>23</v>
      </c>
      <c r="B31" s="15">
        <f ca="1">RANDBETWEEN(0,2)</f>
        <v>2</v>
      </c>
      <c r="C31" t="s">
        <v>82</v>
      </c>
      <c r="E31" s="22" t="s">
        <v>23</v>
      </c>
      <c r="F31" s="26">
        <v>1</v>
      </c>
    </row>
    <row r="32" spans="1:7">
      <c r="A32" s="14" t="s">
        <v>24</v>
      </c>
      <c r="B32" s="15">
        <v>3</v>
      </c>
      <c r="E32" s="22" t="s">
        <v>24</v>
      </c>
      <c r="F32" s="26">
        <v>3</v>
      </c>
    </row>
    <row r="33" spans="1:6">
      <c r="A33" s="14" t="s">
        <v>80</v>
      </c>
      <c r="B33" s="15">
        <f ca="1">RANDBETWEEN(0,1)</f>
        <v>0</v>
      </c>
      <c r="E33" s="25" t="s">
        <v>80</v>
      </c>
      <c r="F33" s="27">
        <f ca="1">RANDBETWEEN(0,1)</f>
        <v>1</v>
      </c>
    </row>
    <row r="34" spans="1:6">
      <c r="A34" s="14" t="s">
        <v>81</v>
      </c>
      <c r="B34" s="15">
        <f ca="1">RANDBETWEEN(0,1)</f>
        <v>0</v>
      </c>
      <c r="E34" s="25" t="s">
        <v>81</v>
      </c>
      <c r="F34" s="27">
        <v>1</v>
      </c>
    </row>
    <row r="36" spans="1:6">
      <c r="A36" s="14" t="s">
        <v>71</v>
      </c>
      <c r="B36" s="19">
        <v>0.9</v>
      </c>
      <c r="D36" s="19" t="s">
        <v>74</v>
      </c>
      <c r="E36" s="14" t="s">
        <v>75</v>
      </c>
    </row>
    <row r="37" spans="1:6">
      <c r="A37" s="14" t="s">
        <v>72</v>
      </c>
      <c r="B37" s="19">
        <v>0.4</v>
      </c>
      <c r="D37" s="19" t="s">
        <v>28</v>
      </c>
      <c r="E37" s="9">
        <f>$B$36-(($B$36-$B$37)/$B$38)+B74</f>
        <v>1.65</v>
      </c>
    </row>
    <row r="38" spans="1:6">
      <c r="A38" s="14" t="s">
        <v>73</v>
      </c>
      <c r="B38" s="19">
        <v>2</v>
      </c>
      <c r="D38" s="19" t="s">
        <v>29</v>
      </c>
      <c r="E38" s="9">
        <f>$B$36-(($B$36-$B$37)/$B$38)+B91</f>
        <v>2.65</v>
      </c>
    </row>
    <row r="39" spans="1:6">
      <c r="A39" s="10" t="s">
        <v>76</v>
      </c>
      <c r="D39" s="19" t="s">
        <v>30</v>
      </c>
      <c r="E39" s="9"/>
    </row>
    <row r="40" spans="1:6">
      <c r="A40" t="s">
        <v>77</v>
      </c>
    </row>
    <row r="42" spans="1:6" s="12" customFormat="1">
      <c r="A42" s="13" t="s">
        <v>27</v>
      </c>
    </row>
    <row r="43" spans="1:6">
      <c r="A43" s="14" t="s">
        <v>28</v>
      </c>
      <c r="B43" s="15">
        <f ca="1">RANDBETWEEN(0,10)/10</f>
        <v>0.7</v>
      </c>
      <c r="E43" s="22" t="s">
        <v>28</v>
      </c>
      <c r="F43" s="22">
        <v>1</v>
      </c>
    </row>
    <row r="44" spans="1:6">
      <c r="A44" s="14" t="s">
        <v>29</v>
      </c>
      <c r="B44" s="15">
        <f t="shared" ref="B44:B54" ca="1" si="0">RANDBETWEEN(0,10)/10</f>
        <v>0.2</v>
      </c>
      <c r="E44" s="22" t="s">
        <v>29</v>
      </c>
      <c r="F44" s="22">
        <v>0.7</v>
      </c>
    </row>
    <row r="45" spans="1:6">
      <c r="A45" s="14" t="s">
        <v>30</v>
      </c>
      <c r="B45" s="15">
        <f ca="1">RANDBETWEEN(0,10)/10</f>
        <v>0.7</v>
      </c>
      <c r="E45" s="22" t="s">
        <v>30</v>
      </c>
      <c r="F45" s="22">
        <v>0.4</v>
      </c>
    </row>
    <row r="46" spans="1:6">
      <c r="A46" s="14" t="s">
        <v>31</v>
      </c>
      <c r="B46" s="15">
        <f t="shared" ca="1" si="0"/>
        <v>0.8</v>
      </c>
      <c r="E46" s="22" t="s">
        <v>31</v>
      </c>
      <c r="F46" s="22">
        <v>0.1</v>
      </c>
    </row>
    <row r="47" spans="1:6">
      <c r="A47" s="14" t="s">
        <v>32</v>
      </c>
      <c r="B47" s="15">
        <f t="shared" ca="1" si="0"/>
        <v>0.7</v>
      </c>
      <c r="E47" s="22" t="s">
        <v>32</v>
      </c>
      <c r="F47" s="22">
        <v>0.5</v>
      </c>
    </row>
    <row r="48" spans="1:6">
      <c r="A48" s="14" t="s">
        <v>33</v>
      </c>
      <c r="B48" s="15">
        <f t="shared" ca="1" si="0"/>
        <v>0.3</v>
      </c>
      <c r="E48" s="22" t="s">
        <v>33</v>
      </c>
      <c r="F48" s="22">
        <v>1</v>
      </c>
    </row>
    <row r="49" spans="1:8">
      <c r="A49" s="14" t="s">
        <v>34</v>
      </c>
      <c r="B49" s="15">
        <f t="shared" ca="1" si="0"/>
        <v>0.3</v>
      </c>
      <c r="E49" s="22" t="s">
        <v>34</v>
      </c>
      <c r="F49" s="22">
        <v>0.3</v>
      </c>
    </row>
    <row r="50" spans="1:8">
      <c r="A50" s="14" t="s">
        <v>35</v>
      </c>
      <c r="B50" s="15">
        <f t="shared" ca="1" si="0"/>
        <v>0.3</v>
      </c>
      <c r="E50" s="22" t="s">
        <v>35</v>
      </c>
      <c r="F50" s="22">
        <v>0.1</v>
      </c>
    </row>
    <row r="51" spans="1:8">
      <c r="A51" s="14" t="s">
        <v>36</v>
      </c>
      <c r="B51" s="15">
        <f t="shared" ca="1" si="0"/>
        <v>0.5</v>
      </c>
      <c r="E51" s="22" t="s">
        <v>36</v>
      </c>
      <c r="F51" s="22">
        <v>0.2</v>
      </c>
    </row>
    <row r="52" spans="1:8">
      <c r="A52" s="14" t="s">
        <v>37</v>
      </c>
      <c r="B52" s="15">
        <f t="shared" ca="1" si="0"/>
        <v>0.3</v>
      </c>
      <c r="E52" s="22" t="s">
        <v>37</v>
      </c>
      <c r="F52" s="22">
        <v>0</v>
      </c>
    </row>
    <row r="53" spans="1:8">
      <c r="A53" s="14" t="s">
        <v>38</v>
      </c>
      <c r="B53" s="15">
        <f t="shared" ca="1" si="0"/>
        <v>0.5</v>
      </c>
      <c r="E53" s="22" t="s">
        <v>38</v>
      </c>
      <c r="F53" s="22">
        <v>0.2</v>
      </c>
    </row>
    <row r="54" spans="1:8">
      <c r="A54" s="14" t="s">
        <v>39</v>
      </c>
      <c r="B54" s="15">
        <f t="shared" ca="1" si="0"/>
        <v>0.7</v>
      </c>
      <c r="E54" s="22" t="s">
        <v>39</v>
      </c>
      <c r="F54" s="22">
        <v>0.6</v>
      </c>
    </row>
    <row r="56" spans="1:8" s="1" customFormat="1">
      <c r="A56" s="11" t="s">
        <v>26</v>
      </c>
    </row>
    <row r="57" spans="1:8">
      <c r="A57" s="10" t="s">
        <v>18</v>
      </c>
      <c r="B57" t="s">
        <v>19</v>
      </c>
      <c r="D57" t="s">
        <v>54</v>
      </c>
    </row>
    <row r="58" spans="1:8">
      <c r="A58" s="10"/>
      <c r="B58" t="s">
        <v>20</v>
      </c>
      <c r="E58" s="30"/>
      <c r="F58" s="30"/>
      <c r="G58" s="30"/>
      <c r="H58" s="30"/>
    </row>
    <row r="59" spans="1:8">
      <c r="A59" s="9" t="s">
        <v>11</v>
      </c>
      <c r="B59" s="9" t="s">
        <v>53</v>
      </c>
      <c r="C59" s="9" t="s">
        <v>40</v>
      </c>
      <c r="D59" s="16"/>
      <c r="E59" s="16"/>
      <c r="F59" s="16"/>
      <c r="G59" s="16"/>
      <c r="H59" s="30"/>
    </row>
    <row r="60" spans="1:8">
      <c r="A60" s="56" t="s">
        <v>10</v>
      </c>
      <c r="B60" s="9" t="s">
        <v>41</v>
      </c>
      <c r="C60" s="9">
        <f>C9+($C$24-C9)*F43</f>
        <v>32</v>
      </c>
      <c r="D60" s="16"/>
      <c r="E60" s="31"/>
      <c r="F60" s="16"/>
      <c r="G60" s="16"/>
      <c r="H60" s="30"/>
    </row>
    <row r="61" spans="1:8">
      <c r="A61" s="57"/>
      <c r="B61" s="19" t="s">
        <v>42</v>
      </c>
      <c r="C61" s="9">
        <f>C10+($C$24-C10)*F44</f>
        <v>30.65</v>
      </c>
      <c r="D61" s="16"/>
      <c r="E61" s="31"/>
      <c r="F61" s="16"/>
      <c r="G61" s="16"/>
      <c r="H61" s="30"/>
    </row>
    <row r="62" spans="1:8">
      <c r="A62" s="58"/>
      <c r="B62" s="19" t="s">
        <v>43</v>
      </c>
      <c r="C62" s="9">
        <f>C11+($C$24-C11)*F45</f>
        <v>30.2</v>
      </c>
      <c r="D62" s="16"/>
      <c r="E62" s="31"/>
      <c r="F62" s="16"/>
      <c r="G62" s="16"/>
      <c r="H62" s="30"/>
    </row>
    <row r="63" spans="1:8">
      <c r="A63" s="60" t="s">
        <v>13</v>
      </c>
      <c r="B63" s="9" t="s">
        <v>44</v>
      </c>
      <c r="C63" s="9">
        <f>C12+($C$25-C12)*F46</f>
        <v>68.5</v>
      </c>
      <c r="D63" s="16"/>
      <c r="E63" s="31"/>
      <c r="F63" s="16"/>
      <c r="G63" s="16"/>
      <c r="H63" s="30"/>
    </row>
    <row r="64" spans="1:8">
      <c r="A64" s="61"/>
      <c r="B64" s="19" t="s">
        <v>45</v>
      </c>
      <c r="C64" s="9">
        <f>C13+($C$25-C13)*F47</f>
        <v>87.5</v>
      </c>
      <c r="E64" s="31"/>
      <c r="F64" s="16"/>
      <c r="G64" s="16"/>
      <c r="H64" s="30"/>
    </row>
    <row r="65" spans="1:8">
      <c r="A65" s="62"/>
      <c r="B65" s="19" t="s">
        <v>46</v>
      </c>
      <c r="C65" s="9">
        <f>C14+($C$25-C14)*F48</f>
        <v>100</v>
      </c>
      <c r="E65" s="31"/>
      <c r="F65" s="16"/>
      <c r="G65" s="16"/>
      <c r="H65" s="30"/>
    </row>
    <row r="66" spans="1:8">
      <c r="A66" s="60" t="s">
        <v>12</v>
      </c>
      <c r="B66" s="9" t="s">
        <v>47</v>
      </c>
      <c r="C66" s="9">
        <f>C15+($C$26-C15)*F49</f>
        <v>1010.75</v>
      </c>
      <c r="E66" s="31"/>
      <c r="F66" s="16"/>
      <c r="G66" s="16"/>
      <c r="H66" s="30"/>
    </row>
    <row r="67" spans="1:8">
      <c r="A67" s="61"/>
      <c r="B67" s="19" t="s">
        <v>48</v>
      </c>
      <c r="C67" s="9">
        <f>C16+($C$26-C16)*F50</f>
        <v>1010.6</v>
      </c>
      <c r="E67" s="31"/>
      <c r="F67" s="16"/>
      <c r="G67" s="16"/>
      <c r="H67" s="30"/>
    </row>
    <row r="68" spans="1:8">
      <c r="A68" s="62"/>
      <c r="B68" s="19" t="s">
        <v>49</v>
      </c>
      <c r="C68" s="9">
        <f>C17+($C$26-C17)*F51</f>
        <v>1014</v>
      </c>
      <c r="E68" s="31"/>
      <c r="F68" s="16"/>
      <c r="G68" s="16"/>
      <c r="H68" s="30"/>
    </row>
    <row r="69" spans="1:8">
      <c r="A69" s="60" t="s">
        <v>14</v>
      </c>
      <c r="B69" s="9" t="s">
        <v>50</v>
      </c>
      <c r="C69" s="9">
        <f>C18+($C$27-C18)*F52</f>
        <v>2</v>
      </c>
      <c r="E69" s="31"/>
      <c r="F69" s="16"/>
      <c r="G69" s="16"/>
      <c r="H69" s="30"/>
    </row>
    <row r="70" spans="1:8">
      <c r="A70" s="61"/>
      <c r="B70" s="19" t="s">
        <v>51</v>
      </c>
      <c r="C70" s="9">
        <f>C19+($C$27-C19)*F53</f>
        <v>6.6</v>
      </c>
      <c r="E70" s="31"/>
      <c r="F70" s="16"/>
      <c r="G70" s="16"/>
      <c r="H70" s="30"/>
    </row>
    <row r="71" spans="1:8">
      <c r="A71" s="62"/>
      <c r="B71" s="19" t="s">
        <v>52</v>
      </c>
      <c r="C71" s="9">
        <f>C20+($C$27-C20)*F54</f>
        <v>11.8</v>
      </c>
      <c r="E71" s="31"/>
      <c r="F71" s="16"/>
      <c r="G71" s="16"/>
      <c r="H71" s="30"/>
    </row>
    <row r="73" spans="1:8" s="1" customFormat="1">
      <c r="A73" s="1" t="s">
        <v>55</v>
      </c>
    </row>
    <row r="74" spans="1:8" s="24" customFormat="1">
      <c r="A74" s="24" t="s">
        <v>78</v>
      </c>
      <c r="B74" s="24">
        <v>1</v>
      </c>
    </row>
    <row r="75" spans="1:8" ht="19.5">
      <c r="A75" s="23" t="s">
        <v>57</v>
      </c>
      <c r="B75" s="28"/>
      <c r="F75" s="23" t="s">
        <v>84</v>
      </c>
    </row>
    <row r="76" spans="1:8">
      <c r="A76" t="s">
        <v>83</v>
      </c>
      <c r="F76" t="s">
        <v>56</v>
      </c>
    </row>
    <row r="77" spans="1:8">
      <c r="A77" s="9" t="s">
        <v>11</v>
      </c>
      <c r="B77" s="9" t="s">
        <v>58</v>
      </c>
      <c r="C77" s="9" t="s">
        <v>40</v>
      </c>
      <c r="F77" s="9" t="s">
        <v>11</v>
      </c>
      <c r="G77" s="9" t="s">
        <v>53</v>
      </c>
      <c r="H77" s="9" t="s">
        <v>40</v>
      </c>
    </row>
    <row r="78" spans="1:8">
      <c r="A78" s="56" t="s">
        <v>10</v>
      </c>
      <c r="B78" s="9" t="s">
        <v>59</v>
      </c>
      <c r="C78" s="9">
        <f ca="1">(G9*$E$37)+(($F$30*$F$33)*(C9-C9))+(($F$31*$F$34)*(MAX($C$9:$C$20)-C9))</f>
        <v>987.5</v>
      </c>
      <c r="F78" s="59" t="s">
        <v>10</v>
      </c>
      <c r="G78" s="9" t="s">
        <v>41</v>
      </c>
      <c r="H78" s="9">
        <f ca="1">C78+C9</f>
        <v>1013.5</v>
      </c>
    </row>
    <row r="79" spans="1:8">
      <c r="A79" s="57"/>
      <c r="B79" s="19" t="s">
        <v>60</v>
      </c>
      <c r="C79" s="17">
        <f ca="1">(G10*$E$37)+(($F$30*$F$33)*(C10-C10))+(($F$31*$F$34)*(MAX($C$9:$C$20)-C10))</f>
        <v>986</v>
      </c>
      <c r="F79" s="59"/>
      <c r="G79" s="19" t="s">
        <v>42</v>
      </c>
      <c r="H79" s="9">
        <f t="shared" ref="H79:H89" ca="1" si="1">C79+C61</f>
        <v>1016.65</v>
      </c>
    </row>
    <row r="80" spans="1:8">
      <c r="A80" s="58"/>
      <c r="B80" s="19" t="s">
        <v>61</v>
      </c>
      <c r="C80" s="17">
        <f t="shared" ref="C80:C88" ca="1" si="2">(G11*$E$37)+(($F$30*$F$33)*(C11-C11))+(($F$31*$F$34)*(MAX($C$9:$C$20)-C11))</f>
        <v>984.5</v>
      </c>
      <c r="F80" s="59"/>
      <c r="G80" s="19" t="s">
        <v>43</v>
      </c>
      <c r="H80" s="9">
        <f t="shared" ca="1" si="1"/>
        <v>1014.7</v>
      </c>
    </row>
    <row r="81" spans="1:12">
      <c r="A81" s="60" t="s">
        <v>13</v>
      </c>
      <c r="B81" s="9" t="s">
        <v>62</v>
      </c>
      <c r="C81" s="17">
        <f t="shared" ca="1" si="2"/>
        <v>948.5</v>
      </c>
      <c r="F81" s="60" t="s">
        <v>13</v>
      </c>
      <c r="G81" s="9" t="s">
        <v>44</v>
      </c>
      <c r="H81" s="9">
        <f ca="1">C81+C63</f>
        <v>1017</v>
      </c>
    </row>
    <row r="82" spans="1:12">
      <c r="A82" s="61"/>
      <c r="B82" s="19" t="s">
        <v>63</v>
      </c>
      <c r="C82" s="17">
        <f t="shared" ca="1" si="2"/>
        <v>938.5</v>
      </c>
      <c r="F82" s="61"/>
      <c r="G82" s="19" t="s">
        <v>45</v>
      </c>
      <c r="H82" s="9">
        <f t="shared" ca="1" si="1"/>
        <v>1026</v>
      </c>
    </row>
    <row r="83" spans="1:12">
      <c r="A83" s="62"/>
      <c r="B83" s="19" t="s">
        <v>64</v>
      </c>
      <c r="C83" s="17">
        <f t="shared" ca="1" si="2"/>
        <v>928.5</v>
      </c>
      <c r="F83" s="62"/>
      <c r="G83" s="19" t="s">
        <v>46</v>
      </c>
      <c r="H83" s="9">
        <f t="shared" ca="1" si="1"/>
        <v>1028.5</v>
      </c>
    </row>
    <row r="84" spans="1:12">
      <c r="A84" s="60" t="s">
        <v>12</v>
      </c>
      <c r="B84" s="9" t="s">
        <v>65</v>
      </c>
      <c r="C84" s="17">
        <f t="shared" ca="1" si="2"/>
        <v>5</v>
      </c>
      <c r="F84" s="60" t="s">
        <v>12</v>
      </c>
      <c r="G84" s="9" t="s">
        <v>47</v>
      </c>
      <c r="H84" s="9">
        <f t="shared" ca="1" si="1"/>
        <v>1015.75</v>
      </c>
    </row>
    <row r="85" spans="1:12">
      <c r="A85" s="61"/>
      <c r="B85" s="19" t="s">
        <v>66</v>
      </c>
      <c r="C85" s="17">
        <f t="shared" ca="1" si="2"/>
        <v>3.5</v>
      </c>
      <c r="F85" s="61"/>
      <c r="G85" s="19" t="s">
        <v>48</v>
      </c>
      <c r="H85" s="9">
        <f ca="1">C85+C67</f>
        <v>1014.1</v>
      </c>
    </row>
    <row r="86" spans="1:12">
      <c r="A86" s="62"/>
      <c r="B86" s="19" t="s">
        <v>67</v>
      </c>
      <c r="C86" s="17">
        <f t="shared" ca="1" si="2"/>
        <v>0</v>
      </c>
      <c r="F86" s="62"/>
      <c r="G86" s="19" t="s">
        <v>49</v>
      </c>
      <c r="H86" s="9">
        <f t="shared" ca="1" si="1"/>
        <v>1014</v>
      </c>
    </row>
    <row r="87" spans="1:12">
      <c r="A87" s="60" t="s">
        <v>14</v>
      </c>
      <c r="B87" s="9" t="s">
        <v>68</v>
      </c>
      <c r="C87" s="17">
        <f t="shared" ca="1" si="2"/>
        <v>1011.5</v>
      </c>
      <c r="F87" s="60" t="s">
        <v>14</v>
      </c>
      <c r="G87" s="9" t="s">
        <v>50</v>
      </c>
      <c r="H87" s="9">
        <f t="shared" ca="1" si="1"/>
        <v>1013.5</v>
      </c>
    </row>
    <row r="88" spans="1:12">
      <c r="A88" s="61"/>
      <c r="B88" s="19" t="s">
        <v>69</v>
      </c>
      <c r="C88" s="17">
        <f t="shared" ca="1" si="2"/>
        <v>1009</v>
      </c>
      <c r="F88" s="61"/>
      <c r="G88" s="19" t="s">
        <v>51</v>
      </c>
      <c r="H88" s="9">
        <f t="shared" ca="1" si="1"/>
        <v>1015.6</v>
      </c>
    </row>
    <row r="89" spans="1:12">
      <c r="A89" s="62"/>
      <c r="B89" s="19" t="s">
        <v>70</v>
      </c>
      <c r="C89" s="17">
        <f ca="1">(G20*$E$37)+(($F$30*$F$33)*(C20-C20))+(($F$31*$F$34)*(MAX($C$9:$C$20)-C20))</f>
        <v>1006.5</v>
      </c>
      <c r="F89" s="62"/>
      <c r="G89" s="19" t="s">
        <v>52</v>
      </c>
      <c r="H89" s="9">
        <f t="shared" ca="1" si="1"/>
        <v>1018.3</v>
      </c>
    </row>
    <row r="91" spans="1:12" s="24" customFormat="1">
      <c r="A91" s="24" t="s">
        <v>78</v>
      </c>
      <c r="B91" s="24">
        <v>2</v>
      </c>
    </row>
    <row r="92" spans="1:12">
      <c r="A92" s="9" t="s">
        <v>11</v>
      </c>
      <c r="B92" s="9" t="s">
        <v>58</v>
      </c>
      <c r="C92" s="9" t="s">
        <v>40</v>
      </c>
      <c r="F92" s="9" t="s">
        <v>11</v>
      </c>
      <c r="G92" s="9" t="s">
        <v>53</v>
      </c>
      <c r="H92" s="9" t="s">
        <v>40</v>
      </c>
    </row>
    <row r="93" spans="1:12">
      <c r="A93" s="56" t="s">
        <v>10</v>
      </c>
      <c r="B93" s="9" t="s">
        <v>59</v>
      </c>
      <c r="C93" s="9">
        <v>985.6</v>
      </c>
      <c r="F93" s="59" t="s">
        <v>10</v>
      </c>
      <c r="G93" s="9" t="s">
        <v>41</v>
      </c>
      <c r="H93" s="9">
        <v>28.4</v>
      </c>
    </row>
    <row r="94" spans="1:12">
      <c r="A94" s="57"/>
      <c r="B94" s="19" t="s">
        <v>60</v>
      </c>
      <c r="C94" s="9">
        <v>985</v>
      </c>
      <c r="F94" s="59"/>
      <c r="G94" s="19" t="s">
        <v>42</v>
      </c>
      <c r="H94" s="9">
        <v>29</v>
      </c>
      <c r="I94" s="30"/>
      <c r="J94" s="30"/>
      <c r="K94" s="30"/>
      <c r="L94" s="30"/>
    </row>
    <row r="95" spans="1:12">
      <c r="A95" s="58"/>
      <c r="B95" s="19" t="s">
        <v>61</v>
      </c>
      <c r="C95" s="9">
        <v>984.4</v>
      </c>
      <c r="F95" s="59"/>
      <c r="G95" s="19" t="s">
        <v>43</v>
      </c>
      <c r="H95" s="9">
        <v>29.6</v>
      </c>
      <c r="I95" s="30"/>
      <c r="J95" s="30"/>
      <c r="K95" s="30"/>
      <c r="L95" s="30"/>
    </row>
    <row r="96" spans="1:12">
      <c r="A96" s="60" t="s">
        <v>13</v>
      </c>
      <c r="B96" s="9" t="s">
        <v>62</v>
      </c>
      <c r="C96" s="9">
        <v>938.5</v>
      </c>
      <c r="F96" s="60" t="s">
        <v>13</v>
      </c>
      <c r="G96" s="9" t="s">
        <v>44</v>
      </c>
      <c r="H96" s="9">
        <v>75.5</v>
      </c>
      <c r="I96" s="30"/>
      <c r="J96" s="30"/>
      <c r="K96" s="30"/>
      <c r="L96" s="30"/>
    </row>
    <row r="97" spans="1:12">
      <c r="A97" s="61"/>
      <c r="B97" s="19" t="s">
        <v>63</v>
      </c>
      <c r="C97" s="9">
        <v>921.5</v>
      </c>
      <c r="F97" s="61"/>
      <c r="G97" s="19" t="s">
        <v>45</v>
      </c>
      <c r="H97" s="9">
        <v>92.5</v>
      </c>
      <c r="I97" s="30"/>
      <c r="J97" s="30"/>
      <c r="K97" s="30"/>
      <c r="L97" s="30"/>
    </row>
    <row r="98" spans="1:12">
      <c r="A98" s="62"/>
      <c r="B98" s="19" t="s">
        <v>64</v>
      </c>
      <c r="C98" s="9">
        <v>921.5</v>
      </c>
      <c r="F98" s="62"/>
      <c r="G98" s="19" t="s">
        <v>46</v>
      </c>
      <c r="H98" s="9">
        <v>92.5</v>
      </c>
      <c r="I98" s="30"/>
      <c r="J98" s="30"/>
      <c r="K98" s="30"/>
      <c r="L98" s="30"/>
    </row>
    <row r="99" spans="1:12">
      <c r="A99" s="60" t="s">
        <v>12</v>
      </c>
      <c r="B99" s="9" t="s">
        <v>65</v>
      </c>
      <c r="C99" s="9">
        <v>2.5</v>
      </c>
      <c r="F99" s="60" t="s">
        <v>12</v>
      </c>
      <c r="G99" s="9" t="s">
        <v>47</v>
      </c>
      <c r="H99" s="9">
        <v>1011.5</v>
      </c>
      <c r="I99" s="30"/>
      <c r="J99" s="30"/>
      <c r="K99" s="30"/>
      <c r="L99" s="30"/>
    </row>
    <row r="100" spans="1:12">
      <c r="A100" s="61"/>
      <c r="B100" s="19" t="s">
        <v>66</v>
      </c>
      <c r="C100" s="9">
        <v>1</v>
      </c>
      <c r="F100" s="61"/>
      <c r="G100" s="19" t="s">
        <v>48</v>
      </c>
      <c r="H100" s="9">
        <v>1013</v>
      </c>
      <c r="I100" s="30"/>
      <c r="J100" s="30"/>
      <c r="K100" s="30"/>
      <c r="L100" s="30"/>
    </row>
    <row r="101" spans="1:12">
      <c r="A101" s="62"/>
      <c r="B101" s="19" t="s">
        <v>67</v>
      </c>
      <c r="C101" s="9">
        <v>0</v>
      </c>
      <c r="F101" s="62"/>
      <c r="G101" s="19" t="s">
        <v>49</v>
      </c>
      <c r="H101" s="9">
        <v>1014</v>
      </c>
      <c r="I101" s="30"/>
      <c r="J101" s="30"/>
      <c r="K101" s="30"/>
      <c r="L101" s="30"/>
    </row>
    <row r="102" spans="1:12">
      <c r="A102" s="60" t="s">
        <v>14</v>
      </c>
      <c r="B102" s="9" t="s">
        <v>68</v>
      </c>
      <c r="C102" s="9">
        <v>1008.45</v>
      </c>
      <c r="F102" s="60" t="s">
        <v>14</v>
      </c>
      <c r="G102" s="9" t="s">
        <v>50</v>
      </c>
      <c r="H102" s="9">
        <v>5.55</v>
      </c>
      <c r="I102" s="30"/>
      <c r="J102" s="30"/>
      <c r="K102" s="30"/>
      <c r="L102" s="30"/>
    </row>
    <row r="103" spans="1:12">
      <c r="A103" s="61"/>
      <c r="B103" s="19" t="s">
        <v>69</v>
      </c>
      <c r="C103" s="9">
        <v>1004.2</v>
      </c>
      <c r="F103" s="61"/>
      <c r="G103" s="19" t="s">
        <v>51</v>
      </c>
      <c r="H103" s="9">
        <v>9.8000000000000007</v>
      </c>
      <c r="I103" s="30"/>
      <c r="J103" s="30"/>
      <c r="K103" s="30"/>
      <c r="L103" s="30"/>
    </row>
    <row r="104" spans="1:12">
      <c r="A104" s="62"/>
      <c r="B104" s="19" t="s">
        <v>70</v>
      </c>
      <c r="C104" s="9">
        <v>1000.6</v>
      </c>
      <c r="F104" s="62"/>
      <c r="G104" s="19" t="s">
        <v>52</v>
      </c>
      <c r="H104" s="9">
        <v>13.4</v>
      </c>
      <c r="I104" s="30"/>
      <c r="J104" s="30"/>
      <c r="K104" s="30"/>
      <c r="L104" s="30"/>
    </row>
    <row r="105" spans="1:12">
      <c r="A105" s="31"/>
      <c r="B105" s="29"/>
      <c r="C105" s="16"/>
      <c r="D105" s="30"/>
      <c r="E105" s="30"/>
      <c r="F105" s="31"/>
      <c r="G105" s="29"/>
      <c r="H105" s="16"/>
      <c r="I105" s="30"/>
      <c r="J105" s="30"/>
      <c r="K105" s="30"/>
      <c r="L105" s="30"/>
    </row>
    <row r="106" spans="1:12">
      <c r="A106" s="31"/>
      <c r="B106" s="29"/>
      <c r="C106" s="16"/>
      <c r="D106" s="30"/>
      <c r="E106" s="30"/>
      <c r="F106" s="31"/>
      <c r="G106" s="29"/>
      <c r="H106" s="16"/>
      <c r="I106" s="30"/>
      <c r="J106" s="30"/>
      <c r="K106" s="30"/>
      <c r="L106" s="30"/>
    </row>
    <row r="107" spans="1:1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</row>
    <row r="108" spans="1:1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</row>
    <row r="109" spans="1:1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</row>
    <row r="110" spans="1:1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</row>
    <row r="111" spans="1:12" ht="19.5">
      <c r="A111" s="23" t="s">
        <v>57</v>
      </c>
      <c r="B111" s="28"/>
      <c r="F111" s="23" t="s">
        <v>84</v>
      </c>
      <c r="H111" s="30"/>
      <c r="I111" s="30"/>
      <c r="J111" s="30"/>
      <c r="K111" s="30"/>
      <c r="L111" s="30"/>
    </row>
    <row r="112" spans="1:12">
      <c r="A112" t="s">
        <v>83</v>
      </c>
      <c r="F112" t="s">
        <v>56</v>
      </c>
      <c r="H112" s="30"/>
      <c r="I112" s="30"/>
      <c r="J112" s="30"/>
      <c r="K112" s="30"/>
      <c r="L112" s="30"/>
    </row>
    <row r="113" spans="1:1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</row>
    <row r="120" spans="1:12">
      <c r="A120" t="s">
        <v>11</v>
      </c>
    </row>
    <row r="121" spans="1:12">
      <c r="A121" s="54" t="s">
        <v>10</v>
      </c>
    </row>
    <row r="122" spans="1:12">
      <c r="A122" s="54"/>
    </row>
    <row r="123" spans="1:12">
      <c r="A123" s="54"/>
    </row>
    <row r="124" spans="1:12">
      <c r="A124" s="55" t="s">
        <v>86</v>
      </c>
    </row>
    <row r="125" spans="1:12">
      <c r="A125" s="55"/>
    </row>
    <row r="126" spans="1:12">
      <c r="A126" s="55"/>
    </row>
  </sheetData>
  <sortState ref="G69:G71">
    <sortCondition ref="G61"/>
  </sortState>
  <mergeCells count="30">
    <mergeCell ref="E9:E11"/>
    <mergeCell ref="E12:E14"/>
    <mergeCell ref="E15:E17"/>
    <mergeCell ref="E18:E20"/>
    <mergeCell ref="A9:A11"/>
    <mergeCell ref="A12:A14"/>
    <mergeCell ref="A15:A17"/>
    <mergeCell ref="A18:A20"/>
    <mergeCell ref="F78:F80"/>
    <mergeCell ref="F81:F83"/>
    <mergeCell ref="F84:F86"/>
    <mergeCell ref="F87:F89"/>
    <mergeCell ref="A60:A62"/>
    <mergeCell ref="A63:A65"/>
    <mergeCell ref="A66:A68"/>
    <mergeCell ref="A69:A71"/>
    <mergeCell ref="A78:A80"/>
    <mergeCell ref="A81:A83"/>
    <mergeCell ref="A84:A86"/>
    <mergeCell ref="A87:A89"/>
    <mergeCell ref="A121:A123"/>
    <mergeCell ref="A124:A126"/>
    <mergeCell ref="A93:A95"/>
    <mergeCell ref="F93:F95"/>
    <mergeCell ref="A96:A98"/>
    <mergeCell ref="F96:F98"/>
    <mergeCell ref="A99:A101"/>
    <mergeCell ref="F99:F101"/>
    <mergeCell ref="A102:A104"/>
    <mergeCell ref="F102:F10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D74" sqref="D74"/>
    </sheetView>
  </sheetViews>
  <sheetFormatPr defaultRowHeight="15"/>
  <cols>
    <col min="1" max="1" width="16.140625" customWidth="1"/>
    <col min="2" max="2" width="11.7109375" customWidth="1"/>
    <col min="3" max="3" width="13" customWidth="1"/>
    <col min="4" max="4" width="15.85546875" customWidth="1"/>
    <col min="5" max="5" width="15.5703125" customWidth="1"/>
    <col min="6" max="6" width="15.28515625" customWidth="1"/>
    <col min="7" max="7" width="11.42578125" customWidth="1"/>
  </cols>
  <sheetData>
    <row r="1" spans="1:7" s="12" customFormat="1">
      <c r="A1" s="12" t="s">
        <v>0</v>
      </c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33">
        <v>1</v>
      </c>
      <c r="B3" s="4">
        <v>42005</v>
      </c>
      <c r="C3" s="33">
        <v>26.2</v>
      </c>
      <c r="D3" s="33">
        <v>80</v>
      </c>
      <c r="E3" s="33">
        <v>1010.8</v>
      </c>
      <c r="F3" s="33">
        <v>5</v>
      </c>
      <c r="G3" s="33" t="s">
        <v>8</v>
      </c>
    </row>
    <row r="4" spans="1:7">
      <c r="A4" s="33">
        <v>2</v>
      </c>
      <c r="B4" s="4">
        <v>42006</v>
      </c>
      <c r="C4" s="33">
        <v>26.7</v>
      </c>
      <c r="D4" s="33">
        <v>82</v>
      </c>
      <c r="E4" s="33">
        <v>1011.2</v>
      </c>
      <c r="F4" s="33">
        <v>5</v>
      </c>
      <c r="G4" s="33" t="s">
        <v>9</v>
      </c>
    </row>
    <row r="5" spans="1:7">
      <c r="A5" s="33">
        <v>3</v>
      </c>
      <c r="B5" s="4">
        <v>42007</v>
      </c>
      <c r="C5" s="33">
        <v>26.9</v>
      </c>
      <c r="D5" s="33">
        <v>83</v>
      </c>
      <c r="E5" s="33">
        <v>1010.2</v>
      </c>
      <c r="F5" s="33">
        <v>4</v>
      </c>
      <c r="G5" s="33" t="s">
        <v>9</v>
      </c>
    </row>
    <row r="6" spans="1:7">
      <c r="A6" s="33"/>
      <c r="B6" s="4"/>
      <c r="C6" s="33"/>
      <c r="D6" s="33"/>
      <c r="E6" s="33"/>
      <c r="F6" s="33"/>
      <c r="G6" s="33"/>
    </row>
    <row r="7" spans="1:7" s="1" customFormat="1">
      <c r="A7" s="5" t="s">
        <v>79</v>
      </c>
      <c r="B7" s="6"/>
      <c r="C7" s="7"/>
      <c r="D7" s="7"/>
      <c r="E7" s="7"/>
      <c r="F7" s="7"/>
      <c r="G7" s="7"/>
    </row>
    <row r="8" spans="1:7" s="32" customFormat="1">
      <c r="A8" s="34" t="s">
        <v>11</v>
      </c>
      <c r="B8" s="34" t="s">
        <v>53</v>
      </c>
      <c r="C8" s="34" t="s">
        <v>40</v>
      </c>
      <c r="D8" s="16"/>
      <c r="E8" s="34" t="s">
        <v>11</v>
      </c>
      <c r="F8" s="34" t="s">
        <v>58</v>
      </c>
      <c r="G8" s="34" t="s">
        <v>75</v>
      </c>
    </row>
    <row r="9" spans="1:7">
      <c r="A9" s="56" t="s">
        <v>10</v>
      </c>
      <c r="B9" s="34" t="s">
        <v>41</v>
      </c>
      <c r="C9" s="34">
        <v>26</v>
      </c>
      <c r="E9" s="60" t="s">
        <v>10</v>
      </c>
      <c r="F9" s="34" t="s">
        <v>59</v>
      </c>
      <c r="G9" s="34">
        <v>0</v>
      </c>
    </row>
    <row r="10" spans="1:7">
      <c r="A10" s="57"/>
      <c r="B10" s="19" t="s">
        <v>42</v>
      </c>
      <c r="C10" s="34">
        <v>27.5</v>
      </c>
      <c r="E10" s="61"/>
      <c r="F10" s="19" t="s">
        <v>60</v>
      </c>
      <c r="G10" s="34">
        <v>0</v>
      </c>
    </row>
    <row r="11" spans="1:7">
      <c r="A11" s="57"/>
      <c r="B11" s="19" t="s">
        <v>43</v>
      </c>
      <c r="C11" s="34">
        <v>29</v>
      </c>
      <c r="E11" s="62"/>
      <c r="F11" s="19" t="s">
        <v>61</v>
      </c>
      <c r="G11" s="34">
        <v>0</v>
      </c>
    </row>
    <row r="12" spans="1:7">
      <c r="A12" s="59" t="s">
        <v>13</v>
      </c>
      <c r="B12" s="34" t="s">
        <v>44</v>
      </c>
      <c r="C12" s="34">
        <v>65</v>
      </c>
      <c r="E12" s="60" t="s">
        <v>13</v>
      </c>
      <c r="F12" s="34" t="s">
        <v>62</v>
      </c>
      <c r="G12" s="34">
        <v>0</v>
      </c>
    </row>
    <row r="13" spans="1:7">
      <c r="A13" s="59"/>
      <c r="B13" s="19" t="s">
        <v>45</v>
      </c>
      <c r="C13" s="34">
        <v>75</v>
      </c>
      <c r="E13" s="61"/>
      <c r="F13" s="19" t="s">
        <v>63</v>
      </c>
      <c r="G13" s="34">
        <v>0</v>
      </c>
    </row>
    <row r="14" spans="1:7">
      <c r="A14" s="59"/>
      <c r="B14" s="19" t="s">
        <v>46</v>
      </c>
      <c r="C14" s="34">
        <v>85</v>
      </c>
      <c r="E14" s="62"/>
      <c r="F14" s="19" t="s">
        <v>64</v>
      </c>
      <c r="G14" s="34">
        <v>0</v>
      </c>
    </row>
    <row r="15" spans="1:7">
      <c r="A15" s="60" t="s">
        <v>12</v>
      </c>
      <c r="B15" s="34" t="s">
        <v>47</v>
      </c>
      <c r="C15" s="34">
        <v>1008.5</v>
      </c>
      <c r="E15" s="60" t="s">
        <v>12</v>
      </c>
      <c r="F15" s="34" t="s">
        <v>65</v>
      </c>
      <c r="G15" s="34">
        <v>0</v>
      </c>
    </row>
    <row r="16" spans="1:7">
      <c r="A16" s="61"/>
      <c r="B16" s="19" t="s">
        <v>48</v>
      </c>
      <c r="C16" s="34">
        <v>1010</v>
      </c>
      <c r="E16" s="61"/>
      <c r="F16" s="19" t="s">
        <v>66</v>
      </c>
      <c r="G16" s="34">
        <v>0</v>
      </c>
    </row>
    <row r="17" spans="1:7">
      <c r="A17" s="62"/>
      <c r="B17" s="19" t="s">
        <v>49</v>
      </c>
      <c r="C17" s="34">
        <v>1013.5</v>
      </c>
      <c r="E17" s="62"/>
      <c r="F17" s="19" t="s">
        <v>67</v>
      </c>
      <c r="G17" s="34">
        <v>0</v>
      </c>
    </row>
    <row r="18" spans="1:7">
      <c r="A18" s="59" t="s">
        <v>14</v>
      </c>
      <c r="B18" s="34" t="s">
        <v>50</v>
      </c>
      <c r="C18" s="34">
        <v>2</v>
      </c>
      <c r="E18" s="60" t="s">
        <v>14</v>
      </c>
      <c r="F18" s="34" t="s">
        <v>68</v>
      </c>
      <c r="G18" s="34">
        <v>0</v>
      </c>
    </row>
    <row r="19" spans="1:7">
      <c r="A19" s="59"/>
      <c r="B19" s="19" t="s">
        <v>51</v>
      </c>
      <c r="C19" s="34">
        <v>4.5</v>
      </c>
      <c r="E19" s="61"/>
      <c r="F19" s="19" t="s">
        <v>69</v>
      </c>
      <c r="G19" s="34">
        <v>0</v>
      </c>
    </row>
    <row r="20" spans="1:7">
      <c r="A20" s="59"/>
      <c r="B20" s="19" t="s">
        <v>52</v>
      </c>
      <c r="C20" s="34">
        <v>7</v>
      </c>
      <c r="E20" s="62"/>
      <c r="F20" s="19" t="s">
        <v>70</v>
      </c>
      <c r="G20" s="34">
        <v>0</v>
      </c>
    </row>
    <row r="22" spans="1:7" s="1" customFormat="1">
      <c r="A22" s="11" t="s">
        <v>15</v>
      </c>
    </row>
    <row r="23" spans="1:7">
      <c r="A23" s="34" t="s">
        <v>11</v>
      </c>
      <c r="B23" s="34" t="s">
        <v>16</v>
      </c>
      <c r="C23" s="34" t="s">
        <v>17</v>
      </c>
    </row>
    <row r="24" spans="1:7">
      <c r="A24" s="34" t="s">
        <v>10</v>
      </c>
      <c r="B24" s="34">
        <v>24</v>
      </c>
      <c r="C24" s="34">
        <v>32</v>
      </c>
    </row>
    <row r="25" spans="1:7">
      <c r="A25" s="34" t="s">
        <v>13</v>
      </c>
      <c r="B25" s="34">
        <v>63</v>
      </c>
      <c r="C25" s="34">
        <v>100</v>
      </c>
    </row>
    <row r="26" spans="1:7">
      <c r="A26" s="34" t="s">
        <v>12</v>
      </c>
      <c r="B26" s="34">
        <v>1007</v>
      </c>
      <c r="C26" s="34">
        <v>1016</v>
      </c>
    </row>
    <row r="27" spans="1:7">
      <c r="A27" s="34" t="s">
        <v>14</v>
      </c>
      <c r="B27" s="34">
        <v>0</v>
      </c>
      <c r="C27" s="34">
        <v>15</v>
      </c>
    </row>
    <row r="29" spans="1:7" s="12" customFormat="1">
      <c r="A29" s="13" t="s">
        <v>21</v>
      </c>
    </row>
    <row r="30" spans="1:7">
      <c r="A30" s="14" t="s">
        <v>22</v>
      </c>
      <c r="B30" s="15">
        <f ca="1">RANDBETWEEN(0,2)</f>
        <v>1</v>
      </c>
      <c r="C30" t="s">
        <v>25</v>
      </c>
      <c r="E30" s="22" t="s">
        <v>22</v>
      </c>
      <c r="F30" s="26">
        <v>1</v>
      </c>
    </row>
    <row r="31" spans="1:7">
      <c r="A31" s="14" t="s">
        <v>23</v>
      </c>
      <c r="B31" s="15">
        <f ca="1">RANDBETWEEN(0,2)</f>
        <v>2</v>
      </c>
      <c r="C31" t="s">
        <v>82</v>
      </c>
      <c r="E31" s="22" t="s">
        <v>23</v>
      </c>
      <c r="F31" s="26">
        <v>1</v>
      </c>
    </row>
    <row r="32" spans="1:7">
      <c r="A32" s="14" t="s">
        <v>24</v>
      </c>
      <c r="B32" s="15">
        <v>3</v>
      </c>
      <c r="E32" s="22" t="s">
        <v>24</v>
      </c>
      <c r="F32" s="26">
        <v>3</v>
      </c>
    </row>
    <row r="33" spans="1:6">
      <c r="A33" s="14" t="s">
        <v>80</v>
      </c>
      <c r="B33" s="15">
        <f ca="1">RANDBETWEEN(0,1)</f>
        <v>0</v>
      </c>
      <c r="E33" s="25" t="s">
        <v>80</v>
      </c>
      <c r="F33" s="27">
        <v>1</v>
      </c>
    </row>
    <row r="34" spans="1:6">
      <c r="A34" s="14" t="s">
        <v>81</v>
      </c>
      <c r="B34" s="15">
        <f ca="1">RANDBETWEEN(0,1)</f>
        <v>0</v>
      </c>
      <c r="E34" s="25" t="s">
        <v>81</v>
      </c>
      <c r="F34" s="27">
        <v>1</v>
      </c>
    </row>
    <row r="36" spans="1:6">
      <c r="A36" s="14" t="s">
        <v>71</v>
      </c>
      <c r="B36" s="19">
        <v>0.9</v>
      </c>
      <c r="D36" s="19" t="s">
        <v>74</v>
      </c>
      <c r="E36" s="14" t="s">
        <v>75</v>
      </c>
    </row>
    <row r="37" spans="1:6">
      <c r="A37" s="14" t="s">
        <v>72</v>
      </c>
      <c r="B37" s="19">
        <v>0.4</v>
      </c>
      <c r="D37" s="19" t="s">
        <v>28</v>
      </c>
      <c r="E37" s="34">
        <f>$B$36-(($B$36-$B$37)/$B$38)+B74</f>
        <v>1.65</v>
      </c>
    </row>
    <row r="38" spans="1:6">
      <c r="A38" s="14" t="s">
        <v>73</v>
      </c>
      <c r="B38" s="19">
        <v>2</v>
      </c>
      <c r="D38" s="19" t="s">
        <v>29</v>
      </c>
      <c r="E38" s="34">
        <f>$B$36-(($B$36-$B$37)/$B$38)+B91</f>
        <v>2.65</v>
      </c>
    </row>
    <row r="39" spans="1:6">
      <c r="A39" s="10" t="s">
        <v>76</v>
      </c>
      <c r="D39" s="19" t="s">
        <v>30</v>
      </c>
      <c r="E39" s="34"/>
    </row>
    <row r="40" spans="1:6">
      <c r="A40" t="s">
        <v>77</v>
      </c>
    </row>
    <row r="42" spans="1:6" s="12" customFormat="1">
      <c r="A42" s="13" t="s">
        <v>27</v>
      </c>
    </row>
    <row r="43" spans="1:6">
      <c r="A43" s="14" t="s">
        <v>28</v>
      </c>
      <c r="B43" s="15">
        <f ca="1">RANDBETWEEN(0,10)/10</f>
        <v>0.7</v>
      </c>
      <c r="E43" s="22" t="s">
        <v>28</v>
      </c>
      <c r="F43" s="22">
        <v>1</v>
      </c>
    </row>
    <row r="44" spans="1:6">
      <c r="A44" s="14" t="s">
        <v>29</v>
      </c>
      <c r="B44" s="15">
        <f t="shared" ref="B44:B54" ca="1" si="0">RANDBETWEEN(0,10)/10</f>
        <v>0.8</v>
      </c>
      <c r="E44" s="22" t="s">
        <v>29</v>
      </c>
      <c r="F44" s="22">
        <v>0.7</v>
      </c>
    </row>
    <row r="45" spans="1:6">
      <c r="A45" s="14" t="s">
        <v>30</v>
      </c>
      <c r="B45" s="15">
        <f ca="1">RANDBETWEEN(0,10)/10</f>
        <v>0</v>
      </c>
      <c r="E45" s="22" t="s">
        <v>30</v>
      </c>
      <c r="F45" s="22">
        <v>0.4</v>
      </c>
    </row>
    <row r="46" spans="1:6">
      <c r="A46" s="14" t="s">
        <v>31</v>
      </c>
      <c r="B46" s="15">
        <f t="shared" ca="1" si="0"/>
        <v>0.4</v>
      </c>
      <c r="E46" s="22" t="s">
        <v>31</v>
      </c>
      <c r="F46" s="22">
        <v>0.1</v>
      </c>
    </row>
    <row r="47" spans="1:6">
      <c r="A47" s="14" t="s">
        <v>32</v>
      </c>
      <c r="B47" s="15">
        <f t="shared" ca="1" si="0"/>
        <v>1</v>
      </c>
      <c r="E47" s="22" t="s">
        <v>32</v>
      </c>
      <c r="F47" s="22">
        <v>0.5</v>
      </c>
    </row>
    <row r="48" spans="1:6">
      <c r="A48" s="14" t="s">
        <v>33</v>
      </c>
      <c r="B48" s="15">
        <f t="shared" ca="1" si="0"/>
        <v>0.7</v>
      </c>
      <c r="E48" s="22" t="s">
        <v>33</v>
      </c>
      <c r="F48" s="22">
        <v>1</v>
      </c>
    </row>
    <row r="49" spans="1:8">
      <c r="A49" s="14" t="s">
        <v>34</v>
      </c>
      <c r="B49" s="15">
        <f t="shared" ca="1" si="0"/>
        <v>0.3</v>
      </c>
      <c r="E49" s="22" t="s">
        <v>34</v>
      </c>
      <c r="F49" s="22">
        <v>0.3</v>
      </c>
    </row>
    <row r="50" spans="1:8">
      <c r="A50" s="14" t="s">
        <v>35</v>
      </c>
      <c r="B50" s="15">
        <f t="shared" ca="1" si="0"/>
        <v>1</v>
      </c>
      <c r="E50" s="22" t="s">
        <v>35</v>
      </c>
      <c r="F50" s="22">
        <v>0.1</v>
      </c>
    </row>
    <row r="51" spans="1:8">
      <c r="A51" s="14" t="s">
        <v>36</v>
      </c>
      <c r="B51" s="15">
        <f t="shared" ca="1" si="0"/>
        <v>0.6</v>
      </c>
      <c r="E51" s="22" t="s">
        <v>36</v>
      </c>
      <c r="F51" s="22">
        <v>0.2</v>
      </c>
    </row>
    <row r="52" spans="1:8">
      <c r="A52" s="14" t="s">
        <v>37</v>
      </c>
      <c r="B52" s="15">
        <f t="shared" ca="1" si="0"/>
        <v>1</v>
      </c>
      <c r="E52" s="22" t="s">
        <v>37</v>
      </c>
      <c r="F52" s="22">
        <v>0</v>
      </c>
    </row>
    <row r="53" spans="1:8">
      <c r="A53" s="14" t="s">
        <v>38</v>
      </c>
      <c r="B53" s="15">
        <f t="shared" ca="1" si="0"/>
        <v>0.4</v>
      </c>
      <c r="E53" s="22" t="s">
        <v>38</v>
      </c>
      <c r="F53" s="22">
        <v>0.2</v>
      </c>
    </row>
    <row r="54" spans="1:8">
      <c r="A54" s="14" t="s">
        <v>39</v>
      </c>
      <c r="B54" s="15">
        <f t="shared" ca="1" si="0"/>
        <v>0.9</v>
      </c>
      <c r="E54" s="22" t="s">
        <v>39</v>
      </c>
      <c r="F54" s="22">
        <v>0.6</v>
      </c>
    </row>
    <row r="56" spans="1:8" s="1" customFormat="1">
      <c r="A56" s="11" t="s">
        <v>26</v>
      </c>
    </row>
    <row r="57" spans="1:8">
      <c r="A57" s="10" t="s">
        <v>18</v>
      </c>
      <c r="B57" t="s">
        <v>19</v>
      </c>
      <c r="D57" t="s">
        <v>54</v>
      </c>
    </row>
    <row r="58" spans="1:8">
      <c r="A58" s="10"/>
      <c r="B58" t="s">
        <v>20</v>
      </c>
      <c r="E58" s="30"/>
      <c r="F58" s="30"/>
      <c r="G58" s="30"/>
      <c r="H58" s="30"/>
    </row>
    <row r="59" spans="1:8">
      <c r="A59" s="34" t="s">
        <v>11</v>
      </c>
      <c r="B59" s="34" t="s">
        <v>53</v>
      </c>
      <c r="C59" s="34" t="s">
        <v>40</v>
      </c>
      <c r="D59" s="16"/>
      <c r="F59" s="16"/>
      <c r="G59" s="16"/>
      <c r="H59" s="30"/>
    </row>
    <row r="60" spans="1:8">
      <c r="A60" s="56" t="s">
        <v>10</v>
      </c>
      <c r="B60" s="34" t="s">
        <v>41</v>
      </c>
      <c r="C60" s="34">
        <f>C9+($C$24-C9)*F43</f>
        <v>32</v>
      </c>
      <c r="D60" s="16"/>
      <c r="E60" s="34">
        <f>(D61+C60)/2</f>
        <v>31.475000000000001</v>
      </c>
      <c r="F60" s="16"/>
      <c r="G60" s="16"/>
      <c r="H60" s="30"/>
    </row>
    <row r="61" spans="1:8">
      <c r="A61" s="57"/>
      <c r="B61" s="19" t="s">
        <v>42</v>
      </c>
      <c r="C61" s="34">
        <f>C10+($C$24-C10)*F44</f>
        <v>30.65</v>
      </c>
      <c r="D61" s="16">
        <f xml:space="preserve"> SUM(C60:C62)/3</f>
        <v>30.95</v>
      </c>
      <c r="E61" s="34">
        <f>(D61+C61)/2</f>
        <v>30.799999999999997</v>
      </c>
      <c r="F61" s="16"/>
      <c r="G61" s="16"/>
      <c r="H61" s="30"/>
    </row>
    <row r="62" spans="1:8">
      <c r="A62" s="58"/>
      <c r="B62" s="19" t="s">
        <v>43</v>
      </c>
      <c r="C62" s="34">
        <f>C11+($C$24-C11)*F45</f>
        <v>30.2</v>
      </c>
      <c r="D62" s="16"/>
      <c r="E62" s="34">
        <f>(D61+C62)/2</f>
        <v>30.574999999999999</v>
      </c>
      <c r="F62" s="16"/>
      <c r="G62" s="16"/>
      <c r="H62" s="30"/>
    </row>
    <row r="63" spans="1:8">
      <c r="A63" s="60" t="s">
        <v>13</v>
      </c>
      <c r="B63" s="34" t="s">
        <v>44</v>
      </c>
      <c r="C63" s="34">
        <f>C12+($C$25-C12)*F46</f>
        <v>68.5</v>
      </c>
      <c r="D63" s="16">
        <f>(SUM(C63:C65)/3)</f>
        <v>85.333333333333329</v>
      </c>
      <c r="E63" s="34">
        <f>(C63+$D$63)/2</f>
        <v>76.916666666666657</v>
      </c>
      <c r="F63" s="16"/>
      <c r="G63" s="16"/>
      <c r="H63" s="30"/>
    </row>
    <row r="64" spans="1:8">
      <c r="A64" s="61"/>
      <c r="B64" s="19" t="s">
        <v>45</v>
      </c>
      <c r="C64" s="34">
        <f>C13+($C$25-C13)*F47</f>
        <v>87.5</v>
      </c>
      <c r="E64" s="34">
        <f t="shared" ref="E64:E65" si="1">(C64+$D$63)/2</f>
        <v>86.416666666666657</v>
      </c>
      <c r="F64" s="16"/>
      <c r="G64" s="16"/>
      <c r="H64" s="30"/>
    </row>
    <row r="65" spans="1:8">
      <c r="A65" s="62"/>
      <c r="B65" s="19" t="s">
        <v>46</v>
      </c>
      <c r="C65" s="34">
        <f>C14+($C$25-C14)*F48</f>
        <v>100</v>
      </c>
      <c r="E65" s="34">
        <f t="shared" si="1"/>
        <v>92.666666666666657</v>
      </c>
      <c r="F65" s="16"/>
      <c r="G65" s="16"/>
      <c r="H65" s="30"/>
    </row>
    <row r="66" spans="1:8">
      <c r="A66" s="60" t="s">
        <v>12</v>
      </c>
      <c r="B66" s="34" t="s">
        <v>47</v>
      </c>
      <c r="C66" s="34">
        <f>C15+($C$26-C15)*F49</f>
        <v>1010.75</v>
      </c>
      <c r="E66" s="34">
        <f>(C66+$D$67)/2</f>
        <v>1011.2666666666667</v>
      </c>
      <c r="F66" s="16"/>
      <c r="G66" s="16"/>
      <c r="H66" s="30"/>
    </row>
    <row r="67" spans="1:8">
      <c r="A67" s="61"/>
      <c r="B67" s="19" t="s">
        <v>48</v>
      </c>
      <c r="C67" s="34">
        <f>C16+($C$26-C16)*F50</f>
        <v>1010.6</v>
      </c>
      <c r="D67">
        <f>SUM(C66:C68)/3</f>
        <v>1011.7833333333333</v>
      </c>
      <c r="E67" s="34">
        <f t="shared" ref="E67:E68" si="2">(C67+$D$67)/2</f>
        <v>1011.1916666666666</v>
      </c>
      <c r="F67" s="16"/>
      <c r="G67" s="16"/>
      <c r="H67" s="30"/>
    </row>
    <row r="68" spans="1:8">
      <c r="A68" s="62"/>
      <c r="B68" s="19" t="s">
        <v>49</v>
      </c>
      <c r="C68" s="34">
        <f>C17+($C$26-C17)*F51</f>
        <v>1014</v>
      </c>
      <c r="E68" s="34">
        <f t="shared" si="2"/>
        <v>1012.8916666666667</v>
      </c>
      <c r="F68" s="16"/>
      <c r="G68" s="16"/>
      <c r="H68" s="30"/>
    </row>
    <row r="69" spans="1:8">
      <c r="A69" s="60" t="s">
        <v>14</v>
      </c>
      <c r="B69" s="34" t="s">
        <v>50</v>
      </c>
      <c r="C69" s="34">
        <f>C18+($C$27-C18)*F52</f>
        <v>2</v>
      </c>
      <c r="E69" s="34">
        <f>(C69+$D$70)/2</f>
        <v>4.4000000000000004</v>
      </c>
      <c r="F69" s="16"/>
      <c r="G69" s="16"/>
      <c r="H69" s="30"/>
    </row>
    <row r="70" spans="1:8">
      <c r="A70" s="61"/>
      <c r="B70" s="19" t="s">
        <v>51</v>
      </c>
      <c r="C70" s="34">
        <f>C19+($C$27-C19)*F53</f>
        <v>6.6</v>
      </c>
      <c r="D70">
        <f>SUM(C69:C71)/3</f>
        <v>6.8</v>
      </c>
      <c r="E70" s="34">
        <f t="shared" ref="E70:E71" si="3">(C70+$D$70)/2</f>
        <v>6.6999999999999993</v>
      </c>
      <c r="F70" s="16"/>
      <c r="G70" s="16"/>
      <c r="H70" s="30"/>
    </row>
    <row r="71" spans="1:8">
      <c r="A71" s="62"/>
      <c r="B71" s="19" t="s">
        <v>52</v>
      </c>
      <c r="C71" s="34">
        <f>C20+($C$27-C20)*F54</f>
        <v>11.8</v>
      </c>
      <c r="E71" s="34">
        <f t="shared" si="3"/>
        <v>9.3000000000000007</v>
      </c>
      <c r="F71" s="16"/>
      <c r="G71" s="16"/>
      <c r="H71" s="30"/>
    </row>
    <row r="73" spans="1:8" s="1" customFormat="1">
      <c r="A73" s="1" t="s">
        <v>55</v>
      </c>
    </row>
    <row r="74" spans="1:8" s="24" customFormat="1">
      <c r="A74" s="24" t="s">
        <v>78</v>
      </c>
      <c r="B74" s="24">
        <v>1</v>
      </c>
    </row>
    <row r="75" spans="1:8" ht="19.5">
      <c r="A75" s="23" t="s">
        <v>57</v>
      </c>
      <c r="B75" s="28"/>
      <c r="F75" s="23" t="s">
        <v>84</v>
      </c>
    </row>
    <row r="76" spans="1:8">
      <c r="A76" t="s">
        <v>83</v>
      </c>
      <c r="F76" t="s">
        <v>56</v>
      </c>
    </row>
    <row r="77" spans="1:8">
      <c r="A77" s="34" t="s">
        <v>11</v>
      </c>
      <c r="B77" s="34" t="s">
        <v>58</v>
      </c>
      <c r="C77" s="34" t="s">
        <v>40</v>
      </c>
      <c r="F77" s="34" t="s">
        <v>11</v>
      </c>
      <c r="G77" s="34" t="s">
        <v>53</v>
      </c>
      <c r="H77" s="34" t="s">
        <v>40</v>
      </c>
    </row>
    <row r="78" spans="1:8">
      <c r="A78" s="56" t="s">
        <v>10</v>
      </c>
      <c r="B78" s="34" t="s">
        <v>59</v>
      </c>
      <c r="C78" s="34">
        <f>(G9*$E$37)+(($F$30*$F$33)*(C9-C9))+(($F$31*$F$34)*(MAX($C$9:$C$20)-C9))</f>
        <v>987.5</v>
      </c>
      <c r="D78">
        <f>($E$37*G9)+(($F$30*$F$33)*(C60-C60))+(($F$31*$F$34)*((E60-C60)))</f>
        <v>-0.52499999999999858</v>
      </c>
      <c r="F78" s="59" t="s">
        <v>10</v>
      </c>
      <c r="G78" s="34" t="s">
        <v>41</v>
      </c>
      <c r="H78" s="34">
        <f>C60+D78</f>
        <v>31.475000000000001</v>
      </c>
    </row>
    <row r="79" spans="1:8">
      <c r="A79" s="57"/>
      <c r="B79" s="19" t="s">
        <v>60</v>
      </c>
      <c r="C79" s="34">
        <f>(G10*$E$37)+(($F$30*$F$33)*(C10-C10))+(($F$31*$F$34)*(MAX($C$9:$C$20)-C10))</f>
        <v>986</v>
      </c>
      <c r="D79">
        <f t="shared" ref="D79:D89" si="4">($E$37*G10)+(($F$30*$F$33)*(C61-C61))+(($F$31*$F$34)*((E61-C61)))</f>
        <v>0.14999999999999858</v>
      </c>
      <c r="F79" s="59"/>
      <c r="G79" s="19" t="s">
        <v>42</v>
      </c>
      <c r="H79" s="34">
        <f t="shared" ref="H79:H89" si="5">C61+D79</f>
        <v>30.799999999999997</v>
      </c>
    </row>
    <row r="80" spans="1:8">
      <c r="A80" s="58"/>
      <c r="B80" s="19" t="s">
        <v>61</v>
      </c>
      <c r="C80" s="34">
        <f t="shared" ref="C80:C88" si="6">(G11*$E$37)+(($F$30*$F$33)*(C11-C11))+(($F$31*$F$34)*(MAX($C$9:$C$20)-C11))</f>
        <v>984.5</v>
      </c>
      <c r="D80">
        <f t="shared" si="4"/>
        <v>0.375</v>
      </c>
      <c r="F80" s="59"/>
      <c r="G80" s="19" t="s">
        <v>43</v>
      </c>
      <c r="H80" s="34">
        <f t="shared" si="5"/>
        <v>30.574999999999999</v>
      </c>
    </row>
    <row r="81" spans="1:12">
      <c r="A81" s="60" t="s">
        <v>13</v>
      </c>
      <c r="B81" s="34" t="s">
        <v>62</v>
      </c>
      <c r="C81" s="34">
        <f t="shared" si="6"/>
        <v>948.5</v>
      </c>
      <c r="D81">
        <f t="shared" si="4"/>
        <v>8.4166666666666572</v>
      </c>
      <c r="F81" s="60" t="s">
        <v>13</v>
      </c>
      <c r="G81" s="34" t="s">
        <v>44</v>
      </c>
      <c r="H81" s="34">
        <f t="shared" si="5"/>
        <v>76.916666666666657</v>
      </c>
    </row>
    <row r="82" spans="1:12">
      <c r="A82" s="61"/>
      <c r="B82" s="19" t="s">
        <v>63</v>
      </c>
      <c r="C82" s="34">
        <f t="shared" si="6"/>
        <v>938.5</v>
      </c>
      <c r="D82">
        <f t="shared" si="4"/>
        <v>-1.0833333333333428</v>
      </c>
      <c r="F82" s="61"/>
      <c r="G82" s="19" t="s">
        <v>45</v>
      </c>
      <c r="H82" s="34">
        <f t="shared" si="5"/>
        <v>86.416666666666657</v>
      </c>
    </row>
    <row r="83" spans="1:12">
      <c r="A83" s="62"/>
      <c r="B83" s="19" t="s">
        <v>64</v>
      </c>
      <c r="C83" s="34">
        <f t="shared" si="6"/>
        <v>928.5</v>
      </c>
      <c r="D83">
        <f t="shared" si="4"/>
        <v>-7.3333333333333428</v>
      </c>
      <c r="F83" s="62"/>
      <c r="G83" s="19" t="s">
        <v>46</v>
      </c>
      <c r="H83" s="34">
        <f t="shared" si="5"/>
        <v>92.666666666666657</v>
      </c>
    </row>
    <row r="84" spans="1:12">
      <c r="A84" s="60" t="s">
        <v>12</v>
      </c>
      <c r="B84" s="34" t="s">
        <v>65</v>
      </c>
      <c r="C84" s="34">
        <f t="shared" si="6"/>
        <v>5</v>
      </c>
      <c r="D84">
        <f t="shared" si="4"/>
        <v>0.51666666666665151</v>
      </c>
      <c r="F84" s="60" t="s">
        <v>12</v>
      </c>
      <c r="G84" s="34" t="s">
        <v>47</v>
      </c>
      <c r="H84" s="34">
        <f t="shared" si="5"/>
        <v>1011.2666666666667</v>
      </c>
    </row>
    <row r="85" spans="1:12">
      <c r="A85" s="61"/>
      <c r="B85" s="19" t="s">
        <v>66</v>
      </c>
      <c r="C85" s="34">
        <f t="shared" si="6"/>
        <v>3.5</v>
      </c>
      <c r="D85">
        <f t="shared" si="4"/>
        <v>0.5916666666665833</v>
      </c>
      <c r="F85" s="61"/>
      <c r="G85" s="19" t="s">
        <v>48</v>
      </c>
      <c r="H85" s="34">
        <f t="shared" si="5"/>
        <v>1011.1916666666666</v>
      </c>
    </row>
    <row r="86" spans="1:12">
      <c r="A86" s="62"/>
      <c r="B86" s="19" t="s">
        <v>67</v>
      </c>
      <c r="C86" s="34">
        <f t="shared" si="6"/>
        <v>0</v>
      </c>
      <c r="D86">
        <f t="shared" si="4"/>
        <v>-1.1083333333333485</v>
      </c>
      <c r="F86" s="62"/>
      <c r="G86" s="19" t="s">
        <v>49</v>
      </c>
      <c r="H86" s="34">
        <f t="shared" si="5"/>
        <v>1012.8916666666667</v>
      </c>
    </row>
    <row r="87" spans="1:12">
      <c r="A87" s="60" t="s">
        <v>14</v>
      </c>
      <c r="B87" s="34" t="s">
        <v>68</v>
      </c>
      <c r="C87" s="34">
        <f t="shared" si="6"/>
        <v>1011.5</v>
      </c>
      <c r="D87">
        <f t="shared" si="4"/>
        <v>2.4000000000000004</v>
      </c>
      <c r="F87" s="60" t="s">
        <v>14</v>
      </c>
      <c r="G87" s="34" t="s">
        <v>50</v>
      </c>
      <c r="H87" s="34">
        <f t="shared" si="5"/>
        <v>4.4000000000000004</v>
      </c>
    </row>
    <row r="88" spans="1:12">
      <c r="A88" s="61"/>
      <c r="B88" s="19" t="s">
        <v>69</v>
      </c>
      <c r="C88" s="34">
        <f t="shared" si="6"/>
        <v>1009</v>
      </c>
      <c r="D88">
        <f t="shared" si="4"/>
        <v>9.9999999999999645E-2</v>
      </c>
      <c r="F88" s="61"/>
      <c r="G88" s="19" t="s">
        <v>51</v>
      </c>
      <c r="H88" s="34">
        <f>C70+D88</f>
        <v>6.6999999999999993</v>
      </c>
    </row>
    <row r="89" spans="1:12">
      <c r="A89" s="62"/>
      <c r="B89" s="19" t="s">
        <v>70</v>
      </c>
      <c r="C89" s="34">
        <f>(G20*$E$37)+(($F$30*$F$33)*(C20-C20))+(($F$31*$F$34)*(MAX($C$9:$C$20)-C20))</f>
        <v>1006.5</v>
      </c>
      <c r="D89">
        <f t="shared" si="4"/>
        <v>-2.5</v>
      </c>
      <c r="F89" s="62"/>
      <c r="G89" s="19" t="s">
        <v>52</v>
      </c>
      <c r="H89" s="34">
        <f t="shared" si="5"/>
        <v>9.3000000000000007</v>
      </c>
    </row>
    <row r="91" spans="1:12" s="24" customFormat="1">
      <c r="A91" s="24" t="s">
        <v>78</v>
      </c>
      <c r="B91" s="24">
        <v>2</v>
      </c>
    </row>
    <row r="92" spans="1:12">
      <c r="A92" s="34" t="s">
        <v>11</v>
      </c>
      <c r="B92" s="34" t="s">
        <v>58</v>
      </c>
      <c r="C92" s="34" t="s">
        <v>40</v>
      </c>
      <c r="F92" s="34" t="s">
        <v>11</v>
      </c>
      <c r="G92" s="34" t="s">
        <v>53</v>
      </c>
      <c r="H92" s="34" t="s">
        <v>40</v>
      </c>
    </row>
    <row r="93" spans="1:12">
      <c r="A93" s="56" t="s">
        <v>10</v>
      </c>
      <c r="B93" s="34" t="s">
        <v>59</v>
      </c>
      <c r="C93" s="34">
        <v>985.6</v>
      </c>
      <c r="D93">
        <f>($E$38*D78)+(($F$30*$F$33)*(H78-H78))+(($F$31*$F$34)*(H79-H78))</f>
        <v>-2.0662500000000001</v>
      </c>
      <c r="F93" s="59" t="s">
        <v>10</v>
      </c>
      <c r="G93" s="34" t="s">
        <v>41</v>
      </c>
      <c r="H93" s="34">
        <f>D93+H78</f>
        <v>29.408750000000001</v>
      </c>
    </row>
    <row r="94" spans="1:12">
      <c r="A94" s="57"/>
      <c r="B94" s="19" t="s">
        <v>60</v>
      </c>
      <c r="C94" s="34">
        <v>985</v>
      </c>
      <c r="D94">
        <f t="shared" ref="D94:D104" si="7">($E$38*D79)+(($F$30*$F$33)*(H79-H79))+(($F$31*$F$34)*(H79-H79))</f>
        <v>0.39749999999999625</v>
      </c>
      <c r="F94" s="59"/>
      <c r="G94" s="19" t="s">
        <v>42</v>
      </c>
      <c r="H94" s="34">
        <f t="shared" ref="H94:H104" si="8">D94+H79</f>
        <v>31.197499999999994</v>
      </c>
      <c r="I94" s="30"/>
      <c r="J94" s="30"/>
      <c r="K94" s="30"/>
      <c r="L94" s="30"/>
    </row>
    <row r="95" spans="1:12">
      <c r="A95" s="58"/>
      <c r="B95" s="19" t="s">
        <v>61</v>
      </c>
      <c r="C95" s="34">
        <v>984.4</v>
      </c>
      <c r="D95">
        <f t="shared" si="7"/>
        <v>0.99374999999999991</v>
      </c>
      <c r="F95" s="59"/>
      <c r="G95" s="19" t="s">
        <v>43</v>
      </c>
      <c r="H95" s="34">
        <f t="shared" si="8"/>
        <v>31.568749999999998</v>
      </c>
      <c r="I95" s="30"/>
      <c r="J95" s="30"/>
      <c r="K95" s="30"/>
      <c r="L95" s="30"/>
    </row>
    <row r="96" spans="1:12">
      <c r="A96" s="60" t="s">
        <v>13</v>
      </c>
      <c r="B96" s="34" t="s">
        <v>62</v>
      </c>
      <c r="C96" s="34">
        <v>938.5</v>
      </c>
      <c r="D96">
        <f t="shared" si="7"/>
        <v>22.304166666666642</v>
      </c>
      <c r="F96" s="60" t="s">
        <v>13</v>
      </c>
      <c r="G96" s="34" t="s">
        <v>44</v>
      </c>
      <c r="H96" s="34">
        <f t="shared" si="8"/>
        <v>99.220833333333303</v>
      </c>
      <c r="I96" s="30"/>
      <c r="J96" s="30"/>
      <c r="K96" s="30"/>
      <c r="L96" s="30"/>
    </row>
    <row r="97" spans="1:12">
      <c r="A97" s="61"/>
      <c r="B97" s="19" t="s">
        <v>63</v>
      </c>
      <c r="C97" s="34">
        <v>921.5</v>
      </c>
      <c r="D97">
        <f t="shared" si="7"/>
        <v>-2.8708333333333584</v>
      </c>
      <c r="F97" s="61"/>
      <c r="G97" s="19" t="s">
        <v>45</v>
      </c>
      <c r="H97" s="34">
        <f t="shared" si="8"/>
        <v>83.545833333333292</v>
      </c>
      <c r="I97" s="30"/>
      <c r="J97" s="30"/>
      <c r="K97" s="30"/>
      <c r="L97" s="30"/>
    </row>
    <row r="98" spans="1:12">
      <c r="A98" s="62"/>
      <c r="B98" s="19" t="s">
        <v>64</v>
      </c>
      <c r="C98" s="34">
        <v>921.5</v>
      </c>
      <c r="D98">
        <f t="shared" si="7"/>
        <v>-19.433333333333358</v>
      </c>
      <c r="F98" s="62"/>
      <c r="G98" s="19" t="s">
        <v>46</v>
      </c>
      <c r="H98" s="34">
        <f t="shared" si="8"/>
        <v>73.233333333333292</v>
      </c>
      <c r="I98" s="30"/>
      <c r="J98" s="30"/>
      <c r="K98" s="30"/>
      <c r="L98" s="30"/>
    </row>
    <row r="99" spans="1:12">
      <c r="A99" s="60" t="s">
        <v>12</v>
      </c>
      <c r="B99" s="34" t="s">
        <v>65</v>
      </c>
      <c r="C99" s="34">
        <v>2.5</v>
      </c>
      <c r="D99">
        <f t="shared" si="7"/>
        <v>1.3691666666666265</v>
      </c>
      <c r="F99" s="60" t="s">
        <v>12</v>
      </c>
      <c r="G99" s="34" t="s">
        <v>47</v>
      </c>
      <c r="H99" s="34">
        <f t="shared" si="8"/>
        <v>1012.6358333333333</v>
      </c>
      <c r="I99" s="30"/>
      <c r="J99" s="30"/>
      <c r="K99" s="30"/>
      <c r="L99" s="30"/>
    </row>
    <row r="100" spans="1:12">
      <c r="A100" s="61"/>
      <c r="B100" s="19" t="s">
        <v>66</v>
      </c>
      <c r="C100" s="34">
        <v>1</v>
      </c>
      <c r="D100">
        <f t="shared" si="7"/>
        <v>1.5679166666664457</v>
      </c>
      <c r="F100" s="61"/>
      <c r="G100" s="19" t="s">
        <v>48</v>
      </c>
      <c r="H100" s="34">
        <f t="shared" si="8"/>
        <v>1012.759583333333</v>
      </c>
      <c r="I100" s="30"/>
      <c r="J100" s="30"/>
      <c r="K100" s="30"/>
      <c r="L100" s="30"/>
    </row>
    <row r="101" spans="1:12">
      <c r="A101" s="62"/>
      <c r="B101" s="19" t="s">
        <v>67</v>
      </c>
      <c r="C101" s="34">
        <v>0</v>
      </c>
      <c r="D101">
        <f t="shared" si="7"/>
        <v>-2.9370833333333732</v>
      </c>
      <c r="F101" s="62"/>
      <c r="G101" s="19" t="s">
        <v>49</v>
      </c>
      <c r="H101" s="34">
        <f t="shared" si="8"/>
        <v>1009.9545833333333</v>
      </c>
      <c r="I101" s="30"/>
      <c r="J101" s="30"/>
      <c r="K101" s="30"/>
      <c r="L101" s="30"/>
    </row>
    <row r="102" spans="1:12">
      <c r="A102" s="60" t="s">
        <v>14</v>
      </c>
      <c r="B102" s="34" t="s">
        <v>68</v>
      </c>
      <c r="C102" s="34">
        <v>1008.45</v>
      </c>
      <c r="D102">
        <f t="shared" si="7"/>
        <v>6.36</v>
      </c>
      <c r="F102" s="60" t="s">
        <v>14</v>
      </c>
      <c r="G102" s="34" t="s">
        <v>50</v>
      </c>
      <c r="H102" s="34">
        <f t="shared" si="8"/>
        <v>10.760000000000002</v>
      </c>
      <c r="I102" s="30"/>
      <c r="J102" s="30"/>
      <c r="K102" s="30"/>
      <c r="L102" s="30"/>
    </row>
    <row r="103" spans="1:12">
      <c r="A103" s="61"/>
      <c r="B103" s="19" t="s">
        <v>69</v>
      </c>
      <c r="C103" s="34">
        <v>1004.2</v>
      </c>
      <c r="D103">
        <f t="shared" si="7"/>
        <v>0.26499999999999907</v>
      </c>
      <c r="F103" s="61"/>
      <c r="G103" s="19" t="s">
        <v>51</v>
      </c>
      <c r="H103" s="34">
        <f t="shared" si="8"/>
        <v>6.9649999999999981</v>
      </c>
      <c r="I103" s="30"/>
      <c r="J103" s="30"/>
      <c r="K103" s="30"/>
      <c r="L103" s="30"/>
    </row>
    <row r="104" spans="1:12">
      <c r="A104" s="62"/>
      <c r="B104" s="19" t="s">
        <v>70</v>
      </c>
      <c r="C104" s="34">
        <v>1000.6</v>
      </c>
      <c r="D104">
        <f t="shared" si="7"/>
        <v>-6.625</v>
      </c>
      <c r="F104" s="62"/>
      <c r="G104" s="19" t="s">
        <v>52</v>
      </c>
      <c r="H104" s="34">
        <f t="shared" si="8"/>
        <v>2.6750000000000007</v>
      </c>
      <c r="I104" s="30"/>
      <c r="J104" s="30"/>
      <c r="K104" s="30"/>
      <c r="L104" s="30"/>
    </row>
    <row r="105" spans="1:12">
      <c r="A105" s="31"/>
      <c r="B105" s="29"/>
      <c r="C105" s="16"/>
      <c r="D105" s="30"/>
      <c r="E105" s="30"/>
      <c r="F105" s="31"/>
      <c r="G105" s="29"/>
      <c r="H105" s="16"/>
      <c r="I105" s="30"/>
      <c r="J105" s="30"/>
      <c r="K105" s="30"/>
      <c r="L105" s="30"/>
    </row>
    <row r="106" spans="1:12">
      <c r="A106" s="31"/>
      <c r="B106" s="29"/>
      <c r="C106" s="16"/>
      <c r="D106" s="30"/>
      <c r="E106" s="30"/>
      <c r="F106" s="31"/>
      <c r="G106" s="29"/>
      <c r="H106" s="16"/>
      <c r="I106" s="30"/>
      <c r="J106" s="30"/>
      <c r="K106" s="30"/>
      <c r="L106" s="30"/>
    </row>
    <row r="107" spans="1:1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</row>
    <row r="108" spans="1:1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</row>
    <row r="109" spans="1:1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</row>
    <row r="110" spans="1:1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</row>
    <row r="111" spans="1:12" ht="19.5">
      <c r="A111" s="23" t="s">
        <v>57</v>
      </c>
      <c r="B111" s="28"/>
      <c r="F111" s="23" t="s">
        <v>84</v>
      </c>
      <c r="H111" s="30"/>
      <c r="I111" s="30"/>
      <c r="J111" s="30"/>
      <c r="K111" s="30"/>
      <c r="L111" s="30"/>
    </row>
    <row r="112" spans="1:12">
      <c r="A112" t="s">
        <v>83</v>
      </c>
      <c r="F112" t="s">
        <v>56</v>
      </c>
      <c r="H112" s="30"/>
      <c r="I112" s="30"/>
      <c r="J112" s="30"/>
      <c r="K112" s="30"/>
      <c r="L112" s="30"/>
    </row>
    <row r="113" spans="1:1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</row>
    <row r="120" spans="1:12">
      <c r="A120" t="s">
        <v>11</v>
      </c>
    </row>
    <row r="121" spans="1:12">
      <c r="A121" s="54" t="s">
        <v>10</v>
      </c>
    </row>
    <row r="122" spans="1:12">
      <c r="A122" s="54"/>
    </row>
    <row r="123" spans="1:12">
      <c r="A123" s="54"/>
    </row>
    <row r="124" spans="1:12">
      <c r="A124" s="55" t="s">
        <v>86</v>
      </c>
    </row>
    <row r="125" spans="1:12">
      <c r="A125" s="55"/>
    </row>
    <row r="126" spans="1:12">
      <c r="A126" s="55"/>
    </row>
  </sheetData>
  <mergeCells count="30">
    <mergeCell ref="A69:A71"/>
    <mergeCell ref="A9:A11"/>
    <mergeCell ref="E9:E11"/>
    <mergeCell ref="A12:A14"/>
    <mergeCell ref="E12:E14"/>
    <mergeCell ref="A15:A17"/>
    <mergeCell ref="E15:E17"/>
    <mergeCell ref="A18:A20"/>
    <mergeCell ref="E18:E20"/>
    <mergeCell ref="A60:A62"/>
    <mergeCell ref="A63:A65"/>
    <mergeCell ref="A66:A68"/>
    <mergeCell ref="A78:A80"/>
    <mergeCell ref="F78:F80"/>
    <mergeCell ref="A81:A83"/>
    <mergeCell ref="F81:F83"/>
    <mergeCell ref="A84:A86"/>
    <mergeCell ref="F84:F86"/>
    <mergeCell ref="A124:A126"/>
    <mergeCell ref="A87:A89"/>
    <mergeCell ref="F87:F89"/>
    <mergeCell ref="A93:A95"/>
    <mergeCell ref="F93:F95"/>
    <mergeCell ref="A96:A98"/>
    <mergeCell ref="F96:F98"/>
    <mergeCell ref="A99:A101"/>
    <mergeCell ref="F99:F101"/>
    <mergeCell ref="A102:A104"/>
    <mergeCell ref="F102:F104"/>
    <mergeCell ref="A121:A123"/>
  </mergeCells>
  <pageMargins left="0.7" right="0.7" top="0.75" bottom="0.75" header="0.3" footer="0.3"/>
  <pageSetup paperSize="9" orientation="portrait" horizontalDpi="4294967293" verticalDpi="0" r:id="rId1"/>
  <ignoredErrors>
    <ignoredError sqref="E66 E6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topLeftCell="A27" zoomScale="70" zoomScaleNormal="70" workbookViewId="0">
      <selection activeCell="D40" sqref="D40:F52"/>
    </sheetView>
  </sheetViews>
  <sheetFormatPr defaultRowHeight="15"/>
  <cols>
    <col min="1" max="1" width="17.42578125" customWidth="1"/>
    <col min="2" max="2" width="19" customWidth="1"/>
    <col min="3" max="3" width="25.7109375" customWidth="1"/>
    <col min="4" max="4" width="15.7109375" customWidth="1"/>
    <col min="5" max="5" width="13.28515625" customWidth="1"/>
    <col min="6" max="6" width="19.5703125" customWidth="1"/>
    <col min="7" max="7" width="17.5703125" customWidth="1"/>
    <col min="9" max="9" width="14" customWidth="1"/>
    <col min="10" max="10" width="25.5703125" customWidth="1"/>
    <col min="11" max="11" width="24.85546875" customWidth="1"/>
    <col min="13" max="13" width="15.42578125" customWidth="1"/>
    <col min="14" max="14" width="18.7109375" customWidth="1"/>
    <col min="15" max="15" width="19.42578125" customWidth="1"/>
  </cols>
  <sheetData>
    <row r="1" spans="1:8" s="1" customFormat="1">
      <c r="A1" s="1" t="s">
        <v>85</v>
      </c>
    </row>
    <row r="2" spans="1:8">
      <c r="A2" s="9" t="s">
        <v>11</v>
      </c>
      <c r="B2" s="9" t="s">
        <v>53</v>
      </c>
      <c r="C2" s="9" t="s">
        <v>40</v>
      </c>
      <c r="F2" s="16"/>
      <c r="G2" s="16"/>
      <c r="H2" s="16"/>
    </row>
    <row r="3" spans="1:8">
      <c r="A3" s="60" t="s">
        <v>10</v>
      </c>
      <c r="B3" s="9" t="s">
        <v>41</v>
      </c>
      <c r="C3" s="9">
        <v>26</v>
      </c>
      <c r="F3" s="31"/>
      <c r="G3" s="16"/>
      <c r="H3" s="16"/>
    </row>
    <row r="4" spans="1:8">
      <c r="A4" s="61"/>
      <c r="B4" s="9" t="s">
        <v>42</v>
      </c>
      <c r="C4" s="9">
        <v>29.3</v>
      </c>
      <c r="F4" s="31"/>
      <c r="G4" s="29"/>
      <c r="H4" s="16"/>
    </row>
    <row r="5" spans="1:8">
      <c r="A5" s="62"/>
      <c r="B5" s="9" t="s">
        <v>43</v>
      </c>
      <c r="C5" s="9">
        <v>30.2</v>
      </c>
      <c r="F5" s="31"/>
      <c r="G5" s="29"/>
      <c r="H5" s="16"/>
    </row>
    <row r="6" spans="1:8">
      <c r="A6" s="60" t="s">
        <v>13</v>
      </c>
      <c r="B6" s="9" t="s">
        <v>44</v>
      </c>
      <c r="C6" s="9">
        <v>80</v>
      </c>
      <c r="F6" s="31"/>
      <c r="G6" s="16"/>
      <c r="H6" s="16"/>
    </row>
    <row r="7" spans="1:8">
      <c r="A7" s="61"/>
      <c r="B7" s="9" t="s">
        <v>45</v>
      </c>
      <c r="C7" s="9">
        <v>82.5</v>
      </c>
      <c r="F7" s="31"/>
      <c r="G7" s="29"/>
      <c r="H7" s="16"/>
    </row>
    <row r="8" spans="1:8">
      <c r="A8" s="62"/>
      <c r="B8" s="9" t="s">
        <v>46</v>
      </c>
      <c r="C8" s="9">
        <v>94</v>
      </c>
      <c r="F8" s="31"/>
      <c r="G8" s="29"/>
      <c r="H8" s="16"/>
    </row>
    <row r="9" spans="1:8">
      <c r="A9" s="60" t="s">
        <v>12</v>
      </c>
      <c r="B9" s="9" t="s">
        <v>47</v>
      </c>
      <c r="C9" s="9">
        <v>1009.25</v>
      </c>
      <c r="F9" s="31"/>
      <c r="G9" s="16"/>
      <c r="H9" s="16"/>
    </row>
    <row r="10" spans="1:8">
      <c r="A10" s="61"/>
      <c r="B10" s="9" t="s">
        <v>48</v>
      </c>
      <c r="C10" s="9">
        <v>1010.6</v>
      </c>
      <c r="F10" s="31"/>
      <c r="G10" s="29"/>
      <c r="H10" s="16"/>
    </row>
    <row r="11" spans="1:8">
      <c r="A11" s="62"/>
      <c r="B11" s="9" t="s">
        <v>49</v>
      </c>
      <c r="C11" s="9">
        <v>1013.5</v>
      </c>
      <c r="F11" s="31"/>
      <c r="G11" s="29"/>
      <c r="H11" s="16"/>
    </row>
    <row r="12" spans="1:8">
      <c r="A12" s="60" t="s">
        <v>14</v>
      </c>
      <c r="B12" s="9" t="s">
        <v>50</v>
      </c>
      <c r="C12" s="9">
        <v>8.5</v>
      </c>
      <c r="F12" s="31"/>
      <c r="G12" s="16"/>
      <c r="H12" s="16"/>
    </row>
    <row r="13" spans="1:8">
      <c r="A13" s="61"/>
      <c r="B13" s="9" t="s">
        <v>51</v>
      </c>
      <c r="C13" s="9">
        <v>9.75</v>
      </c>
      <c r="F13" s="31"/>
      <c r="G13" s="29"/>
      <c r="H13" s="16"/>
    </row>
    <row r="14" spans="1:8">
      <c r="A14" s="62"/>
      <c r="B14" s="9" t="s">
        <v>52</v>
      </c>
      <c r="C14" s="9">
        <v>13.4</v>
      </c>
      <c r="F14" s="31"/>
      <c r="G14" s="29"/>
      <c r="H14" s="16"/>
    </row>
    <row r="16" spans="1:8" s="1" customFormat="1">
      <c r="A16" s="1" t="s">
        <v>87</v>
      </c>
    </row>
    <row r="17" spans="1:15">
      <c r="A17" s="35" t="s">
        <v>88</v>
      </c>
      <c r="E17" s="35" t="s">
        <v>113</v>
      </c>
      <c r="I17" s="35" t="s">
        <v>134</v>
      </c>
      <c r="M17" s="35" t="s">
        <v>155</v>
      </c>
    </row>
    <row r="18" spans="1:15" ht="30">
      <c r="A18" s="36" t="s">
        <v>89</v>
      </c>
      <c r="B18" s="20" t="s">
        <v>90</v>
      </c>
      <c r="E18" s="36" t="s">
        <v>89</v>
      </c>
      <c r="F18" s="20" t="s">
        <v>90</v>
      </c>
      <c r="I18" s="36" t="s">
        <v>89</v>
      </c>
      <c r="J18" s="20" t="s">
        <v>90</v>
      </c>
      <c r="M18" s="36" t="s">
        <v>89</v>
      </c>
      <c r="N18" s="20" t="s">
        <v>90</v>
      </c>
    </row>
    <row r="19" spans="1:15">
      <c r="A19" s="37"/>
      <c r="B19" s="21"/>
      <c r="E19" s="37"/>
      <c r="F19" s="21"/>
      <c r="I19" s="37"/>
      <c r="J19" s="21"/>
      <c r="M19" s="37"/>
      <c r="N19" s="21"/>
    </row>
    <row r="20" spans="1:15">
      <c r="A20" s="19" t="s">
        <v>91</v>
      </c>
      <c r="B20" s="19" t="s">
        <v>92</v>
      </c>
      <c r="E20" s="19" t="s">
        <v>114</v>
      </c>
      <c r="F20" s="19" t="s">
        <v>115</v>
      </c>
      <c r="I20" s="19" t="s">
        <v>135</v>
      </c>
      <c r="J20" s="19" t="s">
        <v>136</v>
      </c>
      <c r="M20" s="19" t="s">
        <v>156</v>
      </c>
      <c r="N20" s="19" t="s">
        <v>157</v>
      </c>
    </row>
    <row r="21" spans="1:15">
      <c r="A21" s="19" t="s">
        <v>93</v>
      </c>
      <c r="B21" s="19" t="s">
        <v>94</v>
      </c>
      <c r="E21" s="19" t="s">
        <v>93</v>
      </c>
      <c r="F21" s="19" t="s">
        <v>116</v>
      </c>
      <c r="I21" s="19" t="s">
        <v>117</v>
      </c>
      <c r="J21" s="19" t="s">
        <v>137</v>
      </c>
      <c r="M21" s="19" t="s">
        <v>158</v>
      </c>
      <c r="N21" s="19" t="s">
        <v>159</v>
      </c>
    </row>
    <row r="22" spans="1:15">
      <c r="A22" s="38" t="s">
        <v>95</v>
      </c>
      <c r="B22" s="19" t="s">
        <v>96</v>
      </c>
      <c r="E22" s="38" t="s">
        <v>117</v>
      </c>
      <c r="F22" s="19" t="s">
        <v>118</v>
      </c>
      <c r="I22" s="38" t="s">
        <v>95</v>
      </c>
      <c r="J22" s="19" t="s">
        <v>138</v>
      </c>
      <c r="M22" s="38" t="s">
        <v>160</v>
      </c>
      <c r="N22" s="19" t="s">
        <v>161</v>
      </c>
    </row>
    <row r="23" spans="1:15">
      <c r="A23" s="39">
        <v>26</v>
      </c>
      <c r="B23" s="63">
        <v>29.3</v>
      </c>
      <c r="C23" s="63">
        <v>30.2</v>
      </c>
      <c r="E23" s="39"/>
      <c r="F23" s="39"/>
      <c r="G23" s="39"/>
      <c r="I23" s="39"/>
      <c r="J23" s="39"/>
      <c r="K23" s="39"/>
    </row>
    <row r="24" spans="1:15">
      <c r="B24" s="40">
        <v>1</v>
      </c>
      <c r="C24" s="40" t="s">
        <v>97</v>
      </c>
      <c r="F24" s="40">
        <v>1</v>
      </c>
      <c r="G24" s="40" t="s">
        <v>119</v>
      </c>
      <c r="J24" s="40">
        <v>1</v>
      </c>
      <c r="K24" s="40" t="s">
        <v>139</v>
      </c>
      <c r="N24" s="40">
        <v>1</v>
      </c>
      <c r="O24" s="40" t="s">
        <v>162</v>
      </c>
    </row>
    <row r="25" spans="1:15">
      <c r="A25" s="41" t="s">
        <v>98</v>
      </c>
      <c r="B25" s="42" t="s">
        <v>99</v>
      </c>
      <c r="C25" s="40" t="s">
        <v>100</v>
      </c>
      <c r="E25" s="41" t="s">
        <v>120</v>
      </c>
      <c r="F25" s="42" t="s">
        <v>121</v>
      </c>
      <c r="G25" s="40" t="s">
        <v>122</v>
      </c>
      <c r="I25" s="41" t="s">
        <v>140</v>
      </c>
      <c r="J25" s="42" t="s">
        <v>141</v>
      </c>
      <c r="K25" s="40" t="s">
        <v>142</v>
      </c>
      <c r="M25" s="41" t="s">
        <v>163</v>
      </c>
      <c r="N25" s="42" t="s">
        <v>164</v>
      </c>
      <c r="O25" s="40" t="s">
        <v>165</v>
      </c>
    </row>
    <row r="26" spans="1:15">
      <c r="B26" s="40">
        <v>0</v>
      </c>
      <c r="C26" s="40" t="s">
        <v>101</v>
      </c>
      <c r="F26" s="40">
        <v>0</v>
      </c>
      <c r="G26" s="40" t="s">
        <v>123</v>
      </c>
      <c r="J26" s="40">
        <v>0</v>
      </c>
      <c r="K26" s="40" t="s">
        <v>143</v>
      </c>
      <c r="N26" s="40">
        <v>0</v>
      </c>
      <c r="O26" s="40" t="s">
        <v>166</v>
      </c>
    </row>
    <row r="28" spans="1:15">
      <c r="B28" s="40" t="s">
        <v>102</v>
      </c>
      <c r="C28" s="40" t="s">
        <v>103</v>
      </c>
      <c r="F28" s="40" t="s">
        <v>124</v>
      </c>
      <c r="G28" s="40" t="s">
        <v>125</v>
      </c>
      <c r="J28" s="40" t="s">
        <v>144</v>
      </c>
      <c r="K28" s="40" t="s">
        <v>145</v>
      </c>
      <c r="N28" s="40" t="s">
        <v>167</v>
      </c>
      <c r="O28" s="40" t="s">
        <v>168</v>
      </c>
    </row>
    <row r="29" spans="1:15">
      <c r="A29" s="41" t="s">
        <v>104</v>
      </c>
      <c r="B29" s="42" t="s">
        <v>105</v>
      </c>
      <c r="C29" s="42" t="s">
        <v>106</v>
      </c>
      <c r="E29" s="41" t="s">
        <v>126</v>
      </c>
      <c r="F29" s="42" t="s">
        <v>127</v>
      </c>
      <c r="G29" s="40" t="s">
        <v>128</v>
      </c>
      <c r="I29" s="41" t="s">
        <v>146</v>
      </c>
      <c r="J29" s="42" t="s">
        <v>147</v>
      </c>
      <c r="K29" s="40" t="s">
        <v>148</v>
      </c>
      <c r="M29" s="41" t="s">
        <v>169</v>
      </c>
      <c r="N29" s="42" t="s">
        <v>170</v>
      </c>
      <c r="O29" s="40" t="s">
        <v>171</v>
      </c>
    </row>
    <row r="30" spans="1:15">
      <c r="A30" s="43"/>
      <c r="B30" s="40">
        <v>0</v>
      </c>
      <c r="C30" s="40" t="s">
        <v>107</v>
      </c>
      <c r="F30" s="40">
        <v>0</v>
      </c>
      <c r="G30" s="40" t="s">
        <v>129</v>
      </c>
      <c r="J30" s="40">
        <v>0</v>
      </c>
      <c r="K30" s="40" t="s">
        <v>149</v>
      </c>
      <c r="N30" s="40">
        <v>0</v>
      </c>
      <c r="O30" s="40" t="s">
        <v>172</v>
      </c>
    </row>
    <row r="33" spans="1:15">
      <c r="B33" s="40">
        <v>0</v>
      </c>
      <c r="C33" s="40" t="s">
        <v>108</v>
      </c>
      <c r="F33" s="40">
        <v>0</v>
      </c>
      <c r="G33" s="40" t="s">
        <v>130</v>
      </c>
      <c r="J33" s="40">
        <v>0</v>
      </c>
      <c r="K33" s="40" t="s">
        <v>150</v>
      </c>
      <c r="N33" s="40">
        <v>0</v>
      </c>
      <c r="O33" s="40" t="s">
        <v>173</v>
      </c>
    </row>
    <row r="34" spans="1:15">
      <c r="A34" s="41" t="s">
        <v>109</v>
      </c>
      <c r="B34" s="42" t="s">
        <v>110</v>
      </c>
      <c r="C34" s="40" t="s">
        <v>111</v>
      </c>
      <c r="E34" s="41" t="s">
        <v>131</v>
      </c>
      <c r="F34" s="42" t="s">
        <v>132</v>
      </c>
      <c r="G34" s="40" t="s">
        <v>128</v>
      </c>
      <c r="I34" s="41" t="s">
        <v>151</v>
      </c>
      <c r="J34" s="42" t="s">
        <v>152</v>
      </c>
      <c r="K34" s="40" t="s">
        <v>153</v>
      </c>
      <c r="M34" s="41" t="s">
        <v>174</v>
      </c>
      <c r="N34" s="42" t="s">
        <v>175</v>
      </c>
      <c r="O34" s="40" t="s">
        <v>171</v>
      </c>
    </row>
    <row r="35" spans="1:15">
      <c r="B35" s="40">
        <v>1</v>
      </c>
      <c r="C35" s="40" t="s">
        <v>112</v>
      </c>
      <c r="F35" s="40">
        <v>1</v>
      </c>
      <c r="G35" s="40" t="s">
        <v>133</v>
      </c>
      <c r="J35" s="40">
        <v>1</v>
      </c>
      <c r="K35" s="40" t="s">
        <v>154</v>
      </c>
      <c r="N35" s="40">
        <v>1</v>
      </c>
      <c r="O35" s="40" t="s">
        <v>176</v>
      </c>
    </row>
    <row r="37" spans="1:15" s="1" customFormat="1">
      <c r="A37" s="1" t="s">
        <v>177</v>
      </c>
    </row>
    <row r="38" spans="1:15">
      <c r="A38" s="35" t="s">
        <v>178</v>
      </c>
      <c r="D38" s="35" t="s">
        <v>185</v>
      </c>
    </row>
    <row r="39" spans="1:15">
      <c r="A39" t="s">
        <v>179</v>
      </c>
    </row>
    <row r="40" spans="1:15">
      <c r="A40" s="19" t="s">
        <v>180</v>
      </c>
      <c r="B40" s="44" t="s">
        <v>75</v>
      </c>
      <c r="D40" s="19" t="s">
        <v>11</v>
      </c>
      <c r="E40" s="15" t="s">
        <v>186</v>
      </c>
      <c r="F40" s="19" t="s">
        <v>75</v>
      </c>
      <c r="H40" s="18"/>
    </row>
    <row r="41" spans="1:15">
      <c r="A41" s="15" t="s">
        <v>181</v>
      </c>
      <c r="B41" s="19">
        <v>26.2</v>
      </c>
      <c r="D41" s="59" t="s">
        <v>10</v>
      </c>
      <c r="E41" s="19" t="s">
        <v>98</v>
      </c>
      <c r="F41" s="19">
        <f>(29.3-26.2)/(29.3-26)</f>
        <v>0.93939393939393967</v>
      </c>
    </row>
    <row r="42" spans="1:15">
      <c r="A42" s="15" t="s">
        <v>182</v>
      </c>
      <c r="B42" s="19">
        <v>80</v>
      </c>
      <c r="D42" s="59"/>
      <c r="E42" s="19" t="s">
        <v>104</v>
      </c>
      <c r="F42" s="19">
        <f>(26.2-26)/(29.3-26)</f>
        <v>6.0606060606060379E-2</v>
      </c>
    </row>
    <row r="43" spans="1:15">
      <c r="A43" s="15" t="s">
        <v>183</v>
      </c>
      <c r="B43" s="19">
        <v>1010.8</v>
      </c>
      <c r="D43" s="59"/>
      <c r="E43" s="19" t="s">
        <v>109</v>
      </c>
      <c r="F43" s="19">
        <v>0</v>
      </c>
    </row>
    <row r="44" spans="1:15">
      <c r="A44" s="15" t="s">
        <v>184</v>
      </c>
      <c r="B44" s="19">
        <v>5</v>
      </c>
      <c r="D44" s="59" t="s">
        <v>13</v>
      </c>
      <c r="E44" s="19" t="s">
        <v>120</v>
      </c>
      <c r="F44" s="19">
        <v>1</v>
      </c>
    </row>
    <row r="45" spans="1:15">
      <c r="D45" s="59"/>
      <c r="E45" s="19" t="s">
        <v>126</v>
      </c>
      <c r="F45" s="19">
        <v>0</v>
      </c>
    </row>
    <row r="46" spans="1:15">
      <c r="D46" s="59"/>
      <c r="E46" s="19" t="s">
        <v>131</v>
      </c>
      <c r="F46" s="19">
        <v>0</v>
      </c>
    </row>
    <row r="47" spans="1:15">
      <c r="D47" s="59" t="s">
        <v>12</v>
      </c>
      <c r="E47" s="19" t="s">
        <v>140</v>
      </c>
      <c r="F47" s="19">
        <v>1</v>
      </c>
    </row>
    <row r="48" spans="1:15">
      <c r="D48" s="59"/>
      <c r="E48" s="19" t="s">
        <v>146</v>
      </c>
      <c r="F48" s="19">
        <v>0</v>
      </c>
    </row>
    <row r="49" spans="1:6">
      <c r="D49" s="59"/>
      <c r="E49" s="19" t="s">
        <v>151</v>
      </c>
      <c r="F49" s="19">
        <v>0</v>
      </c>
    </row>
    <row r="50" spans="1:6">
      <c r="D50" s="59" t="s">
        <v>14</v>
      </c>
      <c r="E50" s="19" t="s">
        <v>163</v>
      </c>
      <c r="F50" s="19">
        <v>1</v>
      </c>
    </row>
    <row r="51" spans="1:6">
      <c r="D51" s="59"/>
      <c r="E51" s="19" t="s">
        <v>169</v>
      </c>
      <c r="F51" s="19">
        <v>0</v>
      </c>
    </row>
    <row r="52" spans="1:6">
      <c r="D52" s="59"/>
      <c r="E52" s="19" t="s">
        <v>174</v>
      </c>
      <c r="F52" s="19">
        <v>0</v>
      </c>
    </row>
    <row r="54" spans="1:6" s="1" customFormat="1">
      <c r="A54" s="1" t="s">
        <v>221</v>
      </c>
    </row>
    <row r="55" spans="1:6">
      <c r="B55" s="45" t="s">
        <v>181</v>
      </c>
      <c r="C55" s="45" t="s">
        <v>187</v>
      </c>
      <c r="D55" s="45" t="s">
        <v>188</v>
      </c>
      <c r="E55" s="46" t="s">
        <v>189</v>
      </c>
      <c r="F55" s="45" t="s">
        <v>190</v>
      </c>
    </row>
    <row r="56" spans="1:6">
      <c r="A56" s="18" t="s">
        <v>80</v>
      </c>
      <c r="B56" s="19" t="s">
        <v>191</v>
      </c>
      <c r="C56" s="19" t="s">
        <v>192</v>
      </c>
      <c r="D56" s="19" t="s">
        <v>193</v>
      </c>
      <c r="E56" s="19" t="s">
        <v>194</v>
      </c>
      <c r="F56" s="19" t="s">
        <v>9</v>
      </c>
    </row>
    <row r="57" spans="1:6">
      <c r="B57" s="18">
        <f>(29.3-26.2)/(29.3-26)</f>
        <v>0.93939393939393967</v>
      </c>
      <c r="C57" s="18">
        <v>1</v>
      </c>
      <c r="D57" s="18">
        <v>1</v>
      </c>
      <c r="E57" s="18">
        <v>1</v>
      </c>
      <c r="F57" s="47">
        <f>MIN(B57:E57)</f>
        <v>0.93939393939393967</v>
      </c>
    </row>
    <row r="58" spans="1:6">
      <c r="A58" s="18" t="s">
        <v>81</v>
      </c>
      <c r="B58" s="19" t="s">
        <v>191</v>
      </c>
      <c r="C58" s="19" t="s">
        <v>192</v>
      </c>
      <c r="D58" s="19" t="s">
        <v>193</v>
      </c>
      <c r="E58" s="19" t="s">
        <v>195</v>
      </c>
      <c r="F58" s="19" t="s">
        <v>9</v>
      </c>
    </row>
    <row r="59" spans="1:6">
      <c r="A59" s="18"/>
      <c r="B59" s="18">
        <f>(29.3-26.2)/(29.3-26)</f>
        <v>0.93939393939393967</v>
      </c>
      <c r="C59" s="18">
        <v>1</v>
      </c>
      <c r="D59" s="18">
        <v>1</v>
      </c>
      <c r="E59" s="18">
        <v>0</v>
      </c>
      <c r="F59" s="47">
        <f>MIN(B59:E59)</f>
        <v>0</v>
      </c>
    </row>
    <row r="60" spans="1:6">
      <c r="A60" s="18" t="s">
        <v>196</v>
      </c>
      <c r="B60" s="19" t="s">
        <v>191</v>
      </c>
      <c r="C60" s="19" t="s">
        <v>197</v>
      </c>
      <c r="D60" s="19" t="s">
        <v>198</v>
      </c>
      <c r="E60" s="19" t="s">
        <v>194</v>
      </c>
      <c r="F60" s="19" t="s">
        <v>9</v>
      </c>
    </row>
    <row r="61" spans="1:6">
      <c r="B61" s="18">
        <f>(29.3-26.2)/(29.3-26)</f>
        <v>0.93939393939393967</v>
      </c>
      <c r="C61" s="18">
        <v>0</v>
      </c>
      <c r="D61" s="18">
        <v>0</v>
      </c>
      <c r="E61" s="18">
        <v>1</v>
      </c>
      <c r="F61" s="47">
        <f>MIN(B61:E61)</f>
        <v>0</v>
      </c>
    </row>
    <row r="62" spans="1:6">
      <c r="A62" s="18" t="s">
        <v>199</v>
      </c>
      <c r="B62" s="19" t="s">
        <v>191</v>
      </c>
      <c r="C62" s="19" t="s">
        <v>197</v>
      </c>
      <c r="D62" s="19" t="s">
        <v>198</v>
      </c>
      <c r="E62" s="19" t="s">
        <v>195</v>
      </c>
      <c r="F62" s="19" t="s">
        <v>8</v>
      </c>
    </row>
    <row r="63" spans="1:6">
      <c r="A63" s="18"/>
      <c r="B63" s="18">
        <f>(29.3-26.2)/(29.3-26)</f>
        <v>0.93939393939393967</v>
      </c>
      <c r="C63" s="18">
        <v>0</v>
      </c>
      <c r="D63" s="18">
        <v>0</v>
      </c>
      <c r="E63" s="18">
        <v>0</v>
      </c>
      <c r="F63" s="47">
        <f>MIN(B63:E63)</f>
        <v>0</v>
      </c>
    </row>
    <row r="64" spans="1:6">
      <c r="A64" s="18" t="s">
        <v>200</v>
      </c>
      <c r="B64" s="19" t="s">
        <v>191</v>
      </c>
      <c r="C64" s="19" t="s">
        <v>201</v>
      </c>
      <c r="D64" s="19" t="s">
        <v>198</v>
      </c>
      <c r="E64" s="19" t="s">
        <v>194</v>
      </c>
      <c r="F64" s="19" t="s">
        <v>202</v>
      </c>
    </row>
    <row r="65" spans="1:6">
      <c r="A65" s="18"/>
      <c r="B65" s="18">
        <f>(29.3-26.2)/(29.3-26)</f>
        <v>0.93939393939393967</v>
      </c>
      <c r="C65" s="18">
        <v>0</v>
      </c>
      <c r="D65" s="18">
        <v>0</v>
      </c>
      <c r="E65" s="18">
        <v>1</v>
      </c>
      <c r="F65" s="47">
        <f>MIN(B65:E65)</f>
        <v>0</v>
      </c>
    </row>
    <row r="66" spans="1:6">
      <c r="A66" s="18" t="s">
        <v>203</v>
      </c>
      <c r="B66" s="19" t="s">
        <v>191</v>
      </c>
      <c r="C66" s="19" t="s">
        <v>201</v>
      </c>
      <c r="D66" s="19" t="s">
        <v>204</v>
      </c>
      <c r="E66" s="19" t="s">
        <v>194</v>
      </c>
      <c r="F66" s="19" t="s">
        <v>202</v>
      </c>
    </row>
    <row r="67" spans="1:6">
      <c r="A67" s="18"/>
      <c r="B67" s="18">
        <f>(29.3-26.2)/(29.3-26)</f>
        <v>0.93939393939393967</v>
      </c>
      <c r="C67" s="18">
        <v>0</v>
      </c>
      <c r="D67" s="18">
        <v>0</v>
      </c>
      <c r="E67" s="18">
        <v>1</v>
      </c>
      <c r="F67" s="47">
        <f>MIN(B67:E67)</f>
        <v>0</v>
      </c>
    </row>
    <row r="68" spans="1:6">
      <c r="A68" s="18" t="s">
        <v>205</v>
      </c>
      <c r="B68" s="19" t="s">
        <v>206</v>
      </c>
      <c r="C68" s="19" t="s">
        <v>192</v>
      </c>
      <c r="D68" s="19" t="s">
        <v>193</v>
      </c>
      <c r="E68" s="19" t="s">
        <v>194</v>
      </c>
      <c r="F68" s="19" t="s">
        <v>9</v>
      </c>
    </row>
    <row r="69" spans="1:6">
      <c r="A69" s="18"/>
      <c r="B69" s="18">
        <f>(26.2-26)/(29.3-26)</f>
        <v>6.0606060606060379E-2</v>
      </c>
      <c r="C69" s="18">
        <v>1</v>
      </c>
      <c r="D69" s="18">
        <v>1</v>
      </c>
      <c r="E69" s="18">
        <v>1</v>
      </c>
      <c r="F69" s="47">
        <f>MIN(B69:E69)</f>
        <v>6.0606060606060379E-2</v>
      </c>
    </row>
    <row r="70" spans="1:6">
      <c r="A70" s="18" t="s">
        <v>207</v>
      </c>
      <c r="B70" s="19" t="s">
        <v>206</v>
      </c>
      <c r="C70" s="19" t="s">
        <v>192</v>
      </c>
      <c r="D70" s="19" t="s">
        <v>198</v>
      </c>
      <c r="E70" s="19" t="s">
        <v>195</v>
      </c>
      <c r="F70" s="19" t="s">
        <v>8</v>
      </c>
    </row>
    <row r="71" spans="1:6">
      <c r="A71" s="18"/>
      <c r="B71" s="18">
        <f>(26.2-26)/(29.3-26)</f>
        <v>6.0606060606060379E-2</v>
      </c>
      <c r="C71" s="18">
        <v>1</v>
      </c>
      <c r="D71" s="18">
        <v>0</v>
      </c>
      <c r="E71" s="18">
        <v>0</v>
      </c>
      <c r="F71" s="47">
        <f>MIN(B71:E71)</f>
        <v>0</v>
      </c>
    </row>
    <row r="72" spans="1:6">
      <c r="A72" s="18" t="s">
        <v>208</v>
      </c>
      <c r="B72" s="19" t="s">
        <v>206</v>
      </c>
      <c r="C72" s="19" t="s">
        <v>197</v>
      </c>
      <c r="D72" s="19" t="s">
        <v>193</v>
      </c>
      <c r="E72" s="19" t="s">
        <v>195</v>
      </c>
      <c r="F72" s="19" t="s">
        <v>202</v>
      </c>
    </row>
    <row r="73" spans="1:6">
      <c r="A73" s="18"/>
      <c r="B73" s="18">
        <f>(26.2-26)/(29.3-26)</f>
        <v>6.0606060606060379E-2</v>
      </c>
      <c r="C73" s="18">
        <v>0</v>
      </c>
      <c r="D73" s="18">
        <v>1</v>
      </c>
      <c r="E73" s="18">
        <v>0</v>
      </c>
      <c r="F73" s="47">
        <f>MIN(B73:E73)</f>
        <v>0</v>
      </c>
    </row>
    <row r="74" spans="1:6">
      <c r="A74" s="18" t="s">
        <v>209</v>
      </c>
      <c r="B74" s="19" t="s">
        <v>206</v>
      </c>
      <c r="C74" s="19" t="s">
        <v>197</v>
      </c>
      <c r="D74" s="19" t="s">
        <v>198</v>
      </c>
      <c r="E74" s="19" t="s">
        <v>210</v>
      </c>
      <c r="F74" s="19" t="s">
        <v>8</v>
      </c>
    </row>
    <row r="75" spans="1:6">
      <c r="A75" s="18"/>
      <c r="B75" s="18">
        <f>(26.2-26)/(29.3-26)</f>
        <v>6.0606060606060379E-2</v>
      </c>
      <c r="C75" s="18">
        <v>0</v>
      </c>
      <c r="D75" s="18">
        <v>0</v>
      </c>
      <c r="E75" s="18">
        <v>0</v>
      </c>
      <c r="F75" s="47">
        <f>MIN(B75:E75)</f>
        <v>0</v>
      </c>
    </row>
    <row r="76" spans="1:6">
      <c r="A76" s="18" t="s">
        <v>211</v>
      </c>
      <c r="B76" s="19" t="s">
        <v>206</v>
      </c>
      <c r="C76" s="19" t="s">
        <v>201</v>
      </c>
      <c r="D76" s="19" t="s">
        <v>193</v>
      </c>
      <c r="E76" s="19" t="s">
        <v>195</v>
      </c>
      <c r="F76" s="19" t="s">
        <v>8</v>
      </c>
    </row>
    <row r="77" spans="1:6">
      <c r="A77" s="18"/>
      <c r="B77" s="18">
        <f>(26.2-26)/(29.3-26)</f>
        <v>6.0606060606060379E-2</v>
      </c>
      <c r="C77" s="18">
        <v>0</v>
      </c>
      <c r="D77" s="18">
        <v>1</v>
      </c>
      <c r="E77" s="18">
        <v>0</v>
      </c>
      <c r="F77" s="47">
        <f>MIN(B77:E77)</f>
        <v>0</v>
      </c>
    </row>
    <row r="78" spans="1:6">
      <c r="A78" s="18" t="s">
        <v>212</v>
      </c>
      <c r="B78" s="19" t="s">
        <v>206</v>
      </c>
      <c r="C78" s="19" t="s">
        <v>201</v>
      </c>
      <c r="D78" s="19" t="s">
        <v>204</v>
      </c>
      <c r="E78" s="19" t="s">
        <v>194</v>
      </c>
      <c r="F78" s="19" t="s">
        <v>213</v>
      </c>
    </row>
    <row r="79" spans="1:6">
      <c r="A79" s="18"/>
      <c r="B79" s="18">
        <f>(26.2-26)/(29.3-26)</f>
        <v>6.0606060606060379E-2</v>
      </c>
      <c r="C79" s="18">
        <v>0</v>
      </c>
      <c r="D79" s="18">
        <v>0</v>
      </c>
      <c r="E79" s="18">
        <v>1</v>
      </c>
      <c r="F79" s="47">
        <f>MIN(B79:E79)</f>
        <v>0</v>
      </c>
    </row>
    <row r="80" spans="1:6">
      <c r="A80" s="18" t="s">
        <v>214</v>
      </c>
      <c r="B80" s="19" t="s">
        <v>215</v>
      </c>
      <c r="C80" s="19" t="s">
        <v>192</v>
      </c>
      <c r="D80" s="19" t="s">
        <v>198</v>
      </c>
      <c r="E80" s="19" t="s">
        <v>194</v>
      </c>
      <c r="F80" s="19" t="s">
        <v>202</v>
      </c>
    </row>
    <row r="81" spans="1:6">
      <c r="B81" s="18">
        <v>0</v>
      </c>
      <c r="C81" s="18">
        <v>1</v>
      </c>
      <c r="D81" s="18">
        <v>0</v>
      </c>
      <c r="E81" s="18">
        <v>1</v>
      </c>
      <c r="F81" s="47">
        <f>MIN(B81:E81)</f>
        <v>0</v>
      </c>
    </row>
    <row r="82" spans="1:6">
      <c r="A82" s="18" t="s">
        <v>216</v>
      </c>
      <c r="B82" s="19" t="s">
        <v>215</v>
      </c>
      <c r="C82" s="19" t="s">
        <v>192</v>
      </c>
      <c r="D82" s="19" t="s">
        <v>204</v>
      </c>
      <c r="E82" s="19" t="s">
        <v>210</v>
      </c>
      <c r="F82" s="19" t="s">
        <v>213</v>
      </c>
    </row>
    <row r="83" spans="1:6">
      <c r="A83" s="18"/>
      <c r="B83" s="18">
        <v>0</v>
      </c>
      <c r="C83" s="18">
        <v>1</v>
      </c>
      <c r="D83" s="18">
        <v>0</v>
      </c>
      <c r="E83" s="18">
        <v>0</v>
      </c>
      <c r="F83" s="47">
        <f>MIN(B83:E83)</f>
        <v>0</v>
      </c>
    </row>
    <row r="84" spans="1:6">
      <c r="A84" s="18" t="s">
        <v>217</v>
      </c>
      <c r="B84" s="19" t="s">
        <v>215</v>
      </c>
      <c r="C84" s="19" t="s">
        <v>197</v>
      </c>
      <c r="D84" s="19" t="s">
        <v>193</v>
      </c>
      <c r="E84" s="19" t="s">
        <v>210</v>
      </c>
      <c r="F84" s="19" t="s">
        <v>213</v>
      </c>
    </row>
    <row r="85" spans="1:6">
      <c r="A85" s="18"/>
      <c r="B85" s="18">
        <v>0</v>
      </c>
      <c r="C85" s="18">
        <v>0</v>
      </c>
      <c r="D85" s="18">
        <v>1</v>
      </c>
      <c r="E85" s="18">
        <v>0</v>
      </c>
      <c r="F85" s="47">
        <f>MIN(B85:E85)</f>
        <v>0</v>
      </c>
    </row>
    <row r="86" spans="1:6">
      <c r="A86" s="18" t="s">
        <v>218</v>
      </c>
      <c r="B86" s="19" t="s">
        <v>215</v>
      </c>
      <c r="C86" s="19" t="s">
        <v>197</v>
      </c>
      <c r="D86" s="19" t="s">
        <v>204</v>
      </c>
      <c r="E86" s="19" t="s">
        <v>194</v>
      </c>
      <c r="F86" s="19" t="s">
        <v>213</v>
      </c>
    </row>
    <row r="87" spans="1:6">
      <c r="B87" s="18">
        <v>0</v>
      </c>
      <c r="C87" s="18">
        <v>0</v>
      </c>
      <c r="D87" s="18">
        <v>0</v>
      </c>
      <c r="E87" s="18">
        <v>1</v>
      </c>
      <c r="F87" s="47">
        <f>MIN(B87:E87)</f>
        <v>0</v>
      </c>
    </row>
    <row r="88" spans="1:6">
      <c r="A88" s="18" t="s">
        <v>219</v>
      </c>
      <c r="B88" s="19" t="s">
        <v>215</v>
      </c>
      <c r="C88" s="19" t="s">
        <v>201</v>
      </c>
      <c r="D88" s="19" t="s">
        <v>198</v>
      </c>
      <c r="E88" s="19" t="s">
        <v>195</v>
      </c>
      <c r="F88" s="19" t="s">
        <v>213</v>
      </c>
    </row>
    <row r="89" spans="1:6">
      <c r="A89" s="18"/>
      <c r="B89" s="18">
        <v>0</v>
      </c>
      <c r="C89" s="18">
        <v>0</v>
      </c>
      <c r="D89" s="18">
        <v>0</v>
      </c>
      <c r="E89" s="18">
        <v>0</v>
      </c>
      <c r="F89" s="47">
        <f>MIN(B89:E89)</f>
        <v>0</v>
      </c>
    </row>
    <row r="90" spans="1:6">
      <c r="A90" s="18" t="s">
        <v>220</v>
      </c>
      <c r="B90" s="19" t="s">
        <v>215</v>
      </c>
      <c r="C90" s="19" t="s">
        <v>201</v>
      </c>
      <c r="D90" s="19" t="s">
        <v>204</v>
      </c>
      <c r="E90" s="19" t="s">
        <v>210</v>
      </c>
      <c r="F90" s="19" t="s">
        <v>213</v>
      </c>
    </row>
    <row r="91" spans="1:6">
      <c r="B91" s="18">
        <v>0</v>
      </c>
      <c r="C91" s="18">
        <v>0</v>
      </c>
      <c r="D91" s="18">
        <v>0</v>
      </c>
      <c r="E91" s="18">
        <v>0</v>
      </c>
      <c r="F91" s="47">
        <f>MIN(B91:E91)</f>
        <v>0</v>
      </c>
    </row>
    <row r="92" spans="1:6" s="1" customFormat="1">
      <c r="A92" s="1" t="s">
        <v>224</v>
      </c>
    </row>
    <row r="93" spans="1:6" s="18" customFormat="1">
      <c r="A93" s="45" t="s">
        <v>190</v>
      </c>
    </row>
    <row r="94" spans="1:6" s="48" customFormat="1">
      <c r="A94" s="19" t="s">
        <v>9</v>
      </c>
      <c r="B94" s="18">
        <f>(29.3-26.2)/(29.3-26)</f>
        <v>0.93939393939393967</v>
      </c>
      <c r="D94" s="49"/>
      <c r="E94" s="50">
        <v>2</v>
      </c>
    </row>
    <row r="95" spans="1:6" s="48" customFormat="1">
      <c r="A95" s="19" t="s">
        <v>9</v>
      </c>
      <c r="B95" s="51">
        <v>0</v>
      </c>
      <c r="D95" s="49"/>
      <c r="E95" s="50">
        <v>8</v>
      </c>
    </row>
    <row r="96" spans="1:6" s="48" customFormat="1">
      <c r="A96" s="19" t="s">
        <v>9</v>
      </c>
      <c r="B96" s="51">
        <v>0</v>
      </c>
      <c r="D96" s="49"/>
      <c r="E96" s="50">
        <v>22</v>
      </c>
    </row>
    <row r="97" spans="1:10" s="52" customFormat="1">
      <c r="A97" s="19" t="s">
        <v>8</v>
      </c>
      <c r="B97" s="48">
        <v>0</v>
      </c>
      <c r="D97" s="49"/>
      <c r="E97" s="50">
        <v>14</v>
      </c>
    </row>
    <row r="98" spans="1:10" s="52" customFormat="1">
      <c r="A98" s="19" t="s">
        <v>202</v>
      </c>
      <c r="B98" s="48">
        <v>0</v>
      </c>
      <c r="C98" s="48"/>
      <c r="D98" s="48"/>
      <c r="E98" s="48"/>
      <c r="F98" s="53"/>
      <c r="G98" s="53"/>
      <c r="H98" s="53"/>
      <c r="I98" s="53"/>
      <c r="J98" s="53"/>
    </row>
    <row r="99" spans="1:10" s="52" customFormat="1">
      <c r="A99" s="19" t="s">
        <v>202</v>
      </c>
      <c r="B99" s="48">
        <v>0</v>
      </c>
      <c r="C99" s="48"/>
      <c r="D99" s="48"/>
      <c r="E99" s="48"/>
      <c r="F99" s="48"/>
      <c r="G99" s="48"/>
      <c r="H99" s="48"/>
      <c r="I99" s="48"/>
      <c r="J99" s="48"/>
    </row>
    <row r="100" spans="1:10" s="52" customFormat="1">
      <c r="A100" s="19" t="s">
        <v>9</v>
      </c>
      <c r="B100" s="18">
        <f>(26.2-26)/(29.3-26)</f>
        <v>6.0606060606060379E-2</v>
      </c>
      <c r="C100" s="48"/>
      <c r="D100" s="48"/>
      <c r="E100" s="48">
        <f>((B94*E97)+(B95*E97)+(B96*E97)+(B97*E95)+(B98*E96)+(B99*E96)+(B100*E97)+(B101*E95)+(B102*E96)+(B103*E95)+(B104*E95)+(B105*E94)+(B106*E96)+(B107*E94)+(B108*E94)+(B109*E94)+(B110*E94)+(B111*E94))/(SUM(B94:B111))</f>
        <v>14.000000000000002</v>
      </c>
      <c r="F100" s="48"/>
      <c r="G100" s="48"/>
      <c r="H100" s="48"/>
      <c r="I100" s="48"/>
      <c r="J100" s="48"/>
    </row>
    <row r="101" spans="1:10" s="52" customFormat="1">
      <c r="A101" s="19" t="s">
        <v>8</v>
      </c>
      <c r="B101" s="18">
        <v>0</v>
      </c>
      <c r="C101" s="48"/>
      <c r="D101" s="48"/>
      <c r="E101" s="48"/>
      <c r="F101" s="48"/>
      <c r="G101" s="48"/>
      <c r="H101" s="48"/>
      <c r="I101" s="48"/>
      <c r="J101" s="48"/>
    </row>
    <row r="102" spans="1:10" s="52" customFormat="1">
      <c r="A102" s="19" t="s">
        <v>202</v>
      </c>
      <c r="B102" s="48">
        <v>0</v>
      </c>
      <c r="C102" s="48"/>
      <c r="D102" s="48"/>
      <c r="E102" s="48" t="s">
        <v>222</v>
      </c>
      <c r="F102" s="48" t="s">
        <v>223</v>
      </c>
      <c r="G102" s="48"/>
      <c r="H102" s="48"/>
      <c r="I102" s="48"/>
      <c r="J102" s="48"/>
    </row>
    <row r="103" spans="1:10" s="52" customFormat="1">
      <c r="A103" s="19" t="s">
        <v>8</v>
      </c>
      <c r="B103" s="48">
        <v>0</v>
      </c>
      <c r="C103" s="48"/>
      <c r="D103" s="48"/>
      <c r="E103" s="48"/>
      <c r="F103" s="48"/>
      <c r="G103" s="48"/>
      <c r="H103" s="48"/>
      <c r="I103" s="48"/>
      <c r="J103" s="48"/>
    </row>
    <row r="104" spans="1:10" s="52" customFormat="1">
      <c r="A104" s="19" t="s">
        <v>8</v>
      </c>
      <c r="B104" s="48">
        <v>0</v>
      </c>
      <c r="C104" s="48"/>
      <c r="D104" s="48"/>
      <c r="E104" s="48"/>
      <c r="F104" s="48"/>
      <c r="G104" s="48"/>
      <c r="H104" s="48"/>
      <c r="I104" s="48"/>
      <c r="J104" s="48"/>
    </row>
    <row r="105" spans="1:10" s="52" customFormat="1">
      <c r="A105" s="19" t="s">
        <v>213</v>
      </c>
      <c r="B105" s="48">
        <v>0</v>
      </c>
      <c r="C105" s="48"/>
      <c r="D105" s="48"/>
      <c r="E105" s="48"/>
      <c r="F105" s="48"/>
      <c r="G105" s="48"/>
      <c r="H105" s="48"/>
      <c r="I105" s="48"/>
      <c r="J105" s="48"/>
    </row>
    <row r="106" spans="1:10" s="52" customFormat="1">
      <c r="A106" s="19" t="s">
        <v>202</v>
      </c>
      <c r="B106" s="48">
        <v>0</v>
      </c>
      <c r="C106" s="48"/>
      <c r="D106" s="48"/>
      <c r="E106" s="48"/>
      <c r="F106" s="48"/>
      <c r="G106" s="48"/>
      <c r="H106" s="48"/>
      <c r="I106" s="48"/>
      <c r="J106" s="48"/>
    </row>
    <row r="107" spans="1:10" s="52" customFormat="1">
      <c r="A107" s="19" t="s">
        <v>213</v>
      </c>
      <c r="B107" s="48">
        <v>0</v>
      </c>
      <c r="C107" s="48"/>
      <c r="D107" s="48"/>
      <c r="E107" s="48"/>
      <c r="F107" s="48"/>
      <c r="G107" s="48"/>
      <c r="H107" s="48"/>
      <c r="I107" s="48"/>
      <c r="J107" s="48"/>
    </row>
    <row r="108" spans="1:10" s="52" customFormat="1">
      <c r="A108" s="19" t="s">
        <v>213</v>
      </c>
      <c r="B108" s="48">
        <v>0</v>
      </c>
      <c r="C108" s="48"/>
      <c r="D108" s="48"/>
      <c r="E108" s="48"/>
      <c r="F108" s="48"/>
      <c r="G108" s="48"/>
      <c r="H108" s="48"/>
      <c r="I108" s="48"/>
      <c r="J108" s="48"/>
    </row>
    <row r="109" spans="1:10" s="52" customFormat="1">
      <c r="A109" s="19" t="s">
        <v>213</v>
      </c>
      <c r="B109" s="48">
        <v>0</v>
      </c>
      <c r="C109" s="48"/>
      <c r="D109" s="48"/>
      <c r="E109" s="48"/>
      <c r="F109" s="48"/>
      <c r="G109" s="48"/>
      <c r="H109" s="48"/>
      <c r="I109" s="48"/>
      <c r="J109" s="48"/>
    </row>
    <row r="110" spans="1:10" s="52" customFormat="1">
      <c r="A110" s="19" t="s">
        <v>213</v>
      </c>
      <c r="B110" s="48">
        <v>0</v>
      </c>
      <c r="C110" s="48"/>
      <c r="D110" s="48"/>
      <c r="E110" s="48"/>
      <c r="F110" s="48"/>
      <c r="G110" s="48"/>
      <c r="H110" s="48"/>
      <c r="I110" s="48"/>
      <c r="J110" s="48"/>
    </row>
    <row r="111" spans="1:10" s="52" customFormat="1">
      <c r="A111" s="19" t="s">
        <v>213</v>
      </c>
      <c r="B111" s="48">
        <v>0</v>
      </c>
      <c r="C111" s="48"/>
      <c r="D111" s="48"/>
      <c r="E111" s="48"/>
      <c r="F111" s="48"/>
      <c r="G111" s="48"/>
      <c r="H111" s="48"/>
      <c r="I111" s="48"/>
      <c r="J111" s="48"/>
    </row>
    <row r="112" spans="1:10" s="52" customFormat="1">
      <c r="B112" s="18"/>
      <c r="C112" s="48"/>
      <c r="D112" s="48"/>
      <c r="E112" s="48"/>
      <c r="F112" s="48"/>
      <c r="G112" s="48"/>
      <c r="H112" s="48"/>
      <c r="I112" s="48"/>
      <c r="J112" s="48"/>
    </row>
  </sheetData>
  <mergeCells count="8">
    <mergeCell ref="D41:D43"/>
    <mergeCell ref="D44:D46"/>
    <mergeCell ref="D47:D49"/>
    <mergeCell ref="D50:D52"/>
    <mergeCell ref="A3:A5"/>
    <mergeCell ref="A6:A8"/>
    <mergeCell ref="A9:A11"/>
    <mergeCell ref="A12:A1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pso</vt:lpstr>
      <vt:lpstr>pso baru</vt:lpstr>
      <vt:lpstr>tsukamoto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2019-04-22T07:03:07Z</dcterms:created>
  <dcterms:modified xsi:type="dcterms:W3CDTF">2019-05-28T08:09:47Z</dcterms:modified>
</cp:coreProperties>
</file>