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https://deidplr.sharepoint.com/teams/iAMP-Hydro/Shared Documents/General/WP6-7/ΣΤΟΙΧΕΙΑ ΥΗΣ ΑΣΩΜΑΤΩΝ/ΕΤΟΣ 2023/"/>
    </mc:Choice>
  </mc:AlternateContent>
  <xr:revisionPtr revIDLastSave="222" documentId="13_ncr:1_{9B69C0A7-EA9B-544E-B975-0338E674B527}" xr6:coauthVersionLast="47" xr6:coauthVersionMax="47" xr10:uidLastSave="{9355A915-694F-6246-8FF1-2DFEA7C090AF}"/>
  <bookViews>
    <workbookView xWindow="4880" yWindow="2280" windowWidth="41440" windowHeight="2292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" i="1" l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14" i="1"/>
  <c r="AE13" i="1"/>
  <c r="AE12" i="1"/>
  <c r="AE11" i="1"/>
  <c r="AE10" i="1"/>
  <c r="AL42" i="1"/>
  <c r="AM42" i="1"/>
  <c r="AH42" i="1"/>
  <c r="AG42" i="1"/>
  <c r="AD42" i="1"/>
  <c r="AC42" i="1"/>
  <c r="AB42" i="1"/>
  <c r="AA42" i="1"/>
  <c r="Z42" i="1"/>
  <c r="X42" i="1"/>
  <c r="Y42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10" i="1"/>
  <c r="AI37" i="1"/>
  <c r="AI38" i="1"/>
  <c r="AI39" i="1"/>
  <c r="AI40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11" i="1"/>
  <c r="AC12" i="1"/>
  <c r="AC13" i="1"/>
  <c r="AC10" i="1"/>
  <c r="AB33" i="1"/>
  <c r="AB34" i="1"/>
  <c r="AB35" i="1"/>
  <c r="AB36" i="1"/>
  <c r="AB37" i="1"/>
  <c r="AB38" i="1"/>
  <c r="AB39" i="1"/>
  <c r="AB40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11" i="1"/>
  <c r="AB12" i="1"/>
  <c r="AB13" i="1"/>
  <c r="AB14" i="1"/>
  <c r="AB15" i="1"/>
  <c r="AB16" i="1"/>
  <c r="AB10" i="1"/>
  <c r="AE42" i="1" l="1"/>
  <c r="AI16" i="1"/>
  <c r="AI19" i="1"/>
  <c r="AI23" i="1"/>
  <c r="AI18" i="1"/>
  <c r="AI21" i="1"/>
  <c r="AI14" i="1"/>
  <c r="AI13" i="1"/>
  <c r="AI24" i="1"/>
  <c r="AI15" i="1"/>
  <c r="AI22" i="1"/>
  <c r="AI17" i="1"/>
  <c r="AI20" i="1"/>
  <c r="AI12" i="1"/>
  <c r="AI11" i="1"/>
  <c r="AI42" i="1"/>
  <c r="AJ42" i="1"/>
</calcChain>
</file>

<file path=xl/sharedStrings.xml><?xml version="1.0" encoding="utf-8"?>
<sst xmlns="http://schemas.openxmlformats.org/spreadsheetml/2006/main" count="106" uniqueCount="60">
  <si>
    <t>MW</t>
  </si>
  <si>
    <t>m</t>
  </si>
  <si>
    <t>β=γ+α+ε</t>
  </si>
  <si>
    <t>γ</t>
  </si>
  <si>
    <t>δ</t>
  </si>
  <si>
    <t>ε</t>
  </si>
  <si>
    <t>ζ=στ-κ+α</t>
  </si>
  <si>
    <t>ζ</t>
  </si>
  <si>
    <t>Public Power Corporation</t>
  </si>
  <si>
    <t>Aliakmonas River Complex</t>
  </si>
  <si>
    <t>HPP Asomata</t>
  </si>
  <si>
    <t>Date</t>
  </si>
  <si>
    <t>Production</t>
  </si>
  <si>
    <t>Unit</t>
  </si>
  <si>
    <t>Net Production</t>
  </si>
  <si>
    <t>Peak</t>
  </si>
  <si>
    <t>Hours of Operation</t>
  </si>
  <si>
    <t>Unit I</t>
  </si>
  <si>
    <t>Maintenance</t>
  </si>
  <si>
    <t>Number of Starts</t>
  </si>
  <si>
    <t>Month</t>
  </si>
  <si>
    <t>m3  x 1000</t>
  </si>
  <si>
    <t>HPP</t>
  </si>
  <si>
    <t>Grid</t>
  </si>
  <si>
    <t>Water Content</t>
  </si>
  <si>
    <t>m3/s</t>
  </si>
  <si>
    <t>nt=36697/(q*H)</t>
  </si>
  <si>
    <t>Turbine Efficiency</t>
  </si>
  <si>
    <t>Specific Consumption</t>
  </si>
  <si>
    <t>Production Water Consumption</t>
  </si>
  <si>
    <t>Failure</t>
  </si>
  <si>
    <t>Comments</t>
  </si>
  <si>
    <t>Catchment water inflow</t>
  </si>
  <si>
    <t>HPP Sfikia Water</t>
  </si>
  <si>
    <t>Pumped upstream</t>
  </si>
  <si>
    <t>Lake natural inflow</t>
  </si>
  <si>
    <t>Water flow</t>
  </si>
  <si>
    <t>Auxiliaries Consumptions</t>
  </si>
  <si>
    <t>MWh</t>
  </si>
  <si>
    <t>Water Level</t>
  </si>
  <si>
    <t>Water Comtent</t>
  </si>
  <si>
    <t>B</t>
  </si>
  <si>
    <t>Total Water</t>
  </si>
  <si>
    <t>m3 x 1000</t>
  </si>
  <si>
    <t>I</t>
  </si>
  <si>
    <t>II</t>
  </si>
  <si>
    <t>Plant</t>
  </si>
  <si>
    <t>Outside</t>
  </si>
  <si>
    <t>α=δ(level)</t>
  </si>
  <si>
    <t>η=ζχ86,400</t>
  </si>
  <si>
    <t/>
  </si>
  <si>
    <t>Losses</t>
  </si>
  <si>
    <t>στ=β-δ (+ζ)</t>
  </si>
  <si>
    <t>(Change in Asomata Reservoir Content)</t>
  </si>
  <si>
    <t>Regulating lake (Agia Varvara)</t>
  </si>
  <si>
    <t>Water from Asomata to Agia Varvara lake</t>
  </si>
  <si>
    <t>(same as Total Water to Ag.Varv)</t>
  </si>
  <si>
    <t>q=γ/energyproduced</t>
  </si>
  <si>
    <t>Asomata Reservoir Lake</t>
  </si>
  <si>
    <t>Water saved in Asomata Reservoir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</si>
</sst>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>
    <font>
      <sz val="10"/>
      <name val="Arial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b/>
      <i/>
      <sz val="9"/>
      <name val="Arial"/>
      <family val="2"/>
      <charset val="161"/>
    </font>
    <font>
      <b/>
      <sz val="12"/>
      <name val="Arial"/>
      <family val="2"/>
      <charset val="161"/>
    </font>
    <font>
      <b/>
      <sz val="8"/>
      <name val="Arial"/>
      <family val="2"/>
      <charset val="161"/>
    </font>
    <font>
      <sz val="10"/>
      <name val="MS Sans Serif"/>
      <charset val="161"/>
    </font>
    <font>
      <b/>
      <sz val="9"/>
      <color rgb="FF0070C0"/>
      <name val="Arial"/>
      <family val="2"/>
      <charset val="161"/>
    </font>
    <font>
      <sz val="9"/>
      <color rgb="FFFF0000"/>
      <name val="Arial"/>
      <family val="2"/>
      <charset val="161"/>
    </font>
    <font>
      <sz val="9"/>
      <color theme="1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3" fontId="1" fillId="0" borderId="0" xfId="0" applyNumberFormat="1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 applyProtection="1">
      <alignment horizontal="center" vertical="center"/>
      <protection locked="0"/>
    </xf>
    <xf numFmtId="2" fontId="1" fillId="2" borderId="0" xfId="0" applyNumberFormat="1" applyFont="1" applyFill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3" fontId="2" fillId="2" borderId="0" xfId="1" applyNumberFormat="1" applyFont="1" applyFill="1" applyAlignment="1">
      <alignment horizontal="center" vertical="center"/>
    </xf>
    <xf numFmtId="49" fontId="3" fillId="0" borderId="0" xfId="0" applyNumberFormat="1" applyFont="1" applyAlignment="1" applyProtection="1">
      <alignment horizontal="center" vertical="center"/>
      <protection locked="0"/>
    </xf>
    <xf numFmtId="3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" fontId="2" fillId="3" borderId="0" xfId="0" applyNumberFormat="1" applyFont="1" applyFill="1" applyAlignment="1" applyProtection="1">
      <alignment horizontal="center" vertical="center"/>
      <protection locked="0"/>
    </xf>
    <xf numFmtId="3" fontId="2" fillId="3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 wrapText="1"/>
    </xf>
    <xf numFmtId="3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3" fontId="9" fillId="0" borderId="0" xfId="0" applyNumberFormat="1" applyFont="1" applyAlignment="1" applyProtection="1">
      <alignment horizontal="center" vertical="center"/>
      <protection locked="0"/>
    </xf>
    <xf numFmtId="4" fontId="1" fillId="2" borderId="0" xfId="0" applyNumberFormat="1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</cellXfs>
  <cellStyles count="2">
    <cellStyle name="Βασικό_ΜΔΣΙούλιος" xfId="1" xr:uid="{00000000-0005-0000-0000-000000000000}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90"/>
  <sheetViews>
    <sheetView tabSelected="1" topLeftCell="AA1" zoomScale="150" zoomScaleNormal="150" workbookViewId="0">
      <selection activeCell="AI12" sqref="AI12"/>
    </sheetView>
  </sheetViews>
  <sheetFormatPr baseColWidth="10" defaultColWidth="9.1640625" defaultRowHeight="12"/>
  <cols>
    <col min="1" max="1" width="7" style="12" customWidth="1"/>
    <col min="2" max="3" width="4.83203125" style="12" customWidth="1"/>
    <col min="4" max="4" width="6.5" style="12" customWidth="1"/>
    <col min="5" max="7" width="9.33203125" style="12" customWidth="1"/>
    <col min="8" max="8" width="13.1640625" style="12" customWidth="1"/>
    <col min="9" max="9" width="8.1640625" style="12" customWidth="1"/>
    <col min="10" max="11" width="8.33203125" style="12" customWidth="1"/>
    <col min="12" max="19" width="6.83203125" style="12" customWidth="1"/>
    <col min="20" max="20" width="12.5" style="12" customWidth="1"/>
    <col min="21" max="21" width="9" style="12" customWidth="1"/>
    <col min="22" max="22" width="13.33203125" style="12" customWidth="1"/>
    <col min="23" max="23" width="7.1640625" style="12" customWidth="1"/>
    <col min="24" max="24" width="15.5" style="12" bestFit="1" customWidth="1"/>
    <col min="25" max="25" width="13.83203125" style="12" customWidth="1"/>
    <col min="26" max="26" width="16.83203125" style="12" customWidth="1"/>
    <col min="27" max="27" width="14.33203125" style="12" customWidth="1"/>
    <col min="28" max="28" width="31.83203125" style="12" customWidth="1"/>
    <col min="29" max="29" width="19" style="12" bestFit="1" customWidth="1"/>
    <col min="30" max="30" width="26" style="12" customWidth="1"/>
    <col min="31" max="31" width="17.83203125" style="12" bestFit="1" customWidth="1"/>
    <col min="32" max="32" width="16.1640625" style="12" customWidth="1"/>
    <col min="33" max="33" width="11" style="12" customWidth="1"/>
    <col min="34" max="34" width="14.6640625" style="12" bestFit="1" customWidth="1"/>
    <col min="35" max="35" width="16.33203125" style="12" customWidth="1"/>
    <col min="36" max="36" width="11" style="12" customWidth="1"/>
    <col min="37" max="37" width="11" style="12" hidden="1" customWidth="1"/>
    <col min="38" max="39" width="16.1640625" style="12" customWidth="1"/>
    <col min="40" max="40" width="4.33203125" style="12" customWidth="1"/>
    <col min="41" max="44" width="6.6640625" style="12" customWidth="1"/>
    <col min="45" max="45" width="7.33203125" style="12" customWidth="1"/>
    <col min="46" max="46" width="9.1640625" style="12"/>
    <col min="47" max="49" width="5.5" style="12" customWidth="1"/>
    <col min="50" max="61" width="4.6640625" style="12" customWidth="1"/>
    <col min="62" max="62" width="31" style="12" customWidth="1"/>
    <col min="63" max="63" width="4.33203125" style="12" customWidth="1"/>
    <col min="64" max="64" width="7.5" style="12" customWidth="1"/>
    <col min="65" max="65" width="7.33203125" style="12" customWidth="1"/>
    <col min="66" max="66" width="7.5" style="12" customWidth="1"/>
    <col min="67" max="67" width="11.5" style="12" customWidth="1"/>
    <col min="68" max="68" width="8.6640625" style="12" customWidth="1"/>
    <col min="69" max="70" width="9.5" style="12" customWidth="1"/>
    <col min="71" max="71" width="8.5" style="12" customWidth="1"/>
    <col min="72" max="72" width="8.6640625" style="12" customWidth="1"/>
    <col min="73" max="73" width="8.33203125" style="12" customWidth="1"/>
    <col min="74" max="74" width="8" style="12" customWidth="1"/>
    <col min="75" max="76" width="6.6640625" style="12" customWidth="1"/>
    <col min="77" max="77" width="11.33203125" style="12" customWidth="1"/>
    <col min="78" max="78" width="8.5" style="12" customWidth="1"/>
    <col min="79" max="79" width="18" style="12" customWidth="1"/>
    <col min="80" max="80" width="4.33203125" style="12" customWidth="1"/>
    <col min="81" max="82" width="8.6640625" style="12" customWidth="1"/>
    <col min="83" max="83" width="9.83203125" style="12" customWidth="1"/>
    <col min="84" max="86" width="6.6640625" style="12" customWidth="1"/>
    <col min="87" max="87" width="8" style="12" customWidth="1"/>
    <col min="88" max="97" width="5.5" style="12" customWidth="1"/>
    <col min="98" max="98" width="37.5" style="12" customWidth="1"/>
    <col min="99" max="104" width="9.1640625" style="12"/>
    <col min="105" max="105" width="14" style="12" customWidth="1"/>
    <col min="106" max="106" width="3.83203125" style="12" customWidth="1"/>
    <col min="107" max="107" width="4" style="12" customWidth="1"/>
    <col min="108" max="108" width="74.6640625" style="12" customWidth="1"/>
    <col min="109" max="109" width="9.33203125" style="12" customWidth="1"/>
    <col min="110" max="110" width="13.6640625" style="12" customWidth="1"/>
    <col min="111" max="112" width="3.5" style="12" customWidth="1"/>
    <col min="113" max="113" width="4" style="12" customWidth="1"/>
    <col min="114" max="114" width="74.6640625" style="12" customWidth="1"/>
    <col min="115" max="115" width="9.33203125" style="12" customWidth="1"/>
    <col min="116" max="116" width="15.33203125" style="12" customWidth="1"/>
    <col min="117" max="118" width="3.33203125" style="12" customWidth="1"/>
    <col min="119" max="119" width="4" style="12" customWidth="1"/>
    <col min="120" max="120" width="74.6640625" style="12" customWidth="1"/>
    <col min="121" max="121" width="9.5" style="12" customWidth="1"/>
    <col min="122" max="122" width="13.6640625" style="12" customWidth="1"/>
    <col min="123" max="124" width="3.33203125" style="12" customWidth="1"/>
    <col min="125" max="125" width="4" style="12" customWidth="1"/>
    <col min="126" max="126" width="74.6640625" style="12" customWidth="1"/>
    <col min="127" max="127" width="9.5" style="12" customWidth="1"/>
    <col min="128" max="128" width="13.6640625" style="12" customWidth="1"/>
    <col min="129" max="130" width="3.33203125" style="12" customWidth="1"/>
    <col min="131" max="131" width="4" style="12" customWidth="1"/>
    <col min="132" max="132" width="74.6640625" style="12" customWidth="1"/>
    <col min="133" max="133" width="9.5" style="12" customWidth="1"/>
    <col min="134" max="134" width="13.6640625" style="12" customWidth="1"/>
    <col min="135" max="136" width="3.5" style="12" customWidth="1"/>
    <col min="137" max="137" width="4" style="12" customWidth="1"/>
    <col min="138" max="138" width="74.6640625" style="12" customWidth="1"/>
    <col min="139" max="139" width="9.5" style="12" customWidth="1"/>
    <col min="140" max="140" width="13.6640625" style="12" customWidth="1"/>
    <col min="141" max="142" width="3.5" style="12" customWidth="1"/>
    <col min="143" max="143" width="4" style="12" customWidth="1"/>
    <col min="144" max="144" width="74.6640625" style="12" customWidth="1"/>
    <col min="145" max="145" width="9.5" style="12" customWidth="1"/>
    <col min="146" max="146" width="13.6640625" style="12" customWidth="1"/>
    <col min="147" max="148" width="3.5" style="12" customWidth="1"/>
    <col min="149" max="149" width="4" style="12" customWidth="1"/>
    <col min="150" max="150" width="74.6640625" style="12" customWidth="1"/>
    <col min="151" max="151" width="9.5" style="12" customWidth="1"/>
    <col min="152" max="152" width="13.6640625" style="12" customWidth="1"/>
    <col min="153" max="16384" width="9.1640625" style="12"/>
  </cols>
  <sheetData>
    <row r="1" spans="1:39" s="4" customFormat="1" ht="14" customHeight="1">
      <c r="A1" s="1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</row>
    <row r="2" spans="1:39" s="4" customFormat="1" ht="14" customHeight="1">
      <c r="A2" s="5" t="s">
        <v>9</v>
      </c>
      <c r="R2" s="6"/>
      <c r="S2" s="6" t="s">
        <v>20</v>
      </c>
      <c r="T2" s="6"/>
      <c r="U2" s="6"/>
      <c r="V2" s="7"/>
      <c r="W2" s="5" t="s">
        <v>9</v>
      </c>
      <c r="AI2" s="6" t="s">
        <v>20</v>
      </c>
      <c r="AJ2" s="6"/>
      <c r="AM2" s="8"/>
    </row>
    <row r="3" spans="1:39" s="4" customFormat="1" ht="14" customHeight="1" thickBot="1">
      <c r="A3" s="9" t="s">
        <v>10</v>
      </c>
      <c r="H3" s="43"/>
      <c r="I3" s="44"/>
      <c r="J3" s="44"/>
      <c r="K3" s="44"/>
      <c r="L3" s="44"/>
      <c r="M3" s="44"/>
      <c r="N3" s="44"/>
      <c r="O3" s="44"/>
      <c r="P3" s="44"/>
      <c r="Q3" s="44"/>
      <c r="R3" s="44"/>
      <c r="S3" s="6" t="s">
        <v>15</v>
      </c>
      <c r="T3" s="10"/>
      <c r="U3" s="34" t="s">
        <v>0</v>
      </c>
      <c r="W3" s="9" t="s">
        <v>10</v>
      </c>
      <c r="AB3" s="43"/>
      <c r="AC3" s="43"/>
      <c r="AD3" s="43"/>
      <c r="AE3" s="43"/>
      <c r="AF3" s="43"/>
      <c r="AG3" s="43"/>
      <c r="AH3" s="43"/>
      <c r="AM3" s="8"/>
    </row>
    <row r="4" spans="1:39" s="4" customFormat="1" ht="5.25" customHeight="1">
      <c r="A4" s="11"/>
      <c r="V4" s="8"/>
      <c r="W4" s="11"/>
      <c r="AM4" s="8"/>
    </row>
    <row r="5" spans="1:39" s="14" customFormat="1" ht="14" customHeight="1">
      <c r="A5" s="13" t="s">
        <v>11</v>
      </c>
      <c r="B5" s="15"/>
      <c r="C5" s="13" t="s">
        <v>12</v>
      </c>
      <c r="D5" s="15"/>
      <c r="E5" s="13"/>
      <c r="F5" s="13" t="s">
        <v>37</v>
      </c>
      <c r="G5" s="15"/>
      <c r="H5" s="13" t="s">
        <v>14</v>
      </c>
      <c r="I5" s="13" t="s">
        <v>15</v>
      </c>
      <c r="J5" s="45" t="s">
        <v>16</v>
      </c>
      <c r="K5" s="45"/>
      <c r="L5" s="45"/>
      <c r="M5" s="45"/>
      <c r="N5" s="45"/>
      <c r="O5" s="45"/>
      <c r="P5" s="45"/>
      <c r="Q5" s="45"/>
      <c r="R5" s="45"/>
      <c r="S5" s="13"/>
      <c r="T5" s="45" t="s">
        <v>19</v>
      </c>
      <c r="U5" s="46"/>
      <c r="V5" s="15"/>
      <c r="W5" s="13" t="s">
        <v>11</v>
      </c>
      <c r="X5" s="45" t="s">
        <v>58</v>
      </c>
      <c r="Y5" s="45"/>
      <c r="Z5" s="45" t="s">
        <v>54</v>
      </c>
      <c r="AA5" s="45"/>
      <c r="AB5" s="13" t="s">
        <v>59</v>
      </c>
      <c r="AC5" s="13" t="s">
        <v>32</v>
      </c>
      <c r="AD5" s="13" t="s">
        <v>29</v>
      </c>
      <c r="AE5" s="13" t="s">
        <v>28</v>
      </c>
      <c r="AF5" s="13" t="s">
        <v>27</v>
      </c>
      <c r="AG5" s="45" t="s">
        <v>33</v>
      </c>
      <c r="AH5" s="45"/>
      <c r="AI5" s="13" t="s">
        <v>35</v>
      </c>
      <c r="AJ5" s="38" t="s">
        <v>51</v>
      </c>
      <c r="AK5" s="13"/>
      <c r="AL5" s="45" t="s">
        <v>54</v>
      </c>
      <c r="AM5" s="45"/>
    </row>
    <row r="6" spans="1:39" s="14" customFormat="1" ht="14" customHeight="1">
      <c r="A6" s="13"/>
      <c r="B6" s="15"/>
      <c r="C6" s="13" t="s">
        <v>38</v>
      </c>
      <c r="D6" s="15"/>
      <c r="E6" s="13"/>
      <c r="F6" s="13" t="s">
        <v>38</v>
      </c>
      <c r="G6" s="15"/>
      <c r="H6" s="13"/>
      <c r="I6" s="16"/>
      <c r="J6" s="45"/>
      <c r="K6" s="45"/>
      <c r="L6" s="13"/>
      <c r="M6" s="13"/>
      <c r="N6" s="13"/>
      <c r="O6" s="13"/>
      <c r="P6" s="13"/>
      <c r="Q6" s="13"/>
      <c r="R6" s="13"/>
      <c r="S6" s="13"/>
      <c r="T6" s="47"/>
      <c r="U6" s="48"/>
      <c r="V6" s="15"/>
      <c r="W6" s="13"/>
      <c r="X6" s="13" t="s">
        <v>39</v>
      </c>
      <c r="Y6" s="13" t="s">
        <v>40</v>
      </c>
      <c r="Z6" s="13" t="s">
        <v>39</v>
      </c>
      <c r="AA6" s="13" t="s">
        <v>24</v>
      </c>
      <c r="AB6" s="13" t="s">
        <v>53</v>
      </c>
      <c r="AC6" s="13"/>
      <c r="AD6" s="13" t="s">
        <v>56</v>
      </c>
      <c r="AE6" s="13"/>
      <c r="AF6" s="13"/>
      <c r="AG6" s="13" t="s">
        <v>12</v>
      </c>
      <c r="AH6" s="13" t="s">
        <v>34</v>
      </c>
      <c r="AI6" s="13"/>
      <c r="AJ6" s="13"/>
      <c r="AK6" s="13"/>
      <c r="AL6" s="45" t="s">
        <v>55</v>
      </c>
      <c r="AM6" s="45"/>
    </row>
    <row r="7" spans="1:39" s="14" customFormat="1" ht="14" customHeight="1">
      <c r="A7" s="13"/>
      <c r="B7" s="13"/>
      <c r="C7" s="15"/>
      <c r="D7" s="13"/>
      <c r="E7" s="13"/>
      <c r="F7" s="13"/>
      <c r="G7" s="15"/>
      <c r="H7" s="13"/>
      <c r="I7" s="16"/>
      <c r="J7" s="45"/>
      <c r="K7" s="45"/>
      <c r="L7" s="45" t="s">
        <v>17</v>
      </c>
      <c r="M7" s="45"/>
      <c r="N7" s="45"/>
      <c r="O7" s="45"/>
      <c r="P7" s="45"/>
      <c r="Q7" s="45"/>
      <c r="R7" s="45"/>
      <c r="S7" s="45"/>
      <c r="T7" s="48"/>
      <c r="U7" s="48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 t="s">
        <v>41</v>
      </c>
      <c r="AL7" s="13" t="s">
        <v>36</v>
      </c>
      <c r="AM7" s="13" t="s">
        <v>42</v>
      </c>
    </row>
    <row r="8" spans="1:39" s="14" customFormat="1" ht="24.75" customHeight="1">
      <c r="A8" s="13"/>
      <c r="B8" s="13" t="s">
        <v>13</v>
      </c>
      <c r="C8" s="13" t="s">
        <v>13</v>
      </c>
      <c r="D8" s="13" t="s">
        <v>22</v>
      </c>
      <c r="E8" s="13" t="s">
        <v>13</v>
      </c>
      <c r="F8" s="13" t="s">
        <v>13</v>
      </c>
      <c r="G8" s="47" t="s">
        <v>23</v>
      </c>
      <c r="H8" s="13"/>
      <c r="I8" s="16"/>
      <c r="J8" s="13" t="s">
        <v>13</v>
      </c>
      <c r="K8" s="13" t="s">
        <v>13</v>
      </c>
      <c r="L8" s="45" t="s">
        <v>18</v>
      </c>
      <c r="M8" s="45"/>
      <c r="N8" s="45" t="s">
        <v>30</v>
      </c>
      <c r="O8" s="45"/>
      <c r="P8" s="45" t="s">
        <v>18</v>
      </c>
      <c r="Q8" s="45"/>
      <c r="R8" s="45" t="s">
        <v>30</v>
      </c>
      <c r="S8" s="45"/>
      <c r="T8" s="45" t="s">
        <v>13</v>
      </c>
      <c r="U8" s="45"/>
      <c r="V8" s="15" t="s">
        <v>31</v>
      </c>
      <c r="W8" s="13"/>
      <c r="X8" s="13" t="s">
        <v>1</v>
      </c>
      <c r="Y8" s="13" t="s">
        <v>43</v>
      </c>
      <c r="Z8" s="13" t="s">
        <v>1</v>
      </c>
      <c r="AA8" s="13" t="s">
        <v>43</v>
      </c>
      <c r="AB8" s="13" t="s">
        <v>43</v>
      </c>
      <c r="AC8" s="13"/>
      <c r="AD8" s="13" t="s">
        <v>43</v>
      </c>
      <c r="AE8" s="49" t="s">
        <v>57</v>
      </c>
      <c r="AF8" s="13" t="s">
        <v>26</v>
      </c>
      <c r="AG8" s="13" t="s">
        <v>21</v>
      </c>
      <c r="AH8" s="13" t="s">
        <v>21</v>
      </c>
      <c r="AI8" s="13" t="s">
        <v>21</v>
      </c>
      <c r="AJ8" s="13" t="s">
        <v>21</v>
      </c>
      <c r="AK8" s="13"/>
      <c r="AL8" s="13" t="s">
        <v>25</v>
      </c>
      <c r="AM8" s="13" t="s">
        <v>43</v>
      </c>
    </row>
    <row r="9" spans="1:39" s="14" customFormat="1" ht="14" customHeight="1">
      <c r="A9" s="13"/>
      <c r="B9" s="13" t="s">
        <v>44</v>
      </c>
      <c r="C9" s="13" t="s">
        <v>45</v>
      </c>
      <c r="D9" s="15"/>
      <c r="E9" s="13" t="s">
        <v>44</v>
      </c>
      <c r="F9" s="13" t="s">
        <v>45</v>
      </c>
      <c r="G9" s="47"/>
      <c r="H9" s="13" t="s">
        <v>38</v>
      </c>
      <c r="I9" s="16" t="s">
        <v>0</v>
      </c>
      <c r="J9" s="13" t="s">
        <v>44</v>
      </c>
      <c r="K9" s="13" t="s">
        <v>45</v>
      </c>
      <c r="L9" s="13" t="s">
        <v>46</v>
      </c>
      <c r="M9" s="13" t="s">
        <v>47</v>
      </c>
      <c r="N9" s="13" t="s">
        <v>46</v>
      </c>
      <c r="O9" s="13" t="s">
        <v>47</v>
      </c>
      <c r="P9" s="13" t="s">
        <v>46</v>
      </c>
      <c r="Q9" s="13" t="s">
        <v>47</v>
      </c>
      <c r="R9" s="13" t="s">
        <v>46</v>
      </c>
      <c r="S9" s="13" t="s">
        <v>47</v>
      </c>
      <c r="T9" s="17" t="s">
        <v>44</v>
      </c>
      <c r="U9" s="17" t="s">
        <v>45</v>
      </c>
      <c r="V9" s="15"/>
      <c r="W9" s="13"/>
      <c r="X9" s="36">
        <v>85</v>
      </c>
      <c r="Y9" s="37">
        <v>9200</v>
      </c>
      <c r="Z9" s="36">
        <v>41.71</v>
      </c>
      <c r="AA9" s="37">
        <v>3197</v>
      </c>
      <c r="AB9" s="35" t="s">
        <v>48</v>
      </c>
      <c r="AC9" s="35" t="s">
        <v>2</v>
      </c>
      <c r="AD9" s="35" t="s">
        <v>3</v>
      </c>
      <c r="AE9" s="13"/>
      <c r="AF9" s="13"/>
      <c r="AG9" s="35" t="s">
        <v>4</v>
      </c>
      <c r="AH9" s="35" t="s">
        <v>5</v>
      </c>
      <c r="AI9" s="35" t="s">
        <v>52</v>
      </c>
      <c r="AJ9" s="35" t="s">
        <v>6</v>
      </c>
      <c r="AK9" s="13"/>
      <c r="AL9" s="35" t="s">
        <v>7</v>
      </c>
      <c r="AM9" s="35" t="s">
        <v>49</v>
      </c>
    </row>
    <row r="10" spans="1:39" s="14" customFormat="1" ht="12" customHeight="1">
      <c r="A10" s="15">
        <v>1</v>
      </c>
      <c r="B10" s="23">
        <v>80</v>
      </c>
      <c r="C10" s="23">
        <v>0</v>
      </c>
      <c r="D10" s="24">
        <v>80</v>
      </c>
      <c r="E10" s="25">
        <v>0</v>
      </c>
      <c r="F10" s="25">
        <v>0</v>
      </c>
      <c r="G10" s="25">
        <v>3</v>
      </c>
      <c r="H10" s="24">
        <v>80</v>
      </c>
      <c r="I10" s="24">
        <v>40</v>
      </c>
      <c r="J10" s="25">
        <v>2.0899999999965075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1">
        <v>1</v>
      </c>
      <c r="U10" s="21">
        <v>0</v>
      </c>
      <c r="V10" s="26"/>
      <c r="W10" s="15">
        <v>1</v>
      </c>
      <c r="X10" s="18">
        <v>84.7</v>
      </c>
      <c r="Y10" s="21">
        <v>8480.0000000000146</v>
      </c>
      <c r="Z10" s="19">
        <v>41.57</v>
      </c>
      <c r="AA10" s="27">
        <v>3299.4</v>
      </c>
      <c r="AB10" s="39">
        <f>Y10-Y9</f>
        <v>-719.99999999998545</v>
      </c>
      <c r="AC10" s="39">
        <f>AB10+AD10+AH10</f>
        <v>5673.1063829787372</v>
      </c>
      <c r="AD10" s="21">
        <v>808</v>
      </c>
      <c r="AE10" s="20">
        <f>AD10/D10</f>
        <v>10.1</v>
      </c>
      <c r="AF10" s="20">
        <v>85.090546525378528</v>
      </c>
      <c r="AG10" s="20">
        <v>5533.4</v>
      </c>
      <c r="AH10" s="20">
        <v>5585.1063829787226</v>
      </c>
      <c r="AI10" s="39">
        <f t="shared" ref="AI10:AI40" si="0">AC10-AG10+AJ10</f>
        <v>199.70638297873757</v>
      </c>
      <c r="AJ10" s="41">
        <v>60</v>
      </c>
      <c r="AK10" s="21"/>
      <c r="AL10" s="18">
        <v>9.3518518518518512</v>
      </c>
      <c r="AM10" s="40">
        <f>AL10*86.4</f>
        <v>808</v>
      </c>
    </row>
    <row r="11" spans="1:39" s="14" customFormat="1" ht="12" customHeight="1">
      <c r="A11" s="15">
        <v>2</v>
      </c>
      <c r="B11" s="23">
        <v>0</v>
      </c>
      <c r="C11" s="23">
        <v>90</v>
      </c>
      <c r="D11" s="24">
        <v>90</v>
      </c>
      <c r="E11" s="25">
        <v>0</v>
      </c>
      <c r="F11" s="25">
        <v>0</v>
      </c>
      <c r="G11" s="25">
        <v>3</v>
      </c>
      <c r="H11" s="24">
        <v>90</v>
      </c>
      <c r="I11" s="24">
        <v>50</v>
      </c>
      <c r="J11" s="25">
        <v>0</v>
      </c>
      <c r="K11" s="25">
        <v>2.1299999999973807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1">
        <v>0</v>
      </c>
      <c r="U11" s="21">
        <v>1</v>
      </c>
      <c r="W11" s="15">
        <v>2</v>
      </c>
      <c r="X11" s="18">
        <v>83.65</v>
      </c>
      <c r="Y11" s="21">
        <v>5960.00000000002</v>
      </c>
      <c r="Z11" s="19">
        <v>41.64</v>
      </c>
      <c r="AA11" s="27">
        <v>3381.3</v>
      </c>
      <c r="AB11" s="39">
        <f t="shared" ref="AB11:AB40" si="1">Y11-Y10</f>
        <v>-2519.9999999999945</v>
      </c>
      <c r="AC11" s="39">
        <f t="shared" ref="AC11:AC40" si="2">AB11+AD11+AH11</f>
        <v>3725.8421052631638</v>
      </c>
      <c r="AD11" s="21">
        <v>909</v>
      </c>
      <c r="AE11" s="20">
        <f>AD11/D11</f>
        <v>10.1</v>
      </c>
      <c r="AF11" s="20">
        <v>87.235686353749415</v>
      </c>
      <c r="AG11" s="20">
        <v>3569.7</v>
      </c>
      <c r="AH11" s="20">
        <v>5336.8421052631584</v>
      </c>
      <c r="AI11" s="39">
        <f t="shared" si="0"/>
        <v>216.14210526316401</v>
      </c>
      <c r="AJ11" s="41">
        <v>60</v>
      </c>
      <c r="AK11" s="21"/>
      <c r="AL11" s="18">
        <v>10.520833333333334</v>
      </c>
      <c r="AM11" s="40">
        <f t="shared" ref="AM11:AM40" si="3">AL11*86.4</f>
        <v>909.00000000000011</v>
      </c>
    </row>
    <row r="12" spans="1:39" s="14" customFormat="1" ht="12" customHeight="1">
      <c r="A12" s="15">
        <v>3</v>
      </c>
      <c r="B12" s="23">
        <v>185</v>
      </c>
      <c r="C12" s="23">
        <v>0</v>
      </c>
      <c r="D12" s="24">
        <v>185</v>
      </c>
      <c r="E12" s="25">
        <v>0</v>
      </c>
      <c r="F12" s="25">
        <v>0</v>
      </c>
      <c r="G12" s="25">
        <v>3</v>
      </c>
      <c r="H12" s="24">
        <v>185</v>
      </c>
      <c r="I12" s="24">
        <v>50</v>
      </c>
      <c r="J12" s="25">
        <v>4.5999999999985448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1">
        <v>1</v>
      </c>
      <c r="U12" s="21">
        <v>0</v>
      </c>
      <c r="W12" s="15">
        <v>3</v>
      </c>
      <c r="X12" s="18">
        <v>83.55</v>
      </c>
      <c r="Y12" s="21">
        <v>5720</v>
      </c>
      <c r="Z12" s="19">
        <v>41.74</v>
      </c>
      <c r="AA12" s="27">
        <v>3498.3</v>
      </c>
      <c r="AB12" s="39">
        <f t="shared" si="1"/>
        <v>-240.00000000002001</v>
      </c>
      <c r="AC12" s="39">
        <f t="shared" si="2"/>
        <v>1628.49999999998</v>
      </c>
      <c r="AD12" s="21">
        <v>1868.5</v>
      </c>
      <c r="AE12" s="20">
        <f>AD12/D12</f>
        <v>10.1</v>
      </c>
      <c r="AF12" s="20">
        <v>87.445639870846293</v>
      </c>
      <c r="AG12" s="20">
        <v>1620.6</v>
      </c>
      <c r="AH12" s="20">
        <v>0</v>
      </c>
      <c r="AI12" s="39">
        <f t="shared" si="0"/>
        <v>67.899999999980082</v>
      </c>
      <c r="AJ12" s="41">
        <v>60</v>
      </c>
      <c r="AK12" s="21"/>
      <c r="AL12" s="18">
        <v>21.626157407407408</v>
      </c>
      <c r="AM12" s="40">
        <f t="shared" si="3"/>
        <v>1868.5000000000002</v>
      </c>
    </row>
    <row r="13" spans="1:39" s="14" customFormat="1" ht="12" customHeight="1">
      <c r="A13" s="15">
        <v>4</v>
      </c>
      <c r="B13" s="23">
        <v>0</v>
      </c>
      <c r="C13" s="23">
        <v>205</v>
      </c>
      <c r="D13" s="24">
        <v>205</v>
      </c>
      <c r="E13" s="25">
        <v>0</v>
      </c>
      <c r="F13" s="25">
        <v>0</v>
      </c>
      <c r="G13" s="25">
        <v>3</v>
      </c>
      <c r="H13" s="24">
        <v>205</v>
      </c>
      <c r="I13" s="24">
        <v>40</v>
      </c>
      <c r="J13" s="25">
        <v>0</v>
      </c>
      <c r="K13" s="25">
        <v>5.4000000000014552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1">
        <v>0</v>
      </c>
      <c r="U13" s="21">
        <v>1</v>
      </c>
      <c r="V13" s="26"/>
      <c r="W13" s="15">
        <v>4</v>
      </c>
      <c r="X13" s="18">
        <v>83.95</v>
      </c>
      <c r="Y13" s="21">
        <v>6680.0000000000136</v>
      </c>
      <c r="Z13" s="19">
        <v>41.75</v>
      </c>
      <c r="AA13" s="27">
        <v>3510</v>
      </c>
      <c r="AB13" s="39">
        <f t="shared" si="1"/>
        <v>960.00000000001364</v>
      </c>
      <c r="AC13" s="39">
        <f t="shared" si="2"/>
        <v>3030.5000000000136</v>
      </c>
      <c r="AD13" s="21">
        <v>2070.5</v>
      </c>
      <c r="AE13" s="20">
        <f>AD13/D13</f>
        <v>10.1</v>
      </c>
      <c r="AF13" s="20">
        <v>86.611831624163614</v>
      </c>
      <c r="AG13" s="20">
        <v>2905.4</v>
      </c>
      <c r="AH13" s="20">
        <v>0</v>
      </c>
      <c r="AI13" s="39">
        <f t="shared" si="0"/>
        <v>185.10000000001355</v>
      </c>
      <c r="AJ13" s="41">
        <v>60</v>
      </c>
      <c r="AK13" s="21"/>
      <c r="AL13" s="18">
        <v>23.96412037037037</v>
      </c>
      <c r="AM13" s="40">
        <f t="shared" si="3"/>
        <v>2070.5</v>
      </c>
    </row>
    <row r="14" spans="1:39" s="14" customFormat="1" ht="12" customHeight="1">
      <c r="A14" s="15">
        <v>5</v>
      </c>
      <c r="B14" s="23">
        <v>210</v>
      </c>
      <c r="C14" s="23">
        <v>0</v>
      </c>
      <c r="D14" s="24">
        <v>210</v>
      </c>
      <c r="E14" s="25">
        <v>0</v>
      </c>
      <c r="F14" s="25">
        <v>0</v>
      </c>
      <c r="G14" s="25">
        <v>3</v>
      </c>
      <c r="H14" s="24">
        <v>210</v>
      </c>
      <c r="I14" s="24">
        <v>55</v>
      </c>
      <c r="J14" s="25">
        <v>4.5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1">
        <v>1</v>
      </c>
      <c r="U14" s="21">
        <v>0</v>
      </c>
      <c r="V14" s="26"/>
      <c r="W14" s="15">
        <v>5</v>
      </c>
      <c r="X14" s="18">
        <v>85.2</v>
      </c>
      <c r="Y14" s="21">
        <v>9680.0000000000146</v>
      </c>
      <c r="Z14" s="19">
        <v>42.01</v>
      </c>
      <c r="AA14" s="27">
        <v>3814.2</v>
      </c>
      <c r="AB14" s="39">
        <f t="shared" si="1"/>
        <v>3000.0000000000009</v>
      </c>
      <c r="AC14" s="39">
        <f t="shared" si="2"/>
        <v>8296.5319148936178</v>
      </c>
      <c r="AD14" s="21">
        <v>2121</v>
      </c>
      <c r="AE14" s="20">
        <f>AD14/D14</f>
        <v>10.1</v>
      </c>
      <c r="AF14" s="20">
        <v>84.105702236890352</v>
      </c>
      <c r="AG14" s="20">
        <v>8139.5</v>
      </c>
      <c r="AH14" s="20">
        <v>3175.5319148936169</v>
      </c>
      <c r="AI14" s="39">
        <f t="shared" si="0"/>
        <v>217.0319148936178</v>
      </c>
      <c r="AJ14" s="41">
        <v>60</v>
      </c>
      <c r="AK14" s="21"/>
      <c r="AL14" s="18">
        <v>24.548611111111111</v>
      </c>
      <c r="AM14" s="40">
        <f t="shared" si="3"/>
        <v>2121</v>
      </c>
    </row>
    <row r="15" spans="1:39" s="14" customFormat="1" ht="12" customHeight="1">
      <c r="A15" s="15">
        <v>6</v>
      </c>
      <c r="B15" s="23">
        <v>0</v>
      </c>
      <c r="C15" s="23">
        <v>100</v>
      </c>
      <c r="D15" s="24">
        <v>100</v>
      </c>
      <c r="E15" s="25">
        <v>0</v>
      </c>
      <c r="F15" s="25">
        <v>0</v>
      </c>
      <c r="G15" s="25">
        <v>2</v>
      </c>
      <c r="H15" s="24">
        <v>100</v>
      </c>
      <c r="I15" s="24">
        <v>35</v>
      </c>
      <c r="J15" s="25">
        <v>0</v>
      </c>
      <c r="K15" s="25">
        <v>2.8000000000029104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1">
        <v>0</v>
      </c>
      <c r="U15" s="21">
        <v>1</v>
      </c>
      <c r="V15" s="26"/>
      <c r="W15" s="15">
        <v>6</v>
      </c>
      <c r="X15" s="18">
        <v>83.6</v>
      </c>
      <c r="Y15" s="21">
        <v>5839.9999999999927</v>
      </c>
      <c r="Z15" s="19">
        <v>41.52</v>
      </c>
      <c r="AA15" s="27">
        <v>3240.9</v>
      </c>
      <c r="AB15" s="39">
        <f t="shared" si="1"/>
        <v>-3840.0000000000218</v>
      </c>
      <c r="AC15" s="39">
        <f t="shared" si="2"/>
        <v>3435.9574468084884</v>
      </c>
      <c r="AD15" s="21">
        <v>1010</v>
      </c>
      <c r="AE15" s="20">
        <f t="shared" ref="AE15:AE40" si="4">AD15/D15</f>
        <v>10.1</v>
      </c>
      <c r="AF15" s="20">
        <v>87.340536938309228</v>
      </c>
      <c r="AG15" s="20">
        <v>3412.8</v>
      </c>
      <c r="AH15" s="20">
        <v>6265.9574468085102</v>
      </c>
      <c r="AI15" s="39">
        <f t="shared" si="0"/>
        <v>83.157446808488203</v>
      </c>
      <c r="AJ15" s="41">
        <v>60</v>
      </c>
      <c r="AK15" s="21"/>
      <c r="AL15" s="18">
        <v>11.689814814814815</v>
      </c>
      <c r="AM15" s="40">
        <f t="shared" si="3"/>
        <v>1010.0000000000001</v>
      </c>
    </row>
    <row r="16" spans="1:39" s="14" customFormat="1" ht="12" customHeight="1">
      <c r="A16" s="15">
        <v>7</v>
      </c>
      <c r="B16" s="23">
        <v>145</v>
      </c>
      <c r="C16" s="23">
        <v>60</v>
      </c>
      <c r="D16" s="24">
        <v>205</v>
      </c>
      <c r="E16" s="25">
        <v>0</v>
      </c>
      <c r="F16" s="25">
        <v>0</v>
      </c>
      <c r="G16" s="25">
        <v>3</v>
      </c>
      <c r="H16" s="24">
        <v>205</v>
      </c>
      <c r="I16" s="24">
        <v>80</v>
      </c>
      <c r="J16" s="25">
        <v>3.5</v>
      </c>
      <c r="K16" s="25">
        <v>1.5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1">
        <v>2</v>
      </c>
      <c r="U16" s="21">
        <v>1</v>
      </c>
      <c r="V16" s="26"/>
      <c r="W16" s="15">
        <v>7</v>
      </c>
      <c r="X16" s="18">
        <v>85.25</v>
      </c>
      <c r="Y16" s="21">
        <v>9800.0000000000073</v>
      </c>
      <c r="Z16" s="19">
        <v>41.91</v>
      </c>
      <c r="AA16" s="27">
        <v>3697.2</v>
      </c>
      <c r="AB16" s="39">
        <f t="shared" si="1"/>
        <v>3960.0000000000146</v>
      </c>
      <c r="AC16" s="39">
        <f t="shared" si="2"/>
        <v>6010.0000000000146</v>
      </c>
      <c r="AD16" s="21">
        <v>2050</v>
      </c>
      <c r="AE16" s="20">
        <f t="shared" si="4"/>
        <v>10</v>
      </c>
      <c r="AF16" s="20">
        <v>84.848554913294791</v>
      </c>
      <c r="AG16" s="20">
        <v>5868.2</v>
      </c>
      <c r="AH16" s="20">
        <v>0</v>
      </c>
      <c r="AI16" s="39">
        <f t="shared" si="0"/>
        <v>141.80000000001473</v>
      </c>
      <c r="AJ16" s="41">
        <v>0</v>
      </c>
      <c r="AK16" s="21"/>
      <c r="AL16" s="18">
        <v>23.726851851851851</v>
      </c>
      <c r="AM16" s="40">
        <f t="shared" si="3"/>
        <v>2050</v>
      </c>
    </row>
    <row r="17" spans="1:39" s="14" customFormat="1" ht="12" customHeight="1">
      <c r="A17" s="15">
        <v>8</v>
      </c>
      <c r="B17" s="23">
        <v>85</v>
      </c>
      <c r="C17" s="23">
        <v>95</v>
      </c>
      <c r="D17" s="24">
        <v>180</v>
      </c>
      <c r="E17" s="25">
        <v>0</v>
      </c>
      <c r="F17" s="25">
        <v>0</v>
      </c>
      <c r="G17" s="25">
        <v>3</v>
      </c>
      <c r="H17" s="24">
        <v>180</v>
      </c>
      <c r="I17" s="24">
        <v>55</v>
      </c>
      <c r="J17" s="25">
        <v>1.7000000000043656</v>
      </c>
      <c r="K17" s="25">
        <v>2.3999999999941792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1">
        <v>1</v>
      </c>
      <c r="U17" s="21">
        <v>2</v>
      </c>
      <c r="V17" s="26"/>
      <c r="W17" s="15">
        <v>8</v>
      </c>
      <c r="X17" s="18">
        <v>85.1</v>
      </c>
      <c r="Y17" s="21">
        <v>9439.9999999999927</v>
      </c>
      <c r="Z17" s="19">
        <v>41.91</v>
      </c>
      <c r="AA17" s="27">
        <v>3697.2</v>
      </c>
      <c r="AB17" s="39">
        <f t="shared" si="1"/>
        <v>-360.00000000001455</v>
      </c>
      <c r="AC17" s="39">
        <f t="shared" si="2"/>
        <v>4426.4210526315637</v>
      </c>
      <c r="AD17" s="21">
        <v>1818</v>
      </c>
      <c r="AE17" s="20">
        <f t="shared" si="4"/>
        <v>10.1</v>
      </c>
      <c r="AF17" s="20">
        <v>84.300843077347182</v>
      </c>
      <c r="AG17" s="20">
        <v>4212.1000000000004</v>
      </c>
      <c r="AH17" s="20">
        <v>2968.4210526315787</v>
      </c>
      <c r="AI17" s="39">
        <f t="shared" si="0"/>
        <v>214.32105263156336</v>
      </c>
      <c r="AJ17" s="41">
        <v>0</v>
      </c>
      <c r="AK17" s="21"/>
      <c r="AL17" s="18">
        <v>21.041666666666668</v>
      </c>
      <c r="AM17" s="40">
        <f t="shared" si="3"/>
        <v>1818.0000000000002</v>
      </c>
    </row>
    <row r="18" spans="1:39" s="14" customFormat="1" ht="12" customHeight="1">
      <c r="A18" s="15">
        <v>9</v>
      </c>
      <c r="B18" s="23">
        <v>340</v>
      </c>
      <c r="C18" s="23">
        <v>255</v>
      </c>
      <c r="D18" s="24">
        <v>595</v>
      </c>
      <c r="E18" s="25">
        <v>0</v>
      </c>
      <c r="F18" s="25">
        <v>0</v>
      </c>
      <c r="G18" s="25">
        <v>3</v>
      </c>
      <c r="H18" s="24">
        <v>595</v>
      </c>
      <c r="I18" s="24">
        <v>110</v>
      </c>
      <c r="J18" s="25">
        <v>7.0999999999985448</v>
      </c>
      <c r="K18" s="25">
        <v>4.7000000000043656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1">
        <v>2</v>
      </c>
      <c r="U18" s="21">
        <v>1</v>
      </c>
      <c r="V18" s="26"/>
      <c r="W18" s="15">
        <v>9</v>
      </c>
      <c r="X18" s="18">
        <v>84.65</v>
      </c>
      <c r="Y18" s="21">
        <v>8360.00000000002</v>
      </c>
      <c r="Z18" s="19">
        <v>41.73</v>
      </c>
      <c r="AA18" s="27">
        <v>3486.6</v>
      </c>
      <c r="AB18" s="39">
        <f t="shared" si="1"/>
        <v>-1079.9999999999727</v>
      </c>
      <c r="AC18" s="39">
        <f t="shared" si="2"/>
        <v>5995.8265306122721</v>
      </c>
      <c r="AD18" s="21">
        <v>6009.5</v>
      </c>
      <c r="AE18" s="20">
        <f t="shared" si="4"/>
        <v>10.1</v>
      </c>
      <c r="AF18" s="20">
        <v>85.190300976170292</v>
      </c>
      <c r="AG18" s="20">
        <v>5989.8</v>
      </c>
      <c r="AH18" s="20">
        <v>1066.3265306122448</v>
      </c>
      <c r="AI18" s="39">
        <f t="shared" si="0"/>
        <v>66.026530612271927</v>
      </c>
      <c r="AJ18" s="41">
        <v>60</v>
      </c>
      <c r="AK18" s="21"/>
      <c r="AL18" s="18">
        <v>69.554398148148152</v>
      </c>
      <c r="AM18" s="40">
        <f t="shared" si="3"/>
        <v>6009.5000000000009</v>
      </c>
    </row>
    <row r="19" spans="1:39" s="14" customFormat="1" ht="12" customHeight="1">
      <c r="A19" s="15">
        <v>10</v>
      </c>
      <c r="B19" s="23">
        <v>0</v>
      </c>
      <c r="C19" s="23">
        <v>260</v>
      </c>
      <c r="D19" s="24">
        <v>260</v>
      </c>
      <c r="E19" s="25">
        <v>0</v>
      </c>
      <c r="F19" s="25">
        <v>0</v>
      </c>
      <c r="G19" s="25">
        <v>3</v>
      </c>
      <c r="H19" s="24">
        <v>260</v>
      </c>
      <c r="I19" s="24">
        <v>54</v>
      </c>
      <c r="J19" s="25">
        <v>0</v>
      </c>
      <c r="K19" s="25">
        <v>6.2399999999979627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1">
        <v>0</v>
      </c>
      <c r="U19" s="21">
        <v>4</v>
      </c>
      <c r="V19" s="26"/>
      <c r="W19" s="15">
        <v>10</v>
      </c>
      <c r="X19" s="18">
        <v>84.92</v>
      </c>
      <c r="Y19" s="21">
        <v>9008.0000000000109</v>
      </c>
      <c r="Z19" s="19">
        <v>41.73</v>
      </c>
      <c r="AA19" s="27">
        <v>3486.6</v>
      </c>
      <c r="AB19" s="39">
        <f t="shared" si="1"/>
        <v>647.99999999999091</v>
      </c>
      <c r="AC19" s="39">
        <f t="shared" si="2"/>
        <v>3221.9999999999909</v>
      </c>
      <c r="AD19" s="21">
        <v>2574</v>
      </c>
      <c r="AE19" s="20">
        <f t="shared" si="4"/>
        <v>9.9</v>
      </c>
      <c r="AF19" s="20">
        <v>86.364577743888091</v>
      </c>
      <c r="AG19" s="20">
        <v>3022.5</v>
      </c>
      <c r="AH19" s="20">
        <v>0</v>
      </c>
      <c r="AI19" s="39">
        <f t="shared" si="0"/>
        <v>199.49999999999091</v>
      </c>
      <c r="AJ19" s="41">
        <v>0</v>
      </c>
      <c r="AK19" s="21"/>
      <c r="AL19" s="18">
        <v>29.791666666666668</v>
      </c>
      <c r="AM19" s="40">
        <f t="shared" si="3"/>
        <v>2574.0000000000005</v>
      </c>
    </row>
    <row r="20" spans="1:39" s="14" customFormat="1" ht="11.25" customHeight="1">
      <c r="A20" s="15">
        <v>11</v>
      </c>
      <c r="B20" s="23">
        <v>95</v>
      </c>
      <c r="C20" s="23">
        <v>0</v>
      </c>
      <c r="D20" s="24">
        <v>95</v>
      </c>
      <c r="E20" s="25">
        <v>0</v>
      </c>
      <c r="F20" s="25">
        <v>0</v>
      </c>
      <c r="G20" s="25">
        <v>3</v>
      </c>
      <c r="H20" s="24">
        <v>95</v>
      </c>
      <c r="I20" s="24">
        <v>40</v>
      </c>
      <c r="J20" s="25">
        <v>2.1399999999994179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1">
        <v>1</v>
      </c>
      <c r="U20" s="21">
        <v>0</v>
      </c>
      <c r="V20" s="26"/>
      <c r="W20" s="15">
        <v>11</v>
      </c>
      <c r="X20" s="18">
        <v>84.35</v>
      </c>
      <c r="Y20" s="21">
        <v>7639.9999999999927</v>
      </c>
      <c r="Z20" s="19">
        <v>41.48</v>
      </c>
      <c r="AA20" s="27">
        <v>3194.1</v>
      </c>
      <c r="AB20" s="39">
        <f t="shared" si="1"/>
        <v>-1368.0000000000182</v>
      </c>
      <c r="AC20" s="39">
        <f t="shared" si="2"/>
        <v>2139.3723404255138</v>
      </c>
      <c r="AD20" s="21">
        <v>959.5</v>
      </c>
      <c r="AE20" s="20">
        <f t="shared" si="4"/>
        <v>10.1</v>
      </c>
      <c r="AF20" s="20">
        <v>85.793774182613092</v>
      </c>
      <c r="AG20" s="20">
        <v>1978.3</v>
      </c>
      <c r="AH20" s="20">
        <v>2547.872340425532</v>
      </c>
      <c r="AI20" s="39">
        <f t="shared" si="0"/>
        <v>221.07234042551386</v>
      </c>
      <c r="AJ20" s="41">
        <v>60</v>
      </c>
      <c r="AK20" s="21"/>
      <c r="AL20" s="18">
        <v>11.105324074074074</v>
      </c>
      <c r="AM20" s="40">
        <f t="shared" si="3"/>
        <v>959.50000000000011</v>
      </c>
    </row>
    <row r="21" spans="1:39" s="14" customFormat="1" ht="12" customHeight="1">
      <c r="A21" s="15">
        <v>12</v>
      </c>
      <c r="B21" s="23">
        <v>105</v>
      </c>
      <c r="C21" s="23">
        <v>235</v>
      </c>
      <c r="D21" s="24">
        <v>340</v>
      </c>
      <c r="E21" s="25">
        <v>0</v>
      </c>
      <c r="F21" s="25">
        <v>0</v>
      </c>
      <c r="G21" s="25">
        <v>3</v>
      </c>
      <c r="H21" s="24">
        <v>340</v>
      </c>
      <c r="I21" s="24">
        <v>100</v>
      </c>
      <c r="J21" s="25">
        <v>1.9599999999991269</v>
      </c>
      <c r="K21" s="25">
        <v>4.4599999999991269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1">
        <v>1</v>
      </c>
      <c r="U21" s="21">
        <v>1</v>
      </c>
      <c r="V21" s="26"/>
      <c r="W21" s="15">
        <v>12</v>
      </c>
      <c r="X21" s="18">
        <v>84.7</v>
      </c>
      <c r="Y21" s="21">
        <v>8480.0000000000146</v>
      </c>
      <c r="Z21" s="19">
        <v>41.92</v>
      </c>
      <c r="AA21" s="27">
        <v>3708.9</v>
      </c>
      <c r="AB21" s="39">
        <f t="shared" si="1"/>
        <v>840.00000000002183</v>
      </c>
      <c r="AC21" s="39">
        <f t="shared" si="2"/>
        <v>4274.0000000000218</v>
      </c>
      <c r="AD21" s="21">
        <v>3434</v>
      </c>
      <c r="AE21" s="20">
        <f t="shared" si="4"/>
        <v>10.1</v>
      </c>
      <c r="AF21" s="20">
        <v>85.090546525378528</v>
      </c>
      <c r="AG21" s="20">
        <v>4321</v>
      </c>
      <c r="AH21" s="20">
        <v>0</v>
      </c>
      <c r="AI21" s="39">
        <f t="shared" si="0"/>
        <v>3.0000000000218279</v>
      </c>
      <c r="AJ21" s="41">
        <v>50</v>
      </c>
      <c r="AK21" s="21"/>
      <c r="AL21" s="18">
        <v>39.745370370370374</v>
      </c>
      <c r="AM21" s="40">
        <f t="shared" si="3"/>
        <v>3434.0000000000005</v>
      </c>
    </row>
    <row r="22" spans="1:39" s="14" customFormat="1" ht="12" customHeight="1">
      <c r="A22" s="15">
        <v>13</v>
      </c>
      <c r="B22" s="23">
        <v>185</v>
      </c>
      <c r="C22" s="23">
        <v>0</v>
      </c>
      <c r="D22" s="24">
        <v>185</v>
      </c>
      <c r="E22" s="25">
        <v>0</v>
      </c>
      <c r="F22" s="25">
        <v>0</v>
      </c>
      <c r="G22" s="25">
        <v>2</v>
      </c>
      <c r="H22" s="24">
        <v>185</v>
      </c>
      <c r="I22" s="24">
        <v>54</v>
      </c>
      <c r="J22" s="25">
        <v>4.1500000000014552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1">
        <v>1</v>
      </c>
      <c r="U22" s="21">
        <v>0</v>
      </c>
      <c r="V22" s="26"/>
      <c r="W22" s="15">
        <v>13</v>
      </c>
      <c r="X22" s="18">
        <v>84.9</v>
      </c>
      <c r="Y22" s="21">
        <v>8960.00000000002</v>
      </c>
      <c r="Z22" s="19">
        <v>41.65</v>
      </c>
      <c r="AA22" s="27">
        <v>3393</v>
      </c>
      <c r="AB22" s="39">
        <f t="shared" si="1"/>
        <v>480.00000000000546</v>
      </c>
      <c r="AC22" s="39">
        <f t="shared" si="2"/>
        <v>2293.0000000000055</v>
      </c>
      <c r="AD22" s="21">
        <v>1813</v>
      </c>
      <c r="AE22" s="20">
        <f t="shared" si="4"/>
        <v>9.8000000000000007</v>
      </c>
      <c r="AF22" s="20">
        <v>87.2865230008087</v>
      </c>
      <c r="AG22" s="20">
        <v>2197.0500000000002</v>
      </c>
      <c r="AH22" s="20">
        <v>0</v>
      </c>
      <c r="AI22" s="39">
        <f t="shared" si="0"/>
        <v>95.950000000005275</v>
      </c>
      <c r="AJ22" s="41">
        <v>0</v>
      </c>
      <c r="AK22" s="21"/>
      <c r="AL22" s="18">
        <v>20.983796296296298</v>
      </c>
      <c r="AM22" s="40">
        <f t="shared" si="3"/>
        <v>1813.0000000000002</v>
      </c>
    </row>
    <row r="23" spans="1:39" s="14" customFormat="1" ht="12" customHeight="1">
      <c r="A23" s="15">
        <v>14</v>
      </c>
      <c r="B23" s="23">
        <v>0</v>
      </c>
      <c r="C23" s="23">
        <v>480</v>
      </c>
      <c r="D23" s="24">
        <v>480</v>
      </c>
      <c r="E23" s="25">
        <v>0</v>
      </c>
      <c r="F23" s="25">
        <v>0</v>
      </c>
      <c r="G23" s="25">
        <v>4</v>
      </c>
      <c r="H23" s="24">
        <v>480</v>
      </c>
      <c r="I23" s="24">
        <v>55</v>
      </c>
      <c r="J23" s="25">
        <v>0</v>
      </c>
      <c r="K23" s="25">
        <v>9.4000000000014552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1">
        <v>0</v>
      </c>
      <c r="U23" s="21">
        <v>2</v>
      </c>
      <c r="V23" s="26"/>
      <c r="W23" s="15">
        <v>14</v>
      </c>
      <c r="X23" s="18">
        <v>84.6</v>
      </c>
      <c r="Y23" s="21">
        <v>8239.9999999999927</v>
      </c>
      <c r="Z23" s="19">
        <v>41.83</v>
      </c>
      <c r="AA23" s="27">
        <v>3603.6</v>
      </c>
      <c r="AB23" s="39">
        <f t="shared" si="1"/>
        <v>-720.00000000002728</v>
      </c>
      <c r="AC23" s="39">
        <f t="shared" si="2"/>
        <v>4127.9999999999727</v>
      </c>
      <c r="AD23" s="21">
        <v>4848</v>
      </c>
      <c r="AE23" s="20">
        <f t="shared" si="4"/>
        <v>10.1</v>
      </c>
      <c r="AF23" s="20">
        <v>85.290289592339533</v>
      </c>
      <c r="AG23" s="20">
        <v>3737.25</v>
      </c>
      <c r="AH23" s="20">
        <v>0</v>
      </c>
      <c r="AI23" s="39">
        <f t="shared" si="0"/>
        <v>390.74999999997272</v>
      </c>
      <c r="AJ23" s="41">
        <v>0</v>
      </c>
      <c r="AK23" s="21"/>
      <c r="AL23" s="18">
        <v>56.111111111111114</v>
      </c>
      <c r="AM23" s="40">
        <f t="shared" si="3"/>
        <v>4848.0000000000009</v>
      </c>
    </row>
    <row r="24" spans="1:39" s="14" customFormat="1" ht="12" customHeight="1">
      <c r="A24" s="15">
        <v>15</v>
      </c>
      <c r="B24" s="23">
        <v>75</v>
      </c>
      <c r="C24" s="23">
        <v>0</v>
      </c>
      <c r="D24" s="24">
        <v>75</v>
      </c>
      <c r="E24" s="25">
        <v>0</v>
      </c>
      <c r="F24" s="25">
        <v>0</v>
      </c>
      <c r="G24" s="25">
        <v>2</v>
      </c>
      <c r="H24" s="24">
        <v>75</v>
      </c>
      <c r="I24" s="24">
        <v>40</v>
      </c>
      <c r="J24" s="25">
        <v>2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1">
        <v>1</v>
      </c>
      <c r="U24" s="21">
        <v>0</v>
      </c>
      <c r="V24" s="26"/>
      <c r="W24" s="15">
        <v>15</v>
      </c>
      <c r="X24" s="18">
        <v>84.35</v>
      </c>
      <c r="Y24" s="21">
        <v>7639.9999999999927</v>
      </c>
      <c r="Z24" s="19">
        <v>41.58</v>
      </c>
      <c r="AA24" s="27">
        <v>3311.1</v>
      </c>
      <c r="AB24" s="39">
        <f t="shared" si="1"/>
        <v>-600</v>
      </c>
      <c r="AC24" s="39">
        <f t="shared" si="2"/>
        <v>5822.3936170212764</v>
      </c>
      <c r="AD24" s="21">
        <v>757.5</v>
      </c>
      <c r="AE24" s="20">
        <f t="shared" si="4"/>
        <v>10.1</v>
      </c>
      <c r="AF24" s="20">
        <v>85.793774182613092</v>
      </c>
      <c r="AG24" s="20">
        <v>5785.5</v>
      </c>
      <c r="AH24" s="20">
        <v>5664.8936170212764</v>
      </c>
      <c r="AI24" s="39">
        <f t="shared" si="0"/>
        <v>96.893617021276441</v>
      </c>
      <c r="AJ24" s="41">
        <v>60</v>
      </c>
      <c r="AK24" s="21"/>
      <c r="AL24" s="18">
        <v>8.7673611111111107</v>
      </c>
      <c r="AM24" s="40">
        <f t="shared" si="3"/>
        <v>757.5</v>
      </c>
    </row>
    <row r="25" spans="1:39" s="14" customFormat="1" ht="12" customHeight="1">
      <c r="A25" s="15">
        <v>16</v>
      </c>
      <c r="B25" s="23">
        <v>0</v>
      </c>
      <c r="C25" s="23">
        <v>70</v>
      </c>
      <c r="D25" s="24">
        <v>70</v>
      </c>
      <c r="E25" s="25">
        <v>0</v>
      </c>
      <c r="F25" s="25">
        <v>0</v>
      </c>
      <c r="G25" s="25">
        <v>3</v>
      </c>
      <c r="H25" s="24">
        <v>70</v>
      </c>
      <c r="I25" s="24">
        <v>40</v>
      </c>
      <c r="J25" s="25">
        <v>0</v>
      </c>
      <c r="K25" s="25">
        <v>2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1">
        <v>0</v>
      </c>
      <c r="U25" s="21">
        <v>1</v>
      </c>
      <c r="V25" s="26"/>
      <c r="W25" s="15">
        <v>16</v>
      </c>
      <c r="X25" s="18">
        <v>84.3</v>
      </c>
      <c r="Y25" s="21">
        <v>7520</v>
      </c>
      <c r="Z25" s="19">
        <v>41.07</v>
      </c>
      <c r="AA25" s="27">
        <v>2714.4</v>
      </c>
      <c r="AB25" s="39">
        <f t="shared" si="1"/>
        <v>-119.99999999999272</v>
      </c>
      <c r="AC25" s="39">
        <f t="shared" si="2"/>
        <v>2316.0000000000073</v>
      </c>
      <c r="AD25" s="21">
        <v>686</v>
      </c>
      <c r="AE25" s="20">
        <f t="shared" si="4"/>
        <v>9.8000000000000007</v>
      </c>
      <c r="AF25" s="20">
        <v>88.524629710040045</v>
      </c>
      <c r="AG25" s="20">
        <v>2052</v>
      </c>
      <c r="AH25" s="20">
        <v>1750</v>
      </c>
      <c r="AI25" s="39">
        <f t="shared" si="0"/>
        <v>264.00000000000728</v>
      </c>
      <c r="AJ25" s="41">
        <v>0</v>
      </c>
      <c r="AK25" s="21"/>
      <c r="AL25" s="18">
        <v>7.9398148148148149</v>
      </c>
      <c r="AM25" s="40">
        <f t="shared" si="3"/>
        <v>686</v>
      </c>
    </row>
    <row r="26" spans="1:39" s="14" customFormat="1" ht="12" customHeight="1">
      <c r="A26" s="15">
        <v>17</v>
      </c>
      <c r="B26" s="23">
        <v>80</v>
      </c>
      <c r="C26" s="23">
        <v>0</v>
      </c>
      <c r="D26" s="24">
        <v>80</v>
      </c>
      <c r="E26" s="25">
        <v>0</v>
      </c>
      <c r="F26" s="25">
        <v>0</v>
      </c>
      <c r="G26" s="25">
        <v>3</v>
      </c>
      <c r="H26" s="24">
        <v>80</v>
      </c>
      <c r="I26" s="24">
        <v>35</v>
      </c>
      <c r="J26" s="25">
        <v>2.1999999999970896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1">
        <v>1</v>
      </c>
      <c r="U26" s="21">
        <v>0</v>
      </c>
      <c r="V26" s="26"/>
      <c r="W26" s="15">
        <v>17</v>
      </c>
      <c r="X26" s="18">
        <v>84.7</v>
      </c>
      <c r="Y26" s="21">
        <v>8480.0000000000146</v>
      </c>
      <c r="Z26" s="19">
        <v>40.74</v>
      </c>
      <c r="AA26" s="27">
        <v>2328.3000000000002</v>
      </c>
      <c r="AB26" s="39">
        <f t="shared" si="1"/>
        <v>960.00000000001455</v>
      </c>
      <c r="AC26" s="39">
        <f t="shared" si="2"/>
        <v>8464.8085106383132</v>
      </c>
      <c r="AD26" s="21">
        <v>808</v>
      </c>
      <c r="AE26" s="20">
        <f t="shared" si="4"/>
        <v>10.1</v>
      </c>
      <c r="AF26" s="20">
        <v>85.090546525378528</v>
      </c>
      <c r="AG26" s="20">
        <v>8358.5</v>
      </c>
      <c r="AH26" s="20">
        <v>6696.8085106382987</v>
      </c>
      <c r="AI26" s="39">
        <f t="shared" si="0"/>
        <v>106.30851063831324</v>
      </c>
      <c r="AJ26" s="41">
        <v>0</v>
      </c>
      <c r="AK26" s="21"/>
      <c r="AL26" s="18">
        <v>9.3518518518518512</v>
      </c>
      <c r="AM26" s="40">
        <f t="shared" si="3"/>
        <v>808</v>
      </c>
    </row>
    <row r="27" spans="1:39" s="14" customFormat="1" ht="12" customHeight="1">
      <c r="A27" s="15">
        <v>18</v>
      </c>
      <c r="B27" s="23">
        <v>0</v>
      </c>
      <c r="C27" s="23">
        <v>70</v>
      </c>
      <c r="D27" s="24">
        <v>70</v>
      </c>
      <c r="E27" s="25">
        <v>0</v>
      </c>
      <c r="F27" s="25">
        <v>0</v>
      </c>
      <c r="G27" s="25">
        <v>3</v>
      </c>
      <c r="H27" s="24">
        <v>70</v>
      </c>
      <c r="I27" s="24">
        <v>35</v>
      </c>
      <c r="J27" s="25">
        <v>0</v>
      </c>
      <c r="K27" s="25">
        <v>2.0999999999985448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1">
        <v>0</v>
      </c>
      <c r="U27" s="21">
        <v>1</v>
      </c>
      <c r="V27" s="26"/>
      <c r="W27" s="15">
        <v>18</v>
      </c>
      <c r="X27" s="18">
        <v>84.9</v>
      </c>
      <c r="Y27" s="21">
        <v>8960.00000000002</v>
      </c>
      <c r="Z27" s="19">
        <v>40.72</v>
      </c>
      <c r="AA27" s="27">
        <v>2304.9</v>
      </c>
      <c r="AB27" s="39">
        <f t="shared" si="1"/>
        <v>480.00000000000546</v>
      </c>
      <c r="AC27" s="39">
        <f t="shared" si="2"/>
        <v>8134.0899470899521</v>
      </c>
      <c r="AD27" s="21">
        <v>707</v>
      </c>
      <c r="AE27" s="20">
        <f t="shared" si="4"/>
        <v>10.1</v>
      </c>
      <c r="AF27" s="20">
        <v>84.693854000784697</v>
      </c>
      <c r="AG27" s="20">
        <v>8169.12</v>
      </c>
      <c r="AH27" s="20">
        <v>6947.0899470899467</v>
      </c>
      <c r="AI27" s="39">
        <f t="shared" si="0"/>
        <v>24.969947089952257</v>
      </c>
      <c r="AJ27" s="41">
        <v>60</v>
      </c>
      <c r="AK27" s="21"/>
      <c r="AL27" s="18">
        <v>8.1828703703703702</v>
      </c>
      <c r="AM27" s="40">
        <f t="shared" si="3"/>
        <v>707</v>
      </c>
    </row>
    <row r="28" spans="1:39" s="14" customFormat="1" ht="12" customHeight="1">
      <c r="A28" s="15">
        <v>19</v>
      </c>
      <c r="B28" s="23">
        <v>75</v>
      </c>
      <c r="C28" s="23">
        <v>0</v>
      </c>
      <c r="D28" s="24">
        <v>75</v>
      </c>
      <c r="E28" s="25">
        <v>0</v>
      </c>
      <c r="F28" s="25">
        <v>0</v>
      </c>
      <c r="G28" s="25">
        <v>3</v>
      </c>
      <c r="H28" s="24">
        <v>75</v>
      </c>
      <c r="I28" s="24">
        <v>35</v>
      </c>
      <c r="J28" s="25">
        <v>2.180000000000291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1">
        <v>1</v>
      </c>
      <c r="U28" s="21">
        <v>0</v>
      </c>
      <c r="V28" s="26"/>
      <c r="W28" s="15">
        <v>19</v>
      </c>
      <c r="X28" s="18">
        <v>85</v>
      </c>
      <c r="Y28" s="21">
        <v>9200.0000000000073</v>
      </c>
      <c r="Z28" s="19">
        <v>40.78</v>
      </c>
      <c r="AA28" s="27">
        <v>2375.1</v>
      </c>
      <c r="AB28" s="39">
        <f t="shared" si="1"/>
        <v>239.99999999998727</v>
      </c>
      <c r="AC28" s="39">
        <f t="shared" si="2"/>
        <v>9092.7380952380827</v>
      </c>
      <c r="AD28" s="21">
        <v>757.5</v>
      </c>
      <c r="AE28" s="20">
        <f t="shared" si="4"/>
        <v>10.1</v>
      </c>
      <c r="AF28" s="20">
        <v>84.496891549620074</v>
      </c>
      <c r="AG28" s="20">
        <v>9103.1</v>
      </c>
      <c r="AH28" s="20">
        <v>8095.2380952380954</v>
      </c>
      <c r="AI28" s="39">
        <f t="shared" si="0"/>
        <v>49.638095238082315</v>
      </c>
      <c r="AJ28" s="41">
        <v>60</v>
      </c>
      <c r="AK28" s="21"/>
      <c r="AL28" s="18">
        <v>8.7673611111111107</v>
      </c>
      <c r="AM28" s="40">
        <f t="shared" si="3"/>
        <v>757.5</v>
      </c>
    </row>
    <row r="29" spans="1:39" s="14" customFormat="1" ht="12" customHeight="1">
      <c r="A29" s="15">
        <v>20</v>
      </c>
      <c r="B29" s="23">
        <v>0</v>
      </c>
      <c r="C29" s="23">
        <v>235</v>
      </c>
      <c r="D29" s="24">
        <v>235</v>
      </c>
      <c r="E29" s="25">
        <v>0</v>
      </c>
      <c r="F29" s="25">
        <v>0</v>
      </c>
      <c r="G29" s="25">
        <v>3</v>
      </c>
      <c r="H29" s="24">
        <v>235</v>
      </c>
      <c r="I29" s="24">
        <v>55</v>
      </c>
      <c r="J29" s="25">
        <v>0</v>
      </c>
      <c r="K29" s="25">
        <v>5.0299999999988358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1">
        <v>0</v>
      </c>
      <c r="U29" s="21">
        <v>2</v>
      </c>
      <c r="V29" s="26"/>
      <c r="W29" s="15">
        <v>20</v>
      </c>
      <c r="X29" s="18">
        <v>85.3</v>
      </c>
      <c r="Y29" s="21">
        <v>9920</v>
      </c>
      <c r="Z29" s="19">
        <v>41.89</v>
      </c>
      <c r="AA29" s="27">
        <v>3673.8</v>
      </c>
      <c r="AB29" s="39">
        <f t="shared" si="1"/>
        <v>719.99999999999272</v>
      </c>
      <c r="AC29" s="39">
        <f t="shared" si="2"/>
        <v>8270.5833333333248</v>
      </c>
      <c r="AD29" s="21">
        <v>2373.5</v>
      </c>
      <c r="AE29" s="20">
        <f t="shared" si="4"/>
        <v>10.1</v>
      </c>
      <c r="AF29" s="20">
        <v>83.911462739807476</v>
      </c>
      <c r="AG29" s="20">
        <v>8015.4</v>
      </c>
      <c r="AH29" s="20">
        <v>5177.083333333333</v>
      </c>
      <c r="AI29" s="39">
        <f t="shared" si="0"/>
        <v>255.18333333332521</v>
      </c>
      <c r="AJ29" s="41">
        <v>0</v>
      </c>
      <c r="AK29" s="21"/>
      <c r="AL29" s="18">
        <v>27.471064814814813</v>
      </c>
      <c r="AM29" s="40">
        <f t="shared" si="3"/>
        <v>2373.5</v>
      </c>
    </row>
    <row r="30" spans="1:39" s="14" customFormat="1" ht="12" customHeight="1">
      <c r="A30" s="15">
        <v>21</v>
      </c>
      <c r="B30" s="23">
        <v>70</v>
      </c>
      <c r="C30" s="23">
        <v>0</v>
      </c>
      <c r="D30" s="24">
        <v>70</v>
      </c>
      <c r="E30" s="25">
        <v>0</v>
      </c>
      <c r="F30" s="25">
        <v>0</v>
      </c>
      <c r="G30" s="25">
        <v>2</v>
      </c>
      <c r="H30" s="24">
        <v>70</v>
      </c>
      <c r="I30" s="24">
        <v>35</v>
      </c>
      <c r="J30" s="25">
        <v>1.9700000000011642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1">
        <v>1</v>
      </c>
      <c r="U30" s="21">
        <v>0</v>
      </c>
      <c r="V30" s="26"/>
      <c r="W30" s="15">
        <v>21</v>
      </c>
      <c r="X30" s="18">
        <v>84.5</v>
      </c>
      <c r="Y30" s="21">
        <v>8000.0000000000073</v>
      </c>
      <c r="Z30" s="19">
        <v>41.79</v>
      </c>
      <c r="AA30" s="27">
        <v>3556.8</v>
      </c>
      <c r="AB30" s="39">
        <f t="shared" si="1"/>
        <v>-1919.9999999999927</v>
      </c>
      <c r="AC30" s="39">
        <f t="shared" si="2"/>
        <v>3914.6595744680926</v>
      </c>
      <c r="AD30" s="21">
        <v>707</v>
      </c>
      <c r="AE30" s="20">
        <f t="shared" si="4"/>
        <v>10.1</v>
      </c>
      <c r="AF30" s="20">
        <v>85.490972626674434</v>
      </c>
      <c r="AG30" s="20">
        <v>3859.2</v>
      </c>
      <c r="AH30" s="20">
        <v>5127.6595744680853</v>
      </c>
      <c r="AI30" s="39">
        <f t="shared" si="0"/>
        <v>115.4595744680928</v>
      </c>
      <c r="AJ30" s="41">
        <v>60</v>
      </c>
      <c r="AK30" s="21"/>
      <c r="AL30" s="18">
        <v>8.1828703703703702</v>
      </c>
      <c r="AM30" s="40">
        <f t="shared" si="3"/>
        <v>707</v>
      </c>
    </row>
    <row r="31" spans="1:39" s="14" customFormat="1" ht="12" customHeight="1">
      <c r="A31" s="15">
        <v>22</v>
      </c>
      <c r="B31" s="23">
        <v>0</v>
      </c>
      <c r="C31" s="23">
        <v>75</v>
      </c>
      <c r="D31" s="24">
        <v>75</v>
      </c>
      <c r="E31" s="25">
        <v>0</v>
      </c>
      <c r="F31" s="25">
        <v>0</v>
      </c>
      <c r="G31" s="25">
        <v>3</v>
      </c>
      <c r="H31" s="24">
        <v>75</v>
      </c>
      <c r="I31" s="24">
        <v>40</v>
      </c>
      <c r="J31" s="25">
        <v>0</v>
      </c>
      <c r="K31" s="25">
        <v>1.9700000000011642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1">
        <v>0</v>
      </c>
      <c r="U31" s="21">
        <v>1</v>
      </c>
      <c r="V31" s="26"/>
      <c r="W31" s="15">
        <v>22</v>
      </c>
      <c r="X31" s="18">
        <v>83.8</v>
      </c>
      <c r="Y31" s="21">
        <v>6320</v>
      </c>
      <c r="Z31" s="19">
        <v>41.72</v>
      </c>
      <c r="AA31" s="27">
        <v>3474.9</v>
      </c>
      <c r="AB31" s="39">
        <f t="shared" si="1"/>
        <v>-1680.0000000000073</v>
      </c>
      <c r="AC31" s="39">
        <f t="shared" si="2"/>
        <v>795.58510638297139</v>
      </c>
      <c r="AD31" s="21">
        <v>757.5</v>
      </c>
      <c r="AE31" s="20">
        <f t="shared" si="4"/>
        <v>10.1</v>
      </c>
      <c r="AF31" s="20">
        <v>86.922639632384303</v>
      </c>
      <c r="AG31" s="20">
        <v>671.6</v>
      </c>
      <c r="AH31" s="20">
        <v>1718.0851063829787</v>
      </c>
      <c r="AI31" s="39">
        <f t="shared" si="0"/>
        <v>123.98510638297137</v>
      </c>
      <c r="AJ31" s="41">
        <v>0</v>
      </c>
      <c r="AK31" s="21"/>
      <c r="AL31" s="18">
        <v>8.7673611111111107</v>
      </c>
      <c r="AM31" s="40">
        <f t="shared" si="3"/>
        <v>757.5</v>
      </c>
    </row>
    <row r="32" spans="1:39" s="14" customFormat="1" ht="12" customHeight="1">
      <c r="A32" s="15">
        <v>23</v>
      </c>
      <c r="B32" s="23">
        <v>75</v>
      </c>
      <c r="C32" s="23">
        <v>0</v>
      </c>
      <c r="D32" s="24">
        <v>75</v>
      </c>
      <c r="E32" s="25">
        <v>0</v>
      </c>
      <c r="F32" s="25">
        <v>0</v>
      </c>
      <c r="G32" s="25">
        <v>3</v>
      </c>
      <c r="H32" s="24">
        <v>75</v>
      </c>
      <c r="I32" s="24">
        <v>40</v>
      </c>
      <c r="J32" s="25">
        <v>2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1">
        <v>1</v>
      </c>
      <c r="U32" s="21">
        <v>0</v>
      </c>
      <c r="V32" s="26"/>
      <c r="W32" s="15">
        <v>23</v>
      </c>
      <c r="X32" s="18">
        <v>83.6</v>
      </c>
      <c r="Y32" s="21">
        <v>5839.9999999999927</v>
      </c>
      <c r="Z32" s="19">
        <v>41.75</v>
      </c>
      <c r="AA32" s="27">
        <v>3510</v>
      </c>
      <c r="AB32" s="39">
        <f t="shared" si="1"/>
        <v>-480.00000000000728</v>
      </c>
      <c r="AC32" s="39">
        <f t="shared" si="2"/>
        <v>2878.563829787227</v>
      </c>
      <c r="AD32" s="21">
        <v>757.5</v>
      </c>
      <c r="AE32" s="20">
        <f t="shared" si="4"/>
        <v>10.1</v>
      </c>
      <c r="AF32" s="20">
        <v>87.340536938309228</v>
      </c>
      <c r="AG32" s="20">
        <v>2730.2</v>
      </c>
      <c r="AH32" s="20">
        <v>2601.0638297872342</v>
      </c>
      <c r="AI32" s="39">
        <f t="shared" si="0"/>
        <v>148.36382978722713</v>
      </c>
      <c r="AJ32" s="41">
        <v>0</v>
      </c>
      <c r="AK32" s="21"/>
      <c r="AL32" s="18">
        <v>8.7673611111111107</v>
      </c>
      <c r="AM32" s="40">
        <f t="shared" si="3"/>
        <v>757.5</v>
      </c>
    </row>
    <row r="33" spans="1:39" s="14" customFormat="1" ht="12" customHeight="1">
      <c r="A33" s="15">
        <v>24</v>
      </c>
      <c r="B33" s="23">
        <v>0</v>
      </c>
      <c r="C33" s="23">
        <v>75</v>
      </c>
      <c r="D33" s="24">
        <v>75</v>
      </c>
      <c r="E33" s="25">
        <v>0</v>
      </c>
      <c r="F33" s="25">
        <v>0</v>
      </c>
      <c r="G33" s="25">
        <v>3</v>
      </c>
      <c r="H33" s="24">
        <v>75</v>
      </c>
      <c r="I33" s="24">
        <v>40</v>
      </c>
      <c r="J33" s="25">
        <v>0</v>
      </c>
      <c r="K33" s="25">
        <v>2.0999999999985448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1">
        <v>0</v>
      </c>
      <c r="U33" s="21">
        <v>1</v>
      </c>
      <c r="V33" s="28" t="s">
        <v>50</v>
      </c>
      <c r="W33" s="15">
        <v>24</v>
      </c>
      <c r="X33" s="18">
        <v>83.95</v>
      </c>
      <c r="Y33" s="21">
        <v>6680.0000000000136</v>
      </c>
      <c r="Z33" s="19">
        <v>41.37</v>
      </c>
      <c r="AA33" s="27">
        <v>3065.4</v>
      </c>
      <c r="AB33" s="39">
        <f>Y33-Y32</f>
        <v>840.00000000002092</v>
      </c>
      <c r="AC33" s="39">
        <f t="shared" si="2"/>
        <v>1578.7500000000209</v>
      </c>
      <c r="AD33" s="21">
        <v>738.75</v>
      </c>
      <c r="AE33" s="20">
        <f t="shared" si="4"/>
        <v>9.85</v>
      </c>
      <c r="AF33" s="20">
        <v>88.810101462340342</v>
      </c>
      <c r="AG33" s="20">
        <v>1337.6</v>
      </c>
      <c r="AH33" s="20">
        <v>0</v>
      </c>
      <c r="AI33" s="39">
        <f t="shared" si="0"/>
        <v>241.15000000002101</v>
      </c>
      <c r="AJ33" s="41">
        <v>0</v>
      </c>
      <c r="AK33" s="21"/>
      <c r="AL33" s="18">
        <v>8.5503472222222214</v>
      </c>
      <c r="AM33" s="40">
        <f t="shared" si="3"/>
        <v>738.75</v>
      </c>
    </row>
    <row r="34" spans="1:39" s="14" customFormat="1" ht="12" customHeight="1">
      <c r="A34" s="15">
        <v>25</v>
      </c>
      <c r="B34" s="23">
        <v>80</v>
      </c>
      <c r="C34" s="23">
        <v>0</v>
      </c>
      <c r="D34" s="24">
        <v>80</v>
      </c>
      <c r="E34" s="25">
        <v>0</v>
      </c>
      <c r="F34" s="25">
        <v>0</v>
      </c>
      <c r="G34" s="25">
        <v>3</v>
      </c>
      <c r="H34" s="24">
        <v>80</v>
      </c>
      <c r="I34" s="24">
        <v>40</v>
      </c>
      <c r="J34" s="25">
        <v>2.0999999999985448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1">
        <v>1</v>
      </c>
      <c r="U34" s="21">
        <v>0</v>
      </c>
      <c r="V34" s="28" t="s">
        <v>50</v>
      </c>
      <c r="W34" s="15">
        <v>25</v>
      </c>
      <c r="X34" s="18">
        <v>83.85</v>
      </c>
      <c r="Y34" s="21">
        <v>6439.9999999999927</v>
      </c>
      <c r="Z34" s="19">
        <v>40.93</v>
      </c>
      <c r="AA34" s="27">
        <v>2550.6</v>
      </c>
      <c r="AB34" s="39">
        <f t="shared" si="1"/>
        <v>-240.00000000002092</v>
      </c>
      <c r="AC34" s="39">
        <f t="shared" si="2"/>
        <v>2219.6858638743247</v>
      </c>
      <c r="AD34" s="21">
        <v>800</v>
      </c>
      <c r="AE34" s="20">
        <f t="shared" si="4"/>
        <v>10</v>
      </c>
      <c r="AF34" s="20">
        <v>87.686977299880539</v>
      </c>
      <c r="AG34" s="20">
        <v>1992.9</v>
      </c>
      <c r="AH34" s="20">
        <v>1659.6858638743456</v>
      </c>
      <c r="AI34" s="39">
        <f t="shared" si="0"/>
        <v>226.7858638743246</v>
      </c>
      <c r="AJ34" s="41">
        <v>0</v>
      </c>
      <c r="AK34" s="21"/>
      <c r="AL34" s="18">
        <v>9.2592592592592595</v>
      </c>
      <c r="AM34" s="40">
        <f t="shared" si="3"/>
        <v>800.00000000000011</v>
      </c>
    </row>
    <row r="35" spans="1:39" s="14" customFormat="1" ht="12" customHeight="1">
      <c r="A35" s="15">
        <v>26</v>
      </c>
      <c r="B35" s="23">
        <v>0</v>
      </c>
      <c r="C35" s="23">
        <v>75</v>
      </c>
      <c r="D35" s="24">
        <v>75</v>
      </c>
      <c r="E35" s="25">
        <v>0</v>
      </c>
      <c r="F35" s="25">
        <v>0</v>
      </c>
      <c r="G35" s="25">
        <v>3</v>
      </c>
      <c r="H35" s="24">
        <v>75</v>
      </c>
      <c r="I35" s="24">
        <v>40</v>
      </c>
      <c r="J35" s="25">
        <v>0</v>
      </c>
      <c r="K35" s="25">
        <v>2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1">
        <v>0</v>
      </c>
      <c r="U35" s="21">
        <v>1</v>
      </c>
      <c r="V35" s="28" t="s">
        <v>50</v>
      </c>
      <c r="W35" s="15">
        <v>26</v>
      </c>
      <c r="X35" s="18">
        <v>84.75</v>
      </c>
      <c r="Y35" s="21">
        <v>8600.0000000000073</v>
      </c>
      <c r="Z35" s="19">
        <v>40.94</v>
      </c>
      <c r="AA35" s="27">
        <v>2562.3000000000002</v>
      </c>
      <c r="AB35" s="39">
        <f t="shared" si="1"/>
        <v>2160.0000000000146</v>
      </c>
      <c r="AC35" s="39">
        <f t="shared" si="2"/>
        <v>2917.5000000000146</v>
      </c>
      <c r="AD35" s="21">
        <v>757.5</v>
      </c>
      <c r="AE35" s="20">
        <f t="shared" si="4"/>
        <v>10.1</v>
      </c>
      <c r="AF35" s="20">
        <v>84.991025418331304</v>
      </c>
      <c r="AG35" s="20">
        <v>2513.6999999999998</v>
      </c>
      <c r="AH35" s="20">
        <v>0</v>
      </c>
      <c r="AI35" s="39">
        <f t="shared" si="0"/>
        <v>463.80000000001473</v>
      </c>
      <c r="AJ35" s="41">
        <v>60</v>
      </c>
      <c r="AK35" s="21"/>
      <c r="AL35" s="18">
        <v>8.7673611111111107</v>
      </c>
      <c r="AM35" s="40">
        <f t="shared" si="3"/>
        <v>757.5</v>
      </c>
    </row>
    <row r="36" spans="1:39" s="14" customFormat="1" ht="12" customHeight="1">
      <c r="A36" s="15">
        <v>27</v>
      </c>
      <c r="B36" s="23">
        <v>70</v>
      </c>
      <c r="C36" s="23">
        <v>0</v>
      </c>
      <c r="D36" s="24">
        <v>70</v>
      </c>
      <c r="E36" s="25">
        <v>0</v>
      </c>
      <c r="F36" s="25">
        <v>0</v>
      </c>
      <c r="G36" s="25">
        <v>3</v>
      </c>
      <c r="H36" s="24">
        <v>70</v>
      </c>
      <c r="I36" s="24">
        <v>35</v>
      </c>
      <c r="J36" s="25">
        <v>2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1">
        <v>1</v>
      </c>
      <c r="U36" s="21">
        <v>0</v>
      </c>
      <c r="V36" s="28" t="s">
        <v>50</v>
      </c>
      <c r="W36" s="15">
        <v>27</v>
      </c>
      <c r="X36" s="18">
        <v>84.95</v>
      </c>
      <c r="Y36" s="21">
        <v>9080.0000000000146</v>
      </c>
      <c r="Z36" s="19">
        <v>40.880000000000003</v>
      </c>
      <c r="AA36" s="27">
        <v>2492.1</v>
      </c>
      <c r="AB36" s="39">
        <f t="shared" si="1"/>
        <v>480.00000000000728</v>
      </c>
      <c r="AC36" s="39">
        <f t="shared" si="2"/>
        <v>2291.712041884824</v>
      </c>
      <c r="AD36" s="21">
        <v>707</v>
      </c>
      <c r="AE36" s="20">
        <f t="shared" si="4"/>
        <v>10.1</v>
      </c>
      <c r="AF36" s="20">
        <v>84.59525812883966</v>
      </c>
      <c r="AG36" s="20">
        <v>2087.8000000000002</v>
      </c>
      <c r="AH36" s="20">
        <v>1104.7120418848167</v>
      </c>
      <c r="AI36" s="39">
        <f t="shared" si="0"/>
        <v>203.91204188482379</v>
      </c>
      <c r="AJ36" s="41">
        <v>0</v>
      </c>
      <c r="AK36" s="21"/>
      <c r="AL36" s="18">
        <v>8.1828703703703702</v>
      </c>
      <c r="AM36" s="40">
        <f t="shared" si="3"/>
        <v>707</v>
      </c>
    </row>
    <row r="37" spans="1:39" s="14" customFormat="1" ht="12" customHeight="1">
      <c r="A37" s="15">
        <v>28</v>
      </c>
      <c r="B37" s="23">
        <v>0</v>
      </c>
      <c r="C37" s="23">
        <v>80</v>
      </c>
      <c r="D37" s="24">
        <v>80</v>
      </c>
      <c r="E37" s="25">
        <v>0</v>
      </c>
      <c r="F37" s="25">
        <v>0</v>
      </c>
      <c r="G37" s="25">
        <v>3</v>
      </c>
      <c r="H37" s="24">
        <v>80</v>
      </c>
      <c r="I37" s="24">
        <v>45</v>
      </c>
      <c r="J37" s="25">
        <v>0</v>
      </c>
      <c r="K37" s="25">
        <v>2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1">
        <v>0</v>
      </c>
      <c r="U37" s="21">
        <v>1</v>
      </c>
      <c r="V37" s="28" t="s">
        <v>50</v>
      </c>
      <c r="W37" s="15">
        <v>28</v>
      </c>
      <c r="X37" s="18">
        <v>84.8</v>
      </c>
      <c r="Y37" s="21">
        <v>8720</v>
      </c>
      <c r="Z37" s="19">
        <v>40.119999999999997</v>
      </c>
      <c r="AA37" s="27">
        <v>1602.8999999999946</v>
      </c>
      <c r="AB37" s="39">
        <f t="shared" si="1"/>
        <v>-360.00000000001455</v>
      </c>
      <c r="AC37" s="39">
        <f t="shared" si="2"/>
        <v>2521.8924731182651</v>
      </c>
      <c r="AD37" s="21">
        <v>812</v>
      </c>
      <c r="AE37" s="20">
        <f t="shared" si="4"/>
        <v>10.15</v>
      </c>
      <c r="AF37" s="20">
        <v>84.4735509414852</v>
      </c>
      <c r="AG37" s="20">
        <v>2550.65</v>
      </c>
      <c r="AH37" s="20">
        <v>2069.8924731182797</v>
      </c>
      <c r="AI37" s="39">
        <f t="shared" si="0"/>
        <v>31.242473118265025</v>
      </c>
      <c r="AJ37" s="41">
        <v>60</v>
      </c>
      <c r="AK37" s="21"/>
      <c r="AL37" s="18">
        <v>9.3981481481481488</v>
      </c>
      <c r="AM37" s="40">
        <f t="shared" si="3"/>
        <v>812.00000000000011</v>
      </c>
    </row>
    <row r="38" spans="1:39" s="14" customFormat="1" ht="12" customHeight="1">
      <c r="A38" s="15">
        <v>29</v>
      </c>
      <c r="B38" s="23">
        <v>70</v>
      </c>
      <c r="C38" s="23">
        <v>0</v>
      </c>
      <c r="D38" s="24">
        <v>70</v>
      </c>
      <c r="E38" s="25">
        <v>0</v>
      </c>
      <c r="F38" s="25">
        <v>0</v>
      </c>
      <c r="G38" s="25">
        <v>3</v>
      </c>
      <c r="H38" s="24">
        <v>70</v>
      </c>
      <c r="I38" s="24">
        <v>35</v>
      </c>
      <c r="J38" s="25">
        <v>2.069999999999709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1">
        <v>1</v>
      </c>
      <c r="U38" s="21">
        <v>0</v>
      </c>
      <c r="V38" s="28" t="s">
        <v>50</v>
      </c>
      <c r="W38" s="15">
        <v>29</v>
      </c>
      <c r="X38" s="18">
        <v>84.8</v>
      </c>
      <c r="Y38" s="21">
        <v>8720</v>
      </c>
      <c r="Z38" s="19">
        <v>39.28</v>
      </c>
      <c r="AA38" s="27">
        <v>620.1</v>
      </c>
      <c r="AB38" s="39">
        <f t="shared" si="1"/>
        <v>0</v>
      </c>
      <c r="AC38" s="39">
        <f t="shared" si="2"/>
        <v>2797.4255319148938</v>
      </c>
      <c r="AD38" s="21">
        <v>707</v>
      </c>
      <c r="AE38" s="20">
        <f t="shared" si="4"/>
        <v>10.1</v>
      </c>
      <c r="AF38" s="20">
        <v>84.891736837235129</v>
      </c>
      <c r="AG38" s="20">
        <v>2645.92</v>
      </c>
      <c r="AH38" s="20">
        <v>2090.4255319148938</v>
      </c>
      <c r="AI38" s="39">
        <f t="shared" si="0"/>
        <v>211.50553191489371</v>
      </c>
      <c r="AJ38" s="41">
        <v>60</v>
      </c>
      <c r="AK38" s="21"/>
      <c r="AL38" s="18">
        <v>8.1828703703703702</v>
      </c>
      <c r="AM38" s="40">
        <f t="shared" si="3"/>
        <v>707</v>
      </c>
    </row>
    <row r="39" spans="1:39" s="14" customFormat="1" ht="12" customHeight="1">
      <c r="A39" s="15">
        <v>30</v>
      </c>
      <c r="B39" s="23">
        <v>0</v>
      </c>
      <c r="C39" s="23">
        <v>80</v>
      </c>
      <c r="D39" s="24">
        <v>80</v>
      </c>
      <c r="E39" s="25">
        <v>0</v>
      </c>
      <c r="F39" s="25">
        <v>0</v>
      </c>
      <c r="G39" s="25">
        <v>3</v>
      </c>
      <c r="H39" s="24">
        <v>80</v>
      </c>
      <c r="I39" s="24">
        <v>40</v>
      </c>
      <c r="J39" s="25">
        <v>0</v>
      </c>
      <c r="K39" s="25">
        <v>2.0800000000017462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1">
        <v>0</v>
      </c>
      <c r="U39" s="21">
        <v>1</v>
      </c>
      <c r="V39" s="28" t="s">
        <v>50</v>
      </c>
      <c r="W39" s="15">
        <v>30</v>
      </c>
      <c r="X39" s="18">
        <v>84.5</v>
      </c>
      <c r="Y39" s="21">
        <v>8000.0000000000073</v>
      </c>
      <c r="Z39" s="19">
        <v>39.67</v>
      </c>
      <c r="AA39" s="27">
        <v>1076.4000000000001</v>
      </c>
      <c r="AB39" s="39">
        <f t="shared" si="1"/>
        <v>-719.99999999999272</v>
      </c>
      <c r="AC39" s="39">
        <f t="shared" si="2"/>
        <v>2693.2631578947439</v>
      </c>
      <c r="AD39" s="21">
        <v>808</v>
      </c>
      <c r="AE39" s="20">
        <f t="shared" si="4"/>
        <v>10.1</v>
      </c>
      <c r="AF39" s="20">
        <v>85.490972626674434</v>
      </c>
      <c r="AG39" s="20">
        <v>2462.4</v>
      </c>
      <c r="AH39" s="20">
        <v>2605.2631578947367</v>
      </c>
      <c r="AI39" s="39">
        <f t="shared" si="0"/>
        <v>230.86315789474384</v>
      </c>
      <c r="AJ39" s="41">
        <v>0</v>
      </c>
      <c r="AK39" s="21"/>
      <c r="AL39" s="18">
        <v>9.3518518518518512</v>
      </c>
      <c r="AM39" s="40">
        <f t="shared" si="3"/>
        <v>808</v>
      </c>
    </row>
    <row r="40" spans="1:39" s="14" customFormat="1" ht="12" customHeight="1">
      <c r="A40" s="15">
        <v>31</v>
      </c>
      <c r="B40" s="23">
        <v>75</v>
      </c>
      <c r="C40" s="23">
        <v>0</v>
      </c>
      <c r="D40" s="24">
        <v>75</v>
      </c>
      <c r="E40" s="25">
        <v>0</v>
      </c>
      <c r="F40" s="25">
        <v>0</v>
      </c>
      <c r="G40" s="25">
        <v>3</v>
      </c>
      <c r="H40" s="24">
        <v>75</v>
      </c>
      <c r="I40" s="24">
        <v>40</v>
      </c>
      <c r="J40" s="25">
        <v>2.0300000000061118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1">
        <v>1</v>
      </c>
      <c r="U40" s="21">
        <v>0</v>
      </c>
      <c r="V40" s="28" t="s">
        <v>50</v>
      </c>
      <c r="W40" s="15">
        <v>31</v>
      </c>
      <c r="X40" s="18">
        <v>84.9</v>
      </c>
      <c r="Y40" s="21">
        <v>8960.00000000002</v>
      </c>
      <c r="Z40" s="19">
        <v>40.04</v>
      </c>
      <c r="AA40" s="27">
        <v>1509.3</v>
      </c>
      <c r="AB40" s="39">
        <f t="shared" si="1"/>
        <v>960.00000000001273</v>
      </c>
      <c r="AC40" s="39">
        <f t="shared" si="2"/>
        <v>3525.5957446808638</v>
      </c>
      <c r="AD40" s="21">
        <v>789</v>
      </c>
      <c r="AE40" s="20">
        <f t="shared" si="4"/>
        <v>10.52</v>
      </c>
      <c r="AF40" s="20">
        <v>81.312540438015716</v>
      </c>
      <c r="AG40" s="20">
        <v>3372.6</v>
      </c>
      <c r="AH40" s="20">
        <v>1776.5957446808511</v>
      </c>
      <c r="AI40" s="39">
        <f t="shared" si="0"/>
        <v>212.99574468086394</v>
      </c>
      <c r="AJ40" s="41">
        <v>60</v>
      </c>
      <c r="AK40" s="21"/>
      <c r="AL40" s="18">
        <v>9.1319444444444446</v>
      </c>
      <c r="AM40" s="40">
        <f t="shared" si="3"/>
        <v>789.00000000000011</v>
      </c>
    </row>
    <row r="41" spans="1:39" s="14" customFormat="1" ht="12" customHeight="1">
      <c r="A41" s="13"/>
      <c r="B41" s="13"/>
      <c r="C41" s="13"/>
      <c r="D41" s="24"/>
      <c r="E41" s="13"/>
      <c r="F41" s="13"/>
      <c r="G41" s="13"/>
      <c r="H41" s="13"/>
      <c r="I41" s="13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9"/>
      <c r="U41" s="29"/>
      <c r="V41" s="30"/>
      <c r="W41" s="13"/>
      <c r="X41" s="22"/>
      <c r="Y41" s="22"/>
      <c r="Z41" s="22"/>
      <c r="AA41" s="22"/>
      <c r="AB41" s="13"/>
      <c r="AC41" s="13"/>
      <c r="AD41" s="13"/>
      <c r="AE41" s="29"/>
      <c r="AF41" s="29"/>
      <c r="AG41" s="24"/>
      <c r="AH41" s="13"/>
      <c r="AI41" s="13"/>
      <c r="AJ41" s="13"/>
      <c r="AK41" s="13"/>
      <c r="AL41" s="15"/>
      <c r="AM41" s="15"/>
    </row>
    <row r="42" spans="1:39" s="14" customFormat="1" ht="12" customHeight="1">
      <c r="A42" s="13"/>
      <c r="B42" s="31">
        <v>2100</v>
      </c>
      <c r="C42" s="31">
        <v>2540</v>
      </c>
      <c r="D42" s="29">
        <v>4640</v>
      </c>
      <c r="E42" s="29">
        <v>0</v>
      </c>
      <c r="F42" s="29">
        <v>0</v>
      </c>
      <c r="G42" s="29">
        <v>90</v>
      </c>
      <c r="H42" s="29">
        <v>4550</v>
      </c>
      <c r="I42" s="29">
        <v>110</v>
      </c>
      <c r="J42" s="32">
        <v>50.290000000000873</v>
      </c>
      <c r="K42" s="32">
        <v>58.309999999997672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9">
        <v>20</v>
      </c>
      <c r="U42" s="29">
        <v>23</v>
      </c>
      <c r="V42" s="33"/>
      <c r="W42" s="13"/>
      <c r="X42" s="42">
        <f>AVERAGE(X10:X40)</f>
        <v>84.518387096774205</v>
      </c>
      <c r="Y42" s="29">
        <f>AVERAGE(Y10:Y40)</f>
        <v>8044.1290322580708</v>
      </c>
      <c r="Z42" s="42">
        <f>AVERAGE(Z10:Z40)</f>
        <v>41.279354838709686</v>
      </c>
      <c r="AA42" s="29">
        <f>AVERAGE(AA10:AA40)</f>
        <v>2959.3451612903232</v>
      </c>
      <c r="AB42" s="29">
        <f>SUM(AB10:AB40)</f>
        <v>-239.99999999997999</v>
      </c>
      <c r="AC42" s="29">
        <f>SUM(AC10:AC40)</f>
        <v>128514.30460094054</v>
      </c>
      <c r="AD42" s="29">
        <f>SUM(AD10:AD40)</f>
        <v>46723.75</v>
      </c>
      <c r="AE42" s="42">
        <f>AVERAGE(AE10:AE40)</f>
        <v>10.074838709677419</v>
      </c>
      <c r="AF42" s="22">
        <v>85.710508048293391</v>
      </c>
      <c r="AG42" s="29">
        <f>SUM(AG10:AG40)</f>
        <v>124215.79</v>
      </c>
      <c r="AH42" s="29">
        <f>SUM(AH10:AH40)</f>
        <v>82030.554600940537</v>
      </c>
      <c r="AI42" s="29">
        <f>SUM(AI10:AI40)</f>
        <v>5308.5146009405562</v>
      </c>
      <c r="AJ42" s="29">
        <f>SUM(AJ10:AJ40)</f>
        <v>1010</v>
      </c>
      <c r="AK42" s="29"/>
      <c r="AL42" s="42">
        <f>AVERAGE(AL10:AL40)</f>
        <v>17.444649790919946</v>
      </c>
      <c r="AM42" s="29">
        <f>SUM(AM10:AM40)</f>
        <v>46723.75</v>
      </c>
    </row>
    <row r="43" spans="1:39" s="14" customFormat="1" ht="12" customHeight="1">
      <c r="A43" s="13"/>
      <c r="B43" s="13"/>
      <c r="C43" s="13"/>
      <c r="D43" s="13"/>
      <c r="E43" s="13"/>
      <c r="F43" s="13"/>
      <c r="G43" s="13"/>
      <c r="H43" s="13"/>
      <c r="I43" s="1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4"/>
      <c r="U43" s="24"/>
      <c r="V43" s="30"/>
      <c r="W43" s="13"/>
      <c r="X43" s="22"/>
      <c r="Y43" s="22"/>
      <c r="Z43" s="22"/>
      <c r="AA43" s="22"/>
      <c r="AB43" s="13"/>
      <c r="AC43" s="13"/>
      <c r="AD43" s="13"/>
      <c r="AE43" s="15"/>
      <c r="AF43" s="13"/>
      <c r="AG43" s="13"/>
      <c r="AH43" s="13"/>
      <c r="AI43" s="13"/>
      <c r="AJ43" s="13"/>
      <c r="AK43" s="13"/>
      <c r="AL43" s="15"/>
      <c r="AM43" s="15"/>
    </row>
    <row r="44" spans="1:39" s="4" customForma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</sheetData>
  <mergeCells count="21">
    <mergeCell ref="L7:O7"/>
    <mergeCell ref="P7:S7"/>
    <mergeCell ref="T8:U8"/>
    <mergeCell ref="AL5:AM5"/>
    <mergeCell ref="J6:K6"/>
    <mergeCell ref="T6:U7"/>
    <mergeCell ref="AL6:AM6"/>
    <mergeCell ref="J7:K7"/>
    <mergeCell ref="Z5:AA5"/>
    <mergeCell ref="G8:G9"/>
    <mergeCell ref="L8:M8"/>
    <mergeCell ref="N8:O8"/>
    <mergeCell ref="P8:Q8"/>
    <mergeCell ref="R8:S8"/>
    <mergeCell ref="H3:R3"/>
    <mergeCell ref="AB3:AH3"/>
    <mergeCell ref="J5:K5"/>
    <mergeCell ref="T5:U5"/>
    <mergeCell ref="X5:Y5"/>
    <mergeCell ref="AG5:AH5"/>
    <mergeCell ref="L5:R5"/>
  </mergeCells>
  <phoneticPr fontId="0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3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" defaultRowHeight="13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E06BEDAAE7D748A460561F6651A3CE" ma:contentTypeVersion="13" ma:contentTypeDescription="Create a new document." ma:contentTypeScope="" ma:versionID="0f65bad2a421f27db49403833779e624">
  <xsd:schema xmlns:xsd="http://www.w3.org/2001/XMLSchema" xmlns:xs="http://www.w3.org/2001/XMLSchema" xmlns:p="http://schemas.microsoft.com/office/2006/metadata/properties" xmlns:ns2="a0576c32-20bb-4e11-b95a-6ac83bd0514a" xmlns:ns3="64ef8c94-86e5-4e09-93f5-0e6d03cf0a61" targetNamespace="http://schemas.microsoft.com/office/2006/metadata/properties" ma:root="true" ma:fieldsID="72848c0878ba9e0034fc068c9e3b8d3b" ns2:_="" ns3:_="">
    <xsd:import namespace="a0576c32-20bb-4e11-b95a-6ac83bd0514a"/>
    <xsd:import namespace="64ef8c94-86e5-4e09-93f5-0e6d03cf0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76c32-20bb-4e11-b95a-6ac83bd051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e84d12a-bbe8-425e-a1dd-79ebf8e7e8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f8c94-86e5-4e09-93f5-0e6d03cf0a61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0ef3fe4-6371-4930-90aa-b7b20fbc239f}" ma:internalName="TaxCatchAll" ma:showField="CatchAllData" ma:web="64ef8c94-86e5-4e09-93f5-0e6d03cf0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576c32-20bb-4e11-b95a-6ac83bd0514a">
      <Terms xmlns="http://schemas.microsoft.com/office/infopath/2007/PartnerControls"/>
    </lcf76f155ced4ddcb4097134ff3c332f>
    <TaxCatchAll xmlns="64ef8c94-86e5-4e09-93f5-0e6d03cf0a61" xsi:nil="true"/>
  </documentManagement>
</p:properties>
</file>

<file path=customXml/itemProps1.xml><?xml version="1.0" encoding="utf-8"?>
<ds:datastoreItem xmlns:ds="http://schemas.openxmlformats.org/officeDocument/2006/customXml" ds:itemID="{10599BEC-8F5E-4F4F-8182-5A92407B873B}"/>
</file>

<file path=customXml/itemProps2.xml><?xml version="1.0" encoding="utf-8"?>
<ds:datastoreItem xmlns:ds="http://schemas.openxmlformats.org/officeDocument/2006/customXml" ds:itemID="{F003C6B6-F8B2-4EEB-BB2A-016888C017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BAF51F-51A0-409E-8C4F-4E69206FA547}">
  <ds:schemaRefs>
    <ds:schemaRef ds:uri="http://purl.org/dc/elements/1.1/"/>
    <ds:schemaRef ds:uri="http://purl.org/dc/dcmitype/"/>
    <ds:schemaRef ds:uri="64ef8c94-86e5-4e09-93f5-0e6d03cf0a61"/>
    <ds:schemaRef ds:uri="http://purl.org/dc/terms/"/>
    <ds:schemaRef ds:uri="http://schemas.microsoft.com/office/2006/metadata/properties"/>
    <ds:schemaRef ds:uri="a0576c32-20bb-4e11-b95a-6ac83bd051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Aristeidis Arvanitis</cp:lastModifiedBy>
  <dcterms:created xsi:type="dcterms:W3CDTF">1997-01-24T12:53:32Z</dcterms:created>
  <dcterms:modified xsi:type="dcterms:W3CDTF">2024-05-15T08:40:38Z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CatchAll">
    <vt:lpwstr/>
  </property>
  <property fmtid="{D5CDD505-2E9C-101B-9397-08002B2CF9AE}" pid="3" name="lcf76f155ced4ddcb4097134ff3c332f">
    <vt:lpwstr/>
  </property>
  <property fmtid="{D5CDD505-2E9C-101B-9397-08002B2CF9AE}" pid="4" name="MediaServiceImageTags">
    <vt:lpwstr/>
  </property>
  <property fmtid="{D5CDD505-2E9C-101B-9397-08002B2CF9AE}" pid="5" name="ContentTypeId">
    <vt:lpwstr>0x010100F5E06BEDAAE7D748A460561F6651A3CE</vt:lpwstr>
  </property>
</Properties>
</file>