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defaultThemeVersion="124226"/>
  <mc:AlternateContent xmlns:mc="http://schemas.openxmlformats.org/markup-compatibility/2006">
    <mc:Choice Requires="x15">
      <x15ac:absPath xmlns:x15ac="http://schemas.microsoft.com/office/spreadsheetml/2010/11/ac" url="E:\Work Projects\AFSC\Sablefish Assessment\2023 Assessment\__Final SAFE Report\_Final Tables\"/>
    </mc:Choice>
  </mc:AlternateContent>
  <xr:revisionPtr revIDLastSave="0" documentId="13_ncr:1_{A061BC3B-8E1A-4579-BB25-9FC30464F125}" xr6:coauthVersionLast="36" xr6:coauthVersionMax="36" xr10:uidLastSave="{00000000-0000-0000-0000-000000000000}"/>
  <bookViews>
    <workbookView xWindow="480" yWindow="165" windowWidth="19980" windowHeight="13560" xr2:uid="{00000000-000D-0000-FFFF-FFFF00000000}"/>
  </bookViews>
  <sheets>
    <sheet name="Sablefish_Full" sheetId="1" r:id="rId1"/>
    <sheet name="table 3.11" sheetId="2" r:id="rId2"/>
  </sheets>
  <definedNames>
    <definedName name="ABC" localSheetId="0">Sablefish_Full!$AL$16</definedName>
    <definedName name="ABC_proj2" localSheetId="0">Sablefish_Full!$AM$16</definedName>
    <definedName name="Last_year" localSheetId="0">Sablefish_Full!$AN$21</definedName>
    <definedName name="OFL" localSheetId="0">Sablefish_Full!$AL$17</definedName>
    <definedName name="OFL_proj2" localSheetId="0">Sablefish_Full!$AM$17</definedName>
    <definedName name="SpBiom_proj" localSheetId="0">Sablefish_Full!#REF!</definedName>
    <definedName name="SpBiom_proj2" localSheetId="0">Sablefish_Full!$AK$23</definedName>
    <definedName name="TotBiom_proj" localSheetId="0">Sablefish_Full!$AJ$24</definedName>
    <definedName name="TotBiom_proj2" localSheetId="0">Sablefish_Full!$AK$22</definedName>
  </definedNames>
  <calcPr calcId="191029"/>
</workbook>
</file>

<file path=xl/calcChain.xml><?xml version="1.0" encoding="utf-8"?>
<calcChain xmlns="http://schemas.openxmlformats.org/spreadsheetml/2006/main">
  <c r="AO16" i="1" l="1"/>
  <c r="AN16" i="1"/>
  <c r="AN15" i="1"/>
  <c r="AI16" i="1" l="1"/>
  <c r="E4" i="2" l="1"/>
  <c r="E5" i="2"/>
  <c r="F5" i="2"/>
  <c r="G5" i="2"/>
  <c r="H5" i="2"/>
  <c r="I5" i="2"/>
  <c r="J5" i="2"/>
  <c r="K5" i="2"/>
  <c r="L5" i="2"/>
  <c r="E6" i="2"/>
  <c r="F6" i="2"/>
  <c r="G6" i="2"/>
  <c r="H6" i="2"/>
  <c r="I6" i="2"/>
  <c r="J6" i="2"/>
  <c r="K6" i="2"/>
  <c r="L6" i="2"/>
  <c r="E7" i="2"/>
  <c r="F7" i="2"/>
  <c r="G7" i="2"/>
  <c r="H7" i="2"/>
  <c r="I7" i="2"/>
  <c r="J7" i="2"/>
  <c r="K7" i="2"/>
  <c r="L7" i="2"/>
  <c r="E8" i="2"/>
  <c r="F8" i="2"/>
  <c r="G8" i="2"/>
  <c r="H8" i="2"/>
  <c r="I8" i="2"/>
  <c r="J8" i="2"/>
  <c r="K8" i="2"/>
  <c r="L8" i="2"/>
  <c r="E9" i="2"/>
  <c r="F9" i="2"/>
  <c r="G9" i="2"/>
  <c r="H9" i="2"/>
  <c r="I9" i="2"/>
  <c r="J9" i="2"/>
  <c r="K9" i="2"/>
  <c r="L9" i="2"/>
  <c r="E10" i="2"/>
  <c r="F10" i="2"/>
  <c r="G10" i="2"/>
  <c r="H10" i="2"/>
  <c r="I10" i="2"/>
  <c r="J10" i="2"/>
  <c r="K10" i="2"/>
  <c r="L10" i="2"/>
  <c r="E11" i="2"/>
  <c r="F11" i="2"/>
  <c r="G11" i="2"/>
  <c r="H11" i="2"/>
  <c r="I11" i="2"/>
  <c r="J11" i="2"/>
  <c r="K11" i="2"/>
  <c r="L11" i="2"/>
  <c r="E12" i="2"/>
  <c r="F12" i="2"/>
  <c r="G12" i="2"/>
  <c r="H12" i="2"/>
  <c r="I12" i="2"/>
  <c r="J12" i="2"/>
  <c r="K12" i="2"/>
  <c r="L12" i="2"/>
  <c r="E13" i="2"/>
  <c r="F13" i="2"/>
  <c r="G13" i="2"/>
  <c r="H13" i="2"/>
  <c r="I13" i="2"/>
  <c r="J13" i="2"/>
  <c r="K13" i="2"/>
  <c r="L13" i="2"/>
  <c r="E14" i="2"/>
  <c r="F14" i="2"/>
  <c r="G14" i="2"/>
  <c r="H14" i="2"/>
  <c r="I14" i="2"/>
  <c r="J14" i="2"/>
  <c r="K14" i="2"/>
  <c r="L14" i="2"/>
  <c r="E15" i="2"/>
  <c r="F15" i="2"/>
  <c r="G15" i="2"/>
  <c r="H15" i="2"/>
  <c r="I15" i="2"/>
  <c r="J15" i="2"/>
  <c r="K15" i="2"/>
  <c r="L15" i="2"/>
  <c r="E16" i="2"/>
  <c r="F16" i="2"/>
  <c r="G16" i="2"/>
  <c r="H16" i="2"/>
  <c r="I16" i="2"/>
  <c r="J16" i="2"/>
  <c r="K16" i="2"/>
  <c r="L16" i="2"/>
  <c r="E17" i="2"/>
  <c r="F17" i="2"/>
  <c r="G17" i="2"/>
  <c r="H17" i="2"/>
  <c r="I17" i="2"/>
  <c r="J17" i="2"/>
  <c r="K17" i="2"/>
  <c r="L17" i="2"/>
  <c r="E18" i="2"/>
  <c r="F18" i="2"/>
  <c r="G18" i="2"/>
  <c r="H18" i="2"/>
  <c r="I18" i="2"/>
  <c r="J18" i="2"/>
  <c r="K18" i="2"/>
  <c r="L18" i="2"/>
  <c r="E19" i="2"/>
  <c r="E20" i="2"/>
  <c r="F20" i="2"/>
  <c r="G20" i="2"/>
  <c r="H20" i="2"/>
  <c r="I20" i="2"/>
  <c r="J20" i="2"/>
  <c r="K20" i="2"/>
  <c r="L20" i="2"/>
  <c r="E21" i="2"/>
  <c r="F21" i="2"/>
  <c r="G21" i="2"/>
  <c r="H21" i="2"/>
  <c r="I21" i="2"/>
  <c r="J21" i="2"/>
  <c r="K21" i="2"/>
  <c r="L21" i="2"/>
  <c r="E22" i="2"/>
  <c r="F22" i="2"/>
  <c r="G22" i="2"/>
  <c r="H22" i="2"/>
  <c r="I22" i="2"/>
  <c r="J22" i="2"/>
  <c r="K22" i="2"/>
  <c r="L22" i="2"/>
  <c r="E23" i="2"/>
  <c r="F23" i="2"/>
  <c r="G23" i="2"/>
  <c r="H23" i="2"/>
  <c r="I23" i="2"/>
  <c r="J23" i="2"/>
  <c r="K23" i="2"/>
  <c r="L23" i="2"/>
  <c r="E24" i="2"/>
  <c r="F24" i="2"/>
  <c r="G24" i="2"/>
  <c r="H24" i="2"/>
  <c r="I24" i="2"/>
  <c r="J24" i="2"/>
  <c r="K24" i="2"/>
  <c r="L24" i="2"/>
  <c r="E25" i="2"/>
  <c r="F25" i="2"/>
  <c r="G25" i="2"/>
  <c r="H25" i="2"/>
  <c r="I25" i="2"/>
  <c r="J25" i="2"/>
  <c r="K25" i="2"/>
  <c r="L25" i="2"/>
  <c r="E26" i="2"/>
  <c r="F26" i="2"/>
  <c r="G26" i="2"/>
  <c r="H26" i="2"/>
  <c r="I26" i="2"/>
  <c r="J26" i="2"/>
  <c r="K26" i="2"/>
  <c r="L26" i="2"/>
  <c r="E27" i="2"/>
  <c r="F27" i="2"/>
  <c r="G27" i="2"/>
  <c r="H27" i="2"/>
  <c r="I27" i="2"/>
  <c r="J27" i="2"/>
  <c r="K27" i="2"/>
  <c r="L27" i="2"/>
  <c r="E28" i="2"/>
  <c r="F28" i="2"/>
  <c r="G28" i="2"/>
  <c r="H28" i="2"/>
  <c r="I28" i="2"/>
  <c r="J28" i="2"/>
  <c r="K28" i="2"/>
  <c r="L28" i="2"/>
  <c r="E29" i="2"/>
  <c r="F29" i="2"/>
  <c r="G29" i="2"/>
  <c r="H29" i="2"/>
  <c r="I29" i="2"/>
  <c r="J29" i="2"/>
  <c r="K29" i="2"/>
  <c r="L29" i="2"/>
  <c r="E30" i="2"/>
  <c r="F30" i="2"/>
  <c r="G30" i="2"/>
  <c r="H30" i="2"/>
  <c r="I30" i="2"/>
  <c r="J30" i="2"/>
  <c r="K30" i="2"/>
  <c r="L30" i="2"/>
  <c r="E31" i="2"/>
  <c r="F31" i="2"/>
  <c r="G31" i="2"/>
  <c r="H31" i="2"/>
  <c r="I31" i="2"/>
  <c r="J31" i="2"/>
  <c r="K31" i="2"/>
  <c r="L31" i="2"/>
  <c r="E32" i="2"/>
  <c r="F32" i="2"/>
  <c r="G32" i="2"/>
  <c r="H32" i="2"/>
  <c r="I32" i="2"/>
  <c r="J32" i="2"/>
  <c r="K32" i="2"/>
  <c r="L32" i="2"/>
  <c r="E33" i="2"/>
  <c r="F33" i="2"/>
  <c r="G33" i="2"/>
  <c r="H33" i="2"/>
  <c r="I33" i="2"/>
  <c r="J33" i="2"/>
  <c r="K33" i="2"/>
  <c r="L33" i="2"/>
  <c r="E34" i="2"/>
  <c r="E35" i="2"/>
  <c r="F35" i="2"/>
  <c r="G35" i="2"/>
  <c r="H35" i="2"/>
  <c r="I35" i="2"/>
  <c r="J35" i="2"/>
  <c r="K35" i="2"/>
  <c r="L35" i="2"/>
  <c r="E36" i="2"/>
  <c r="F36" i="2"/>
  <c r="G36" i="2"/>
  <c r="H36" i="2"/>
  <c r="I36" i="2"/>
  <c r="J36" i="2"/>
  <c r="K36" i="2"/>
  <c r="L36" i="2"/>
  <c r="E37" i="2"/>
  <c r="F37" i="2"/>
  <c r="G37" i="2"/>
  <c r="H37" i="2"/>
  <c r="I37" i="2"/>
  <c r="J37" i="2"/>
  <c r="K37" i="2"/>
  <c r="L37" i="2"/>
  <c r="E38" i="2"/>
  <c r="F38" i="2"/>
  <c r="G38" i="2"/>
  <c r="H38" i="2"/>
  <c r="I38" i="2"/>
  <c r="J38" i="2"/>
  <c r="K38" i="2"/>
  <c r="L38" i="2"/>
  <c r="E39" i="2"/>
  <c r="F39" i="2"/>
  <c r="G39" i="2"/>
  <c r="H39" i="2"/>
  <c r="I39" i="2"/>
  <c r="J39" i="2"/>
  <c r="K39" i="2"/>
  <c r="L39" i="2"/>
  <c r="E40" i="2"/>
  <c r="F40" i="2"/>
  <c r="G40" i="2"/>
  <c r="H40" i="2"/>
  <c r="I40" i="2"/>
  <c r="J40" i="2"/>
  <c r="K40" i="2"/>
  <c r="L40" i="2"/>
  <c r="E41" i="2"/>
  <c r="F41" i="2"/>
  <c r="G41" i="2"/>
  <c r="H41" i="2"/>
  <c r="I41" i="2"/>
  <c r="J41" i="2"/>
  <c r="K41" i="2"/>
  <c r="L41" i="2"/>
  <c r="E42" i="2"/>
  <c r="F42" i="2"/>
  <c r="G42" i="2"/>
  <c r="H42" i="2"/>
  <c r="I42" i="2"/>
  <c r="J42" i="2"/>
  <c r="K42" i="2"/>
  <c r="L42" i="2"/>
  <c r="E43" i="2"/>
  <c r="F43" i="2"/>
  <c r="G43" i="2"/>
  <c r="H43" i="2"/>
  <c r="I43" i="2"/>
  <c r="J43" i="2"/>
  <c r="K43" i="2"/>
  <c r="L43" i="2"/>
  <c r="E44" i="2"/>
  <c r="F44" i="2"/>
  <c r="G44" i="2"/>
  <c r="H44" i="2"/>
  <c r="I44" i="2"/>
  <c r="J44" i="2"/>
  <c r="K44" i="2"/>
  <c r="L44" i="2"/>
  <c r="E45" i="2"/>
  <c r="F45" i="2"/>
  <c r="G45" i="2"/>
  <c r="H45" i="2"/>
  <c r="I45" i="2"/>
  <c r="J45" i="2"/>
  <c r="K45" i="2"/>
  <c r="L45" i="2"/>
  <c r="E46" i="2"/>
  <c r="F46" i="2"/>
  <c r="G46" i="2"/>
  <c r="H46" i="2"/>
  <c r="I46" i="2"/>
  <c r="J46" i="2"/>
  <c r="K46" i="2"/>
  <c r="L46" i="2"/>
  <c r="E47" i="2"/>
  <c r="F47" i="2"/>
  <c r="G47" i="2"/>
  <c r="H47" i="2"/>
  <c r="I47" i="2"/>
  <c r="J47" i="2"/>
  <c r="K47" i="2"/>
  <c r="L47" i="2"/>
  <c r="E48" i="2"/>
  <c r="F48" i="2"/>
  <c r="G48" i="2"/>
  <c r="H48" i="2"/>
  <c r="I48" i="2"/>
  <c r="J48" i="2"/>
  <c r="K48" i="2"/>
  <c r="L48" i="2"/>
  <c r="L3" i="2"/>
  <c r="F3" i="2"/>
  <c r="G3" i="2"/>
  <c r="H3" i="2"/>
  <c r="I3" i="2"/>
  <c r="J3" i="2"/>
  <c r="K3" i="2"/>
  <c r="E3" i="2"/>
  <c r="AH4" i="1" l="1"/>
  <c r="AI17" i="1"/>
  <c r="AH2" i="1"/>
  <c r="AI18" i="1" l="1"/>
  <c r="AT21" i="1" l="1"/>
  <c r="AT22" i="1"/>
  <c r="AT23" i="1"/>
  <c r="AT24" i="1"/>
  <c r="AT25" i="1"/>
  <c r="AT26" i="1"/>
  <c r="AT27" i="1"/>
  <c r="AT28" i="1"/>
  <c r="AT29" i="1"/>
  <c r="AT30" i="1"/>
  <c r="AT31" i="1"/>
  <c r="AT32" i="1"/>
  <c r="AT33" i="1"/>
  <c r="AT20" i="1"/>
  <c r="AT6" i="1"/>
  <c r="AT7" i="1"/>
  <c r="AT8" i="1"/>
  <c r="AT9" i="1"/>
  <c r="AT10" i="1"/>
  <c r="AT11" i="1"/>
  <c r="AT12" i="1"/>
  <c r="AT13" i="1"/>
  <c r="AT14" i="1"/>
  <c r="AT15" i="1"/>
  <c r="AT16" i="1"/>
  <c r="AT17" i="1"/>
  <c r="AT18" i="1"/>
  <c r="AT5" i="1"/>
  <c r="AS36" i="1" l="1"/>
  <c r="AP2" i="1" l="1"/>
  <c r="AP17" i="1"/>
  <c r="AI19" i="1" l="1"/>
  <c r="AS37" i="1" s="1"/>
  <c r="AI27" i="1" l="1"/>
  <c r="AH3" i="1" l="1"/>
  <c r="AH5" i="1"/>
  <c r="AO6" i="1"/>
  <c r="AH9" i="1" l="1"/>
  <c r="AH11" i="1"/>
  <c r="AP23" i="1"/>
  <c r="AN13" i="1" l="1"/>
  <c r="AO13" i="1" s="1"/>
  <c r="AN12" i="1"/>
  <c r="AO12" i="1" s="1"/>
  <c r="AN11" i="1"/>
  <c r="AO8" i="1"/>
  <c r="AN8" i="1"/>
  <c r="AO11" i="1" l="1"/>
  <c r="X53" i="1"/>
  <c r="X52" i="1"/>
  <c r="AS7" i="1"/>
  <c r="AS8" i="1"/>
  <c r="AS9" i="1"/>
  <c r="AS10" i="1"/>
  <c r="AS11" i="1"/>
  <c r="AS12" i="1"/>
  <c r="AS13" i="1"/>
  <c r="AS14" i="1"/>
  <c r="AS15" i="1"/>
  <c r="AS16" i="1"/>
  <c r="AS17" i="1"/>
  <c r="AS18" i="1"/>
  <c r="AS6" i="1"/>
  <c r="AS22" i="1"/>
  <c r="AS23" i="1"/>
  <c r="AS24" i="1"/>
  <c r="AS25" i="1"/>
  <c r="AS26" i="1"/>
  <c r="AS27" i="1"/>
  <c r="AS28" i="1"/>
  <c r="AS29" i="1"/>
  <c r="AS30" i="1"/>
  <c r="AS31" i="1"/>
  <c r="AS32" i="1"/>
  <c r="AS33" i="1"/>
  <c r="AS21" i="1"/>
  <c r="AS39" i="1"/>
  <c r="AS40" i="1"/>
  <c r="AS41" i="1"/>
  <c r="AS42" i="1"/>
  <c r="AS43" i="1"/>
  <c r="AS44" i="1"/>
  <c r="AS45" i="1"/>
  <c r="AS46" i="1"/>
  <c r="AS47" i="1"/>
  <c r="AS48" i="1"/>
  <c r="AS38" i="1"/>
  <c r="BD37" i="1" l="1"/>
  <c r="BD38" i="1"/>
  <c r="BD39" i="1"/>
  <c r="BD40" i="1"/>
  <c r="BD41" i="1"/>
  <c r="BD42" i="1"/>
  <c r="BD43" i="1"/>
  <c r="BD44" i="1"/>
  <c r="BD45" i="1"/>
  <c r="BD46" i="1"/>
  <c r="BD47" i="1"/>
  <c r="BD48" i="1"/>
  <c r="BD36" i="1"/>
  <c r="AJ23" i="1" l="1"/>
  <c r="AQ22" i="1" l="1"/>
  <c r="AR22" i="1"/>
  <c r="AQ23" i="1"/>
  <c r="AR23" i="1"/>
  <c r="AQ24" i="1"/>
  <c r="AR24" i="1"/>
  <c r="AQ25" i="1"/>
  <c r="AR25" i="1"/>
  <c r="AQ26" i="1"/>
  <c r="AR26" i="1"/>
  <c r="AQ27" i="1"/>
  <c r="AR27" i="1"/>
  <c r="AQ28" i="1"/>
  <c r="AR28" i="1"/>
  <c r="AQ29" i="1"/>
  <c r="AR29" i="1"/>
  <c r="AQ30" i="1"/>
  <c r="AR30" i="1"/>
  <c r="AQ31" i="1"/>
  <c r="AR31" i="1"/>
  <c r="AQ32" i="1"/>
  <c r="AR32" i="1"/>
  <c r="AQ33" i="1"/>
  <c r="AR33" i="1"/>
  <c r="AI3" i="1"/>
  <c r="AN17" i="1" s="1"/>
  <c r="AO18" i="1"/>
  <c r="AO19" i="1" s="1"/>
  <c r="AI4" i="1"/>
  <c r="AO17" i="1" s="1"/>
  <c r="AI5" i="1"/>
  <c r="AI2" i="1"/>
  <c r="K430" i="1"/>
  <c r="K429" i="1"/>
  <c r="K428" i="1"/>
  <c r="K427" i="1"/>
  <c r="K426" i="1"/>
  <c r="K425" i="1"/>
  <c r="K424" i="1"/>
  <c r="K423" i="1"/>
  <c r="K422" i="1"/>
  <c r="K421" i="1"/>
  <c r="K420" i="1"/>
  <c r="K419" i="1"/>
  <c r="K418" i="1"/>
  <c r="K417" i="1"/>
  <c r="K413" i="1"/>
  <c r="K412" i="1"/>
  <c r="K411" i="1"/>
  <c r="K410" i="1"/>
  <c r="K409" i="1"/>
  <c r="K408" i="1"/>
  <c r="K407" i="1"/>
  <c r="K406" i="1"/>
  <c r="K405" i="1"/>
  <c r="K404" i="1"/>
  <c r="K403" i="1"/>
  <c r="K402" i="1"/>
  <c r="K401" i="1"/>
  <c r="K400" i="1"/>
  <c r="W413" i="1"/>
  <c r="W412" i="1"/>
  <c r="W411" i="1"/>
  <c r="W410" i="1"/>
  <c r="W409" i="1"/>
  <c r="W408" i="1"/>
  <c r="W407" i="1"/>
  <c r="W406" i="1"/>
  <c r="W405" i="1"/>
  <c r="W404" i="1"/>
  <c r="W403" i="1"/>
  <c r="W402" i="1"/>
  <c r="W401" i="1"/>
  <c r="W400" i="1"/>
  <c r="W430" i="1"/>
  <c r="W429" i="1"/>
  <c r="W428" i="1"/>
  <c r="W427" i="1"/>
  <c r="W426" i="1"/>
  <c r="W425" i="1"/>
  <c r="W424" i="1"/>
  <c r="W423" i="1"/>
  <c r="W422" i="1"/>
  <c r="W421" i="1"/>
  <c r="W420" i="1"/>
  <c r="W419" i="1"/>
  <c r="W418" i="1"/>
  <c r="W417" i="1"/>
  <c r="W379" i="1"/>
  <c r="W378" i="1"/>
  <c r="W377" i="1"/>
  <c r="W376" i="1"/>
  <c r="W375" i="1"/>
  <c r="W374" i="1"/>
  <c r="W373" i="1"/>
  <c r="W372" i="1"/>
  <c r="W371" i="1"/>
  <c r="W370" i="1"/>
  <c r="W369" i="1"/>
  <c r="W368" i="1"/>
  <c r="W367" i="1"/>
  <c r="W366" i="1"/>
  <c r="W362" i="1"/>
  <c r="W361" i="1"/>
  <c r="W360" i="1"/>
  <c r="W359" i="1"/>
  <c r="W358" i="1"/>
  <c r="W357" i="1"/>
  <c r="W356" i="1"/>
  <c r="W355" i="1"/>
  <c r="W354" i="1"/>
  <c r="W353" i="1"/>
  <c r="W352" i="1"/>
  <c r="W351" i="1"/>
  <c r="W350" i="1"/>
  <c r="W349" i="1"/>
  <c r="W345" i="1"/>
  <c r="W344" i="1"/>
  <c r="W343" i="1"/>
  <c r="W342" i="1"/>
  <c r="W341" i="1"/>
  <c r="W340" i="1"/>
  <c r="W339" i="1"/>
  <c r="W338" i="1"/>
  <c r="W337" i="1"/>
  <c r="W336" i="1"/>
  <c r="W335" i="1"/>
  <c r="W334" i="1"/>
  <c r="W333" i="1"/>
  <c r="W332" i="1"/>
  <c r="W311" i="1"/>
  <c r="W310" i="1"/>
  <c r="W309" i="1"/>
  <c r="W308" i="1"/>
  <c r="W307" i="1"/>
  <c r="W306" i="1"/>
  <c r="W305" i="1"/>
  <c r="W304" i="1"/>
  <c r="W303" i="1"/>
  <c r="W302" i="1"/>
  <c r="W301" i="1"/>
  <c r="W300" i="1"/>
  <c r="W299" i="1"/>
  <c r="W298" i="1"/>
  <c r="W294" i="1"/>
  <c r="W293" i="1"/>
  <c r="W292" i="1"/>
  <c r="W291" i="1"/>
  <c r="W290" i="1"/>
  <c r="W289" i="1"/>
  <c r="W288" i="1"/>
  <c r="W287" i="1"/>
  <c r="W286" i="1"/>
  <c r="W285" i="1"/>
  <c r="W284" i="1"/>
  <c r="W283" i="1"/>
  <c r="W282" i="1"/>
  <c r="W281" i="1"/>
  <c r="W277" i="1"/>
  <c r="W276" i="1"/>
  <c r="W275" i="1"/>
  <c r="W274" i="1"/>
  <c r="W273" i="1"/>
  <c r="W272" i="1"/>
  <c r="W271" i="1"/>
  <c r="W270" i="1"/>
  <c r="W269" i="1"/>
  <c r="W268" i="1"/>
  <c r="W267" i="1"/>
  <c r="W266" i="1"/>
  <c r="W265" i="1"/>
  <c r="W264" i="1"/>
  <c r="W209" i="1"/>
  <c r="W208" i="1"/>
  <c r="W207" i="1"/>
  <c r="W206" i="1"/>
  <c r="W205" i="1"/>
  <c r="W204" i="1"/>
  <c r="W203" i="1"/>
  <c r="W202" i="1"/>
  <c r="W201" i="1"/>
  <c r="W200" i="1"/>
  <c r="W199" i="1"/>
  <c r="W198" i="1"/>
  <c r="W197" i="1"/>
  <c r="W196" i="1"/>
  <c r="W141" i="1"/>
  <c r="W140" i="1"/>
  <c r="W139" i="1"/>
  <c r="W138" i="1"/>
  <c r="W137" i="1"/>
  <c r="W136" i="1"/>
  <c r="W135" i="1"/>
  <c r="W134" i="1"/>
  <c r="W133" i="1"/>
  <c r="W132" i="1"/>
  <c r="W131" i="1"/>
  <c r="W130" i="1"/>
  <c r="W129" i="1"/>
  <c r="W128" i="1"/>
  <c r="W73" i="1"/>
  <c r="W72" i="1"/>
  <c r="W71" i="1"/>
  <c r="W70" i="1"/>
  <c r="W69" i="1"/>
  <c r="W68" i="1"/>
  <c r="W67" i="1"/>
  <c r="W66" i="1"/>
  <c r="W65" i="1"/>
  <c r="W64" i="1"/>
  <c r="W63" i="1"/>
  <c r="W62" i="1"/>
  <c r="W61" i="1"/>
  <c r="W60" i="1"/>
  <c r="K311" i="1"/>
  <c r="K310" i="1"/>
  <c r="K309" i="1"/>
  <c r="K308" i="1"/>
  <c r="K307" i="1"/>
  <c r="K306" i="1"/>
  <c r="K305" i="1"/>
  <c r="K304" i="1"/>
  <c r="K303" i="1"/>
  <c r="K302" i="1"/>
  <c r="K301" i="1"/>
  <c r="K300" i="1"/>
  <c r="K299" i="1"/>
  <c r="K298" i="1"/>
  <c r="K294" i="1"/>
  <c r="K293" i="1"/>
  <c r="K292" i="1"/>
  <c r="K291" i="1"/>
  <c r="K290" i="1"/>
  <c r="K289" i="1"/>
  <c r="K288" i="1"/>
  <c r="K287" i="1"/>
  <c r="K286" i="1"/>
  <c r="K285" i="1"/>
  <c r="K284" i="1"/>
  <c r="K283" i="1"/>
  <c r="K282" i="1"/>
  <c r="K281" i="1"/>
  <c r="K277" i="1"/>
  <c r="K276" i="1"/>
  <c r="K275" i="1"/>
  <c r="K274" i="1"/>
  <c r="K273" i="1"/>
  <c r="K272" i="1"/>
  <c r="K271" i="1"/>
  <c r="K270" i="1"/>
  <c r="K269" i="1"/>
  <c r="K268" i="1"/>
  <c r="K267" i="1"/>
  <c r="K266" i="1"/>
  <c r="K265" i="1"/>
  <c r="K264" i="1"/>
  <c r="K209" i="1"/>
  <c r="K208" i="1"/>
  <c r="K207" i="1"/>
  <c r="K206" i="1"/>
  <c r="K205" i="1"/>
  <c r="K204" i="1"/>
  <c r="K203" i="1"/>
  <c r="K202" i="1"/>
  <c r="K201" i="1"/>
  <c r="K200" i="1"/>
  <c r="K199" i="1"/>
  <c r="K198" i="1"/>
  <c r="K197" i="1"/>
  <c r="K196" i="1"/>
  <c r="K141" i="1"/>
  <c r="K140" i="1"/>
  <c r="K139" i="1"/>
  <c r="K138" i="1"/>
  <c r="K137" i="1"/>
  <c r="K136" i="1"/>
  <c r="K135" i="1"/>
  <c r="K134" i="1"/>
  <c r="K133" i="1"/>
  <c r="K132" i="1"/>
  <c r="K131" i="1"/>
  <c r="K130" i="1"/>
  <c r="K129" i="1"/>
  <c r="K128" i="1"/>
  <c r="K73" i="1"/>
  <c r="K72" i="1"/>
  <c r="K71" i="1"/>
  <c r="K70" i="1"/>
  <c r="K69" i="1"/>
  <c r="K68" i="1"/>
  <c r="K67" i="1"/>
  <c r="K66" i="1"/>
  <c r="K65" i="1"/>
  <c r="K64" i="1"/>
  <c r="K63" i="1"/>
  <c r="K62" i="1"/>
  <c r="K61" i="1"/>
  <c r="K60" i="1"/>
  <c r="W9" i="1"/>
  <c r="AS35" i="1" s="1"/>
  <c r="BA35" i="1" s="1"/>
  <c r="W10" i="1"/>
  <c r="W11" i="1"/>
  <c r="W12" i="1"/>
  <c r="W13" i="1"/>
  <c r="BA39" i="1" s="1"/>
  <c r="W14" i="1"/>
  <c r="W15" i="1"/>
  <c r="BA41" i="1" s="1"/>
  <c r="W16" i="1"/>
  <c r="BA42" i="1" s="1"/>
  <c r="W17" i="1"/>
  <c r="BA43" i="1" s="1"/>
  <c r="W18" i="1"/>
  <c r="BA44" i="1" s="1"/>
  <c r="W19" i="1"/>
  <c r="BA45" i="1" s="1"/>
  <c r="W20" i="1"/>
  <c r="BA46" i="1" s="1"/>
  <c r="W21" i="1"/>
  <c r="BA47" i="1" s="1"/>
  <c r="W22" i="1"/>
  <c r="W26" i="1"/>
  <c r="AS5" i="1" s="1"/>
  <c r="BA5" i="1" s="1"/>
  <c r="W27" i="1"/>
  <c r="AN10" i="1" s="1"/>
  <c r="W28" i="1"/>
  <c r="AO10" i="1" s="1"/>
  <c r="AO7" i="1" s="1"/>
  <c r="W29" i="1"/>
  <c r="BA8" i="1" s="1"/>
  <c r="W30" i="1"/>
  <c r="BA9" i="1" s="1"/>
  <c r="W31" i="1"/>
  <c r="W32" i="1"/>
  <c r="BA11" i="1" s="1"/>
  <c r="W33" i="1"/>
  <c r="W34" i="1"/>
  <c r="BA13" i="1" s="1"/>
  <c r="W35" i="1"/>
  <c r="BA14" i="1" s="1"/>
  <c r="W36" i="1"/>
  <c r="BA15" i="1" s="1"/>
  <c r="W37" i="1"/>
  <c r="BA16" i="1" s="1"/>
  <c r="W38" i="1"/>
  <c r="BA17" i="1" s="1"/>
  <c r="W39" i="1"/>
  <c r="W43" i="1"/>
  <c r="AS20" i="1" s="1"/>
  <c r="W44" i="1"/>
  <c r="W45" i="1"/>
  <c r="W46" i="1"/>
  <c r="W47" i="1"/>
  <c r="W48" i="1"/>
  <c r="W49" i="1"/>
  <c r="W50" i="1"/>
  <c r="W51" i="1"/>
  <c r="W52" i="1"/>
  <c r="W53" i="1"/>
  <c r="W54" i="1"/>
  <c r="W55" i="1"/>
  <c r="W56" i="1"/>
  <c r="W57" i="1"/>
  <c r="W77" i="1"/>
  <c r="W78" i="1"/>
  <c r="W79" i="1"/>
  <c r="W80" i="1"/>
  <c r="W81" i="1"/>
  <c r="W82" i="1"/>
  <c r="W83" i="1"/>
  <c r="W84" i="1"/>
  <c r="W85" i="1"/>
  <c r="W86" i="1"/>
  <c r="W87" i="1"/>
  <c r="W88" i="1"/>
  <c r="W89" i="1"/>
  <c r="W90" i="1"/>
  <c r="W94" i="1"/>
  <c r="W95" i="1"/>
  <c r="W96" i="1"/>
  <c r="W97" i="1"/>
  <c r="W98" i="1"/>
  <c r="W99" i="1"/>
  <c r="W100" i="1"/>
  <c r="W101" i="1"/>
  <c r="W102" i="1"/>
  <c r="W103" i="1"/>
  <c r="W104" i="1"/>
  <c r="W105" i="1"/>
  <c r="W106" i="1"/>
  <c r="W107" i="1"/>
  <c r="W111" i="1"/>
  <c r="W112" i="1"/>
  <c r="W113" i="1"/>
  <c r="W114" i="1"/>
  <c r="W115" i="1"/>
  <c r="W116" i="1"/>
  <c r="W117" i="1"/>
  <c r="W118" i="1"/>
  <c r="W119" i="1"/>
  <c r="W120" i="1"/>
  <c r="W121" i="1"/>
  <c r="W122" i="1"/>
  <c r="W123" i="1"/>
  <c r="W124" i="1"/>
  <c r="W145" i="1"/>
  <c r="W146" i="1"/>
  <c r="W147" i="1"/>
  <c r="W148" i="1"/>
  <c r="W149" i="1"/>
  <c r="W150" i="1"/>
  <c r="W151" i="1"/>
  <c r="W152" i="1"/>
  <c r="W153" i="1"/>
  <c r="W154" i="1"/>
  <c r="W155" i="1"/>
  <c r="W156" i="1"/>
  <c r="W157" i="1"/>
  <c r="W158" i="1"/>
  <c r="W162" i="1"/>
  <c r="W163" i="1"/>
  <c r="W164" i="1"/>
  <c r="W165" i="1"/>
  <c r="W166" i="1"/>
  <c r="W167" i="1"/>
  <c r="W168" i="1"/>
  <c r="W169" i="1"/>
  <c r="W170" i="1"/>
  <c r="W171" i="1"/>
  <c r="W172" i="1"/>
  <c r="W173" i="1"/>
  <c r="W174" i="1"/>
  <c r="W175" i="1"/>
  <c r="W179" i="1"/>
  <c r="W180" i="1"/>
  <c r="W181" i="1"/>
  <c r="W182" i="1"/>
  <c r="W183" i="1"/>
  <c r="W184" i="1"/>
  <c r="W185" i="1"/>
  <c r="W186" i="1"/>
  <c r="W187" i="1"/>
  <c r="W188" i="1"/>
  <c r="W189" i="1"/>
  <c r="W190" i="1"/>
  <c r="W191" i="1"/>
  <c r="W192" i="1"/>
  <c r="W213" i="1"/>
  <c r="W214" i="1"/>
  <c r="W215" i="1"/>
  <c r="W216" i="1"/>
  <c r="W217" i="1"/>
  <c r="W218" i="1"/>
  <c r="W219" i="1"/>
  <c r="W220" i="1"/>
  <c r="W221" i="1"/>
  <c r="W222" i="1"/>
  <c r="W223" i="1"/>
  <c r="W224" i="1"/>
  <c r="W225" i="1"/>
  <c r="W226" i="1"/>
  <c r="W230" i="1"/>
  <c r="W231" i="1"/>
  <c r="W232" i="1"/>
  <c r="W233" i="1"/>
  <c r="W234" i="1"/>
  <c r="W235" i="1"/>
  <c r="W236" i="1"/>
  <c r="W237" i="1"/>
  <c r="W238" i="1"/>
  <c r="W239" i="1"/>
  <c r="W240" i="1"/>
  <c r="W241" i="1"/>
  <c r="W242" i="1"/>
  <c r="W243" i="1"/>
  <c r="W247" i="1"/>
  <c r="W248" i="1"/>
  <c r="W249" i="1"/>
  <c r="W250" i="1"/>
  <c r="W251" i="1"/>
  <c r="W252" i="1"/>
  <c r="W253" i="1"/>
  <c r="W254" i="1"/>
  <c r="W255" i="1"/>
  <c r="W256" i="1"/>
  <c r="W257" i="1"/>
  <c r="W258" i="1"/>
  <c r="W259" i="1"/>
  <c r="W260" i="1"/>
  <c r="AR5" i="1"/>
  <c r="BA38" i="1"/>
  <c r="BA40" i="1"/>
  <c r="BA48" i="1"/>
  <c r="BA10" i="1"/>
  <c r="BA12" i="1"/>
  <c r="BA18" i="1"/>
  <c r="AQ5" i="1"/>
  <c r="AY5" i="1" s="1"/>
  <c r="AU5" i="1"/>
  <c r="AV5" i="1"/>
  <c r="AW5" i="1"/>
  <c r="AX5" i="1"/>
  <c r="AQ6" i="1"/>
  <c r="AY6" i="1" s="1"/>
  <c r="AR6" i="1"/>
  <c r="AU6" i="1"/>
  <c r="AV6" i="1"/>
  <c r="AW6" i="1"/>
  <c r="AX6" i="1"/>
  <c r="AQ7" i="1"/>
  <c r="AY7" i="1" s="1"/>
  <c r="AR7" i="1"/>
  <c r="AU7" i="1"/>
  <c r="AV7" i="1"/>
  <c r="AW7" i="1"/>
  <c r="AX7" i="1"/>
  <c r="AQ8" i="1"/>
  <c r="AY8" i="1" s="1"/>
  <c r="AR8" i="1"/>
  <c r="AU8" i="1"/>
  <c r="AV8" i="1"/>
  <c r="AW8" i="1"/>
  <c r="AX8" i="1"/>
  <c r="AQ9" i="1"/>
  <c r="AY9" i="1" s="1"/>
  <c r="AR9" i="1"/>
  <c r="AU9" i="1"/>
  <c r="AV9" i="1"/>
  <c r="AW9" i="1"/>
  <c r="AX9" i="1"/>
  <c r="K9" i="1"/>
  <c r="AQ10" i="1"/>
  <c r="AY10" i="1" s="1"/>
  <c r="AR10" i="1"/>
  <c r="AU10" i="1"/>
  <c r="AV10" i="1"/>
  <c r="AW10" i="1"/>
  <c r="AX10" i="1"/>
  <c r="K10" i="1"/>
  <c r="AQ11" i="1"/>
  <c r="AY11" i="1" s="1"/>
  <c r="AR11" i="1"/>
  <c r="AU11" i="1"/>
  <c r="AV11" i="1"/>
  <c r="AW11" i="1"/>
  <c r="AX11" i="1"/>
  <c r="K11" i="1"/>
  <c r="AQ12" i="1"/>
  <c r="AY12" i="1" s="1"/>
  <c r="AR12" i="1"/>
  <c r="AU12" i="1"/>
  <c r="AV12" i="1"/>
  <c r="AW12" i="1"/>
  <c r="AX12" i="1"/>
  <c r="K12" i="1"/>
  <c r="AQ13" i="1"/>
  <c r="AY13" i="1" s="1"/>
  <c r="AR13" i="1"/>
  <c r="AU13" i="1"/>
  <c r="AV13" i="1"/>
  <c r="AW13" i="1"/>
  <c r="AX13" i="1"/>
  <c r="K13" i="1"/>
  <c r="AQ14" i="1"/>
  <c r="AY14" i="1" s="1"/>
  <c r="AR14" i="1"/>
  <c r="AU14" i="1"/>
  <c r="AV14" i="1"/>
  <c r="AW14" i="1"/>
  <c r="AX14" i="1"/>
  <c r="K14" i="1"/>
  <c r="AQ15" i="1"/>
  <c r="AY15" i="1" s="1"/>
  <c r="AR15" i="1"/>
  <c r="AU15" i="1"/>
  <c r="AV15" i="1"/>
  <c r="AW15" i="1"/>
  <c r="AX15" i="1"/>
  <c r="K15" i="1"/>
  <c r="AQ16" i="1"/>
  <c r="AY16" i="1" s="1"/>
  <c r="AR16" i="1"/>
  <c r="AU16" i="1"/>
  <c r="AV16" i="1"/>
  <c r="AW16" i="1"/>
  <c r="AX16" i="1"/>
  <c r="K16" i="1"/>
  <c r="AQ17" i="1"/>
  <c r="AY17" i="1" s="1"/>
  <c r="AR17" i="1"/>
  <c r="AU17" i="1"/>
  <c r="AV17" i="1"/>
  <c r="AW17" i="1"/>
  <c r="AX17" i="1"/>
  <c r="K17" i="1"/>
  <c r="AQ18" i="1"/>
  <c r="AY18" i="1" s="1"/>
  <c r="AR18" i="1"/>
  <c r="AU18" i="1"/>
  <c r="AV18" i="1"/>
  <c r="AW18" i="1"/>
  <c r="AX18" i="1"/>
  <c r="K18" i="1"/>
  <c r="K19" i="1"/>
  <c r="AQ20" i="1"/>
  <c r="AR20" i="1"/>
  <c r="AU20" i="1"/>
  <c r="AV20" i="1"/>
  <c r="AW20" i="1"/>
  <c r="AX20" i="1"/>
  <c r="K20" i="1"/>
  <c r="AQ21" i="1"/>
  <c r="AR21" i="1"/>
  <c r="AU21" i="1"/>
  <c r="AW21" i="1"/>
  <c r="AX21" i="1"/>
  <c r="K21" i="1"/>
  <c r="AU22" i="1"/>
  <c r="AW22" i="1"/>
  <c r="AX22" i="1"/>
  <c r="K22" i="1"/>
  <c r="AU23" i="1"/>
  <c r="AW23" i="1"/>
  <c r="AX23" i="1"/>
  <c r="AU24" i="1"/>
  <c r="AW24" i="1"/>
  <c r="AX24" i="1"/>
  <c r="AU25" i="1"/>
  <c r="AW25" i="1"/>
  <c r="AX25" i="1"/>
  <c r="AU26" i="1"/>
  <c r="AW26" i="1"/>
  <c r="AX26" i="1"/>
  <c r="K26" i="1"/>
  <c r="AU27" i="1"/>
  <c r="AW27" i="1"/>
  <c r="AX27" i="1"/>
  <c r="K27" i="1"/>
  <c r="AU28" i="1"/>
  <c r="AW28" i="1"/>
  <c r="AX28" i="1"/>
  <c r="K28" i="1"/>
  <c r="AU29" i="1"/>
  <c r="AW29" i="1"/>
  <c r="AX29" i="1"/>
  <c r="K29" i="1"/>
  <c r="AU30" i="1"/>
  <c r="AW30" i="1"/>
  <c r="AX30" i="1"/>
  <c r="K30" i="1"/>
  <c r="AU31" i="1"/>
  <c r="AW31" i="1"/>
  <c r="AX31" i="1"/>
  <c r="K31" i="1"/>
  <c r="AU32" i="1"/>
  <c r="AW32" i="1"/>
  <c r="AX32" i="1"/>
  <c r="K32" i="1"/>
  <c r="AU33" i="1"/>
  <c r="AW33" i="1"/>
  <c r="AX33" i="1"/>
  <c r="K33" i="1"/>
  <c r="K34" i="1"/>
  <c r="AQ35" i="1"/>
  <c r="AY35" i="1" s="1"/>
  <c r="AR35" i="1"/>
  <c r="AT35" i="1"/>
  <c r="AU35" i="1"/>
  <c r="AV35" i="1"/>
  <c r="AW35" i="1"/>
  <c r="AX35" i="1"/>
  <c r="K35" i="1"/>
  <c r="AQ36" i="1"/>
  <c r="AY36" i="1" s="1"/>
  <c r="AR36" i="1"/>
  <c r="AT36" i="1"/>
  <c r="AU36" i="1"/>
  <c r="AW36" i="1"/>
  <c r="AX36" i="1"/>
  <c r="K36" i="1"/>
  <c r="AQ37" i="1"/>
  <c r="AY37" i="1" s="1"/>
  <c r="AR37" i="1"/>
  <c r="AT37" i="1"/>
  <c r="AU37" i="1"/>
  <c r="AW37" i="1"/>
  <c r="AX37" i="1"/>
  <c r="K37" i="1"/>
  <c r="AQ38" i="1"/>
  <c r="AY38" i="1" s="1"/>
  <c r="AR38" i="1"/>
  <c r="AT38" i="1"/>
  <c r="AU38" i="1"/>
  <c r="AW38" i="1"/>
  <c r="AX38" i="1"/>
  <c r="K38" i="1"/>
  <c r="AQ39" i="1"/>
  <c r="AY39" i="1" s="1"/>
  <c r="AR39" i="1"/>
  <c r="AT39" i="1"/>
  <c r="AU39" i="1"/>
  <c r="AW39" i="1"/>
  <c r="AX39" i="1"/>
  <c r="K39" i="1"/>
  <c r="AQ40" i="1"/>
  <c r="AY40" i="1" s="1"/>
  <c r="AR40" i="1"/>
  <c r="AT40" i="1"/>
  <c r="AU40" i="1"/>
  <c r="AW40" i="1"/>
  <c r="AX40" i="1"/>
  <c r="AQ41" i="1"/>
  <c r="AY41" i="1" s="1"/>
  <c r="AR41" i="1"/>
  <c r="AT41" i="1"/>
  <c r="AU41" i="1"/>
  <c r="AW41" i="1"/>
  <c r="AX41" i="1"/>
  <c r="AQ42" i="1"/>
  <c r="AY42" i="1" s="1"/>
  <c r="AR42" i="1"/>
  <c r="AT42" i="1"/>
  <c r="AU42" i="1"/>
  <c r="AW42" i="1"/>
  <c r="AX42" i="1"/>
  <c r="AQ43" i="1"/>
  <c r="AY43" i="1" s="1"/>
  <c r="AR43" i="1"/>
  <c r="AT43" i="1"/>
  <c r="AU43" i="1"/>
  <c r="AW43" i="1"/>
  <c r="AX43" i="1"/>
  <c r="K43" i="1"/>
  <c r="AQ44" i="1"/>
  <c r="AY44" i="1" s="1"/>
  <c r="AR44" i="1"/>
  <c r="AT44" i="1"/>
  <c r="AU44" i="1"/>
  <c r="AW44" i="1"/>
  <c r="AX44" i="1"/>
  <c r="K44" i="1"/>
  <c r="AQ45" i="1"/>
  <c r="AY45" i="1" s="1"/>
  <c r="AR45" i="1"/>
  <c r="AT45" i="1"/>
  <c r="AU45" i="1"/>
  <c r="AW45" i="1"/>
  <c r="AX45" i="1"/>
  <c r="K45" i="1"/>
  <c r="AQ46" i="1"/>
  <c r="AY46" i="1" s="1"/>
  <c r="AR46" i="1"/>
  <c r="AT46" i="1"/>
  <c r="AU46" i="1"/>
  <c r="AW46" i="1"/>
  <c r="AX46" i="1"/>
  <c r="K46" i="1"/>
  <c r="AQ47" i="1"/>
  <c r="AY47" i="1" s="1"/>
  <c r="AR47" i="1"/>
  <c r="AT47" i="1"/>
  <c r="AU47" i="1"/>
  <c r="AW47" i="1"/>
  <c r="AX47" i="1"/>
  <c r="K47" i="1"/>
  <c r="AQ48" i="1"/>
  <c r="AY48" i="1" s="1"/>
  <c r="AR48" i="1"/>
  <c r="AT48" i="1"/>
  <c r="AU48" i="1"/>
  <c r="AW48" i="1"/>
  <c r="AX48" i="1"/>
  <c r="K48" i="1"/>
  <c r="K49" i="1"/>
  <c r="K50" i="1"/>
  <c r="K51" i="1"/>
  <c r="K52" i="1"/>
  <c r="K53" i="1"/>
  <c r="K54" i="1"/>
  <c r="K55" i="1"/>
  <c r="K56" i="1"/>
  <c r="K57" i="1"/>
  <c r="K77" i="1"/>
  <c r="K78" i="1"/>
  <c r="K79" i="1"/>
  <c r="K80" i="1"/>
  <c r="K81" i="1"/>
  <c r="K82" i="1"/>
  <c r="K83" i="1"/>
  <c r="K84" i="1"/>
  <c r="K85" i="1"/>
  <c r="K86" i="1"/>
  <c r="K87" i="1"/>
  <c r="K88" i="1"/>
  <c r="K89" i="1"/>
  <c r="K90" i="1"/>
  <c r="K94" i="1"/>
  <c r="K95" i="1"/>
  <c r="K96" i="1"/>
  <c r="K97" i="1"/>
  <c r="K98" i="1"/>
  <c r="K99" i="1"/>
  <c r="K100" i="1"/>
  <c r="K101" i="1"/>
  <c r="K102" i="1"/>
  <c r="K103" i="1"/>
  <c r="K104" i="1"/>
  <c r="K105" i="1"/>
  <c r="K106" i="1"/>
  <c r="K107" i="1"/>
  <c r="K111" i="1"/>
  <c r="K112" i="1"/>
  <c r="K113" i="1"/>
  <c r="K114" i="1"/>
  <c r="K115" i="1"/>
  <c r="K116" i="1"/>
  <c r="K117" i="1"/>
  <c r="K118" i="1"/>
  <c r="K119" i="1"/>
  <c r="K120" i="1"/>
  <c r="K121" i="1"/>
  <c r="K122" i="1"/>
  <c r="K123" i="1"/>
  <c r="K124" i="1"/>
  <c r="K145" i="1"/>
  <c r="K146" i="1"/>
  <c r="K147" i="1"/>
  <c r="K148" i="1"/>
  <c r="K149" i="1"/>
  <c r="K150" i="1"/>
  <c r="K151" i="1"/>
  <c r="K152" i="1"/>
  <c r="K153" i="1"/>
  <c r="K154" i="1"/>
  <c r="K155" i="1"/>
  <c r="K156" i="1"/>
  <c r="K157" i="1"/>
  <c r="K158" i="1"/>
  <c r="K162" i="1"/>
  <c r="K163" i="1"/>
  <c r="K164" i="1"/>
  <c r="K165" i="1"/>
  <c r="K166" i="1"/>
  <c r="K167" i="1"/>
  <c r="K168" i="1"/>
  <c r="K169" i="1"/>
  <c r="K170" i="1"/>
  <c r="K171" i="1"/>
  <c r="K172" i="1"/>
  <c r="K173" i="1"/>
  <c r="K174" i="1"/>
  <c r="K175" i="1"/>
  <c r="K179" i="1"/>
  <c r="K180" i="1"/>
  <c r="K181" i="1"/>
  <c r="K182" i="1"/>
  <c r="K183" i="1"/>
  <c r="K184" i="1"/>
  <c r="K185" i="1"/>
  <c r="K186" i="1"/>
  <c r="K187" i="1"/>
  <c r="K188" i="1"/>
  <c r="K189" i="1"/>
  <c r="K190" i="1"/>
  <c r="K191" i="1"/>
  <c r="K192" i="1"/>
  <c r="K213" i="1"/>
  <c r="K214" i="1"/>
  <c r="K215" i="1"/>
  <c r="K216" i="1"/>
  <c r="K217" i="1"/>
  <c r="K218" i="1"/>
  <c r="K219" i="1"/>
  <c r="K220" i="1"/>
  <c r="K221" i="1"/>
  <c r="K222" i="1"/>
  <c r="K223" i="1"/>
  <c r="K224" i="1"/>
  <c r="K225" i="1"/>
  <c r="K226" i="1"/>
  <c r="K230" i="1"/>
  <c r="K231" i="1"/>
  <c r="K232" i="1"/>
  <c r="K233" i="1"/>
  <c r="K234" i="1"/>
  <c r="K235" i="1"/>
  <c r="K236" i="1"/>
  <c r="K237" i="1"/>
  <c r="K238" i="1"/>
  <c r="K239" i="1"/>
  <c r="K240" i="1"/>
  <c r="K241" i="1"/>
  <c r="K242" i="1"/>
  <c r="K243" i="1"/>
  <c r="K247" i="1"/>
  <c r="K248" i="1"/>
  <c r="K249" i="1"/>
  <c r="K250" i="1"/>
  <c r="K251" i="1"/>
  <c r="K252" i="1"/>
  <c r="K253" i="1"/>
  <c r="K254" i="1"/>
  <c r="K255" i="1"/>
  <c r="K256" i="1"/>
  <c r="K257" i="1"/>
  <c r="K258" i="1"/>
  <c r="K259" i="1"/>
  <c r="K260" i="1"/>
  <c r="AN2" i="1" l="1"/>
  <c r="AN7" i="1"/>
  <c r="AZ16" i="1"/>
  <c r="BE15" i="1"/>
  <c r="AZ15" i="1"/>
  <c r="BE14" i="1"/>
  <c r="AZ14" i="1"/>
  <c r="BE13" i="1"/>
  <c r="AZ13" i="1"/>
  <c r="BE12" i="1"/>
  <c r="AZ12" i="1"/>
  <c r="BE11" i="1"/>
  <c r="AZ11" i="1"/>
  <c r="BE10" i="1"/>
  <c r="AZ10" i="1"/>
  <c r="BE9" i="1"/>
  <c r="AZ9" i="1"/>
  <c r="BD8" i="1"/>
  <c r="BC7" i="1"/>
  <c r="BF6" i="1"/>
  <c r="BB6" i="1"/>
  <c r="BE5" i="1"/>
  <c r="BB48" i="1"/>
  <c r="BF47" i="1"/>
  <c r="AZ47" i="1"/>
  <c r="BE46" i="1"/>
  <c r="BC45" i="1"/>
  <c r="BB44" i="1"/>
  <c r="BF43" i="1"/>
  <c r="AZ43" i="1"/>
  <c r="BC42" i="1"/>
  <c r="BF41" i="1"/>
  <c r="AZ41" i="1"/>
  <c r="BC40" i="1"/>
  <c r="BB39" i="1"/>
  <c r="BF38" i="1"/>
  <c r="AZ38" i="1"/>
  <c r="BE37" i="1"/>
  <c r="BC36" i="1"/>
  <c r="BC35" i="1"/>
  <c r="BE18" i="1"/>
  <c r="AZ18" i="1"/>
  <c r="BE17" i="1"/>
  <c r="AZ17" i="1"/>
  <c r="BE16" i="1"/>
  <c r="BF48" i="1"/>
  <c r="AZ48" i="1"/>
  <c r="BE47" i="1"/>
  <c r="BC46" i="1"/>
  <c r="BB45" i="1"/>
  <c r="BF44" i="1"/>
  <c r="AZ44" i="1"/>
  <c r="BE43" i="1"/>
  <c r="BB42" i="1"/>
  <c r="BE41" i="1"/>
  <c r="BB40" i="1"/>
  <c r="BF39" i="1"/>
  <c r="AZ39" i="1"/>
  <c r="BE38" i="1"/>
  <c r="BC37" i="1"/>
  <c r="BB36" i="1"/>
  <c r="BF35" i="1"/>
  <c r="BB35" i="1"/>
  <c r="BD18" i="1"/>
  <c r="BD17" i="1"/>
  <c r="BD16" i="1"/>
  <c r="BD15" i="1"/>
  <c r="BD14" i="1"/>
  <c r="BD13" i="1"/>
  <c r="BD12" i="1"/>
  <c r="BD11" i="1"/>
  <c r="BD10" i="1"/>
  <c r="BF7" i="1"/>
  <c r="BE6" i="1"/>
  <c r="BD5" i="1"/>
  <c r="BE48" i="1"/>
  <c r="BC47" i="1"/>
  <c r="BB46" i="1"/>
  <c r="BF45" i="1"/>
  <c r="AZ45" i="1"/>
  <c r="BE44" i="1"/>
  <c r="BC43" i="1"/>
  <c r="BF42" i="1"/>
  <c r="AZ42" i="1"/>
  <c r="BC41" i="1"/>
  <c r="BF40" i="1"/>
  <c r="AZ40" i="1"/>
  <c r="BE39" i="1"/>
  <c r="BC38" i="1"/>
  <c r="BB37" i="1"/>
  <c r="BF36" i="1"/>
  <c r="BE35" i="1"/>
  <c r="AZ35" i="1"/>
  <c r="AO14" i="1"/>
  <c r="BC18" i="1"/>
  <c r="BC17" i="1"/>
  <c r="BC16" i="1"/>
  <c r="BC15" i="1"/>
  <c r="BC14" i="1"/>
  <c r="BC13" i="1"/>
  <c r="BC12" i="1"/>
  <c r="BC11" i="1"/>
  <c r="BC10" i="1"/>
  <c r="BC9" i="1"/>
  <c r="BF8" i="1"/>
  <c r="BB8" i="1"/>
  <c r="BE7" i="1"/>
  <c r="AZ7" i="1"/>
  <c r="BD6" i="1"/>
  <c r="BC5" i="1"/>
  <c r="AO15" i="1"/>
  <c r="BD9" i="1"/>
  <c r="BC8" i="1"/>
  <c r="BB7" i="1"/>
  <c r="AZ6" i="1"/>
  <c r="BC48" i="1"/>
  <c r="BB47" i="1"/>
  <c r="BF46" i="1"/>
  <c r="AZ46" i="1"/>
  <c r="BE45" i="1"/>
  <c r="BC44" i="1"/>
  <c r="BB43" i="1"/>
  <c r="BE42" i="1"/>
  <c r="BB41" i="1"/>
  <c r="BE40" i="1"/>
  <c r="BC39" i="1"/>
  <c r="BB38" i="1"/>
  <c r="BF37" i="1"/>
  <c r="BE36" i="1"/>
  <c r="BD35" i="1"/>
  <c r="BF18" i="1"/>
  <c r="BB18" i="1"/>
  <c r="BF17" i="1"/>
  <c r="BB17" i="1"/>
  <c r="BF16" i="1"/>
  <c r="BB16" i="1"/>
  <c r="BF15" i="1"/>
  <c r="BB15" i="1"/>
  <c r="BF14" i="1"/>
  <c r="BB14" i="1"/>
  <c r="BF13" i="1"/>
  <c r="BB13" i="1"/>
  <c r="BF12" i="1"/>
  <c r="BB12" i="1"/>
  <c r="BF11" i="1"/>
  <c r="BB11" i="1"/>
  <c r="BF10" i="1"/>
  <c r="BB10" i="1"/>
  <c r="BF9" i="1"/>
  <c r="BB9" i="1"/>
  <c r="BE8" i="1"/>
  <c r="AZ8" i="1"/>
  <c r="BD7" i="1"/>
  <c r="BC6" i="1"/>
  <c r="BF5" i="1"/>
  <c r="BB5" i="1"/>
  <c r="AZ5" i="1"/>
  <c r="AP24" i="1"/>
  <c r="AZ37" i="1"/>
  <c r="AZ36" i="1"/>
  <c r="AN18" i="1"/>
  <c r="AN19" i="1" s="1"/>
  <c r="BA37" i="1"/>
  <c r="BA6" i="1"/>
  <c r="BA36" i="1"/>
  <c r="BA7" i="1"/>
  <c r="AP19" i="1" l="1"/>
  <c r="AP18" i="1" s="1"/>
  <c r="AP15" i="1"/>
  <c r="AP16" i="1"/>
  <c r="AN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Dana.Hanselman</author>
    <author>Daniel.Goethel</author>
    <author>hanselmand</author>
    <author>Dana Hanselman</author>
  </authors>
  <commentList>
    <comment ref="AI15" authorId="0" shapeId="0" xr:uid="{00000000-0006-0000-0000-000001000000}">
      <text>
        <r>
          <rPr>
            <b/>
            <sz val="9"/>
            <color indexed="81"/>
            <rFont val="Tahoma"/>
            <family val="2"/>
          </rPr>
          <t>Dana.Hanselman:</t>
        </r>
        <r>
          <rPr>
            <sz val="9"/>
            <color indexed="81"/>
            <rFont val="Tahoma"/>
            <family val="2"/>
          </rPr>
          <t xml:space="preserve">
Percent of 2020 catch/max ABC--- not the old way of doing it, but it’s a real crapshoot this year</t>
        </r>
      </text>
    </comment>
    <comment ref="AO18" authorId="1" shapeId="0" xr:uid="{C5ECF157-C123-4CBA-A1F7-E55D20911742}">
      <text>
        <r>
          <rPr>
            <b/>
            <sz val="9"/>
            <color indexed="81"/>
            <rFont val="Tahoma"/>
            <family val="2"/>
          </rPr>
          <t>Daniel.Goethel:</t>
        </r>
        <r>
          <rPr>
            <sz val="9"/>
            <color indexed="81"/>
            <rFont val="Tahoma"/>
            <family val="2"/>
          </rPr>
          <t xml:space="preserve">
this is based on specified catch for first projection year, so it will be more than the max_ABC projection, because the maxABC will not have been caught in previous (first projection) year</t>
        </r>
      </text>
    </comment>
    <comment ref="AN19" authorId="0" shapeId="0" xr:uid="{00000000-0006-0000-0000-000002000000}">
      <text>
        <r>
          <rPr>
            <b/>
            <sz val="9"/>
            <color indexed="81"/>
            <rFont val="Tahoma"/>
            <family val="2"/>
          </rPr>
          <t>Dana.Hanselman:</t>
        </r>
        <r>
          <rPr>
            <sz val="9"/>
            <color indexed="81"/>
            <rFont val="Tahoma"/>
            <family val="2"/>
          </rPr>
          <t xml:space="preserve">
These are just placeholders for your recommendation.</t>
        </r>
      </text>
    </comment>
    <comment ref="AO24" authorId="2" shapeId="0" xr:uid="{00000000-0006-0000-0000-000003000000}">
      <text>
        <r>
          <rPr>
            <b/>
            <sz val="10"/>
            <color indexed="81"/>
            <rFont val="Tahoma"/>
            <family val="2"/>
          </rPr>
          <t>hanselmand:</t>
        </r>
        <r>
          <rPr>
            <sz val="10"/>
            <color indexed="81"/>
            <rFont val="Tahoma"/>
            <family val="2"/>
          </rPr>
          <t xml:space="preserve">
2011 catch based on 2009 catch/ABC*2011ABC</t>
        </r>
      </text>
    </comment>
    <comment ref="AS36" authorId="3" shapeId="0" xr:uid="{00000000-0006-0000-0000-000004000000}">
      <text>
        <r>
          <rPr>
            <b/>
            <sz val="8"/>
            <color indexed="81"/>
            <rFont val="Tahoma"/>
            <family val="2"/>
          </rPr>
          <t>Dana Hanselman:</t>
        </r>
        <r>
          <rPr>
            <sz val="8"/>
            <color indexed="81"/>
            <rFont val="Tahoma"/>
            <family val="2"/>
          </rPr>
          <t xml:space="preserve">
Estimated catches by way of 0.9*2008/09 ABC
</t>
        </r>
      </text>
    </comment>
  </commentList>
</comments>
</file>

<file path=xl/sharedStrings.xml><?xml version="1.0" encoding="utf-8"?>
<sst xmlns="http://schemas.openxmlformats.org/spreadsheetml/2006/main" count="854" uniqueCount="101">
  <si>
    <t>SB0</t>
  </si>
  <si>
    <t>SB40</t>
  </si>
  <si>
    <t>SB35</t>
  </si>
  <si>
    <t>MeanRec</t>
  </si>
  <si>
    <t>HarMeanRec</t>
  </si>
  <si>
    <t>Bnow</t>
  </si>
  <si>
    <t>Year</t>
  </si>
  <si>
    <t>Half maximum F</t>
  </si>
  <si>
    <t>Overfished</t>
  </si>
  <si>
    <t>Approaching overfished</t>
  </si>
  <si>
    <t>Spawning biomass (mt)</t>
  </si>
  <si>
    <t>CV</t>
  </si>
  <si>
    <t>Recruit</t>
  </si>
  <si>
    <t>Alternative</t>
  </si>
  <si>
    <t>Stock:</t>
  </si>
  <si>
    <t>Catch</t>
  </si>
  <si>
    <t>C0</t>
  </si>
  <si>
    <t>Cabc</t>
  </si>
  <si>
    <t>Cofl</t>
  </si>
  <si>
    <t>LowCI_Catch</t>
  </si>
  <si>
    <t>Median_Catch</t>
  </si>
  <si>
    <t>Mean_Catch</t>
  </si>
  <si>
    <t>UpperCI_Catch</t>
  </si>
  <si>
    <t>Stdev_Catch</t>
  </si>
  <si>
    <t>Fishing mortality</t>
  </si>
  <si>
    <t>-</t>
  </si>
  <si>
    <t>Spawning_Biomass</t>
  </si>
  <si>
    <t>SSB100</t>
  </si>
  <si>
    <t>SSBabc</t>
  </si>
  <si>
    <t>SSBofl</t>
  </si>
  <si>
    <t>LowCI_SSB</t>
  </si>
  <si>
    <t>Median_SSB</t>
  </si>
  <si>
    <t>Mean_SSB</t>
  </si>
  <si>
    <t>UpperCI_SSB</t>
  </si>
  <si>
    <t>Stdev_SSB</t>
  </si>
  <si>
    <t>Yield (mt)</t>
  </si>
  <si>
    <t>F0</t>
  </si>
  <si>
    <t>Fabc</t>
  </si>
  <si>
    <t>Fofl</t>
  </si>
  <si>
    <t>LowCI_F</t>
  </si>
  <si>
    <t>Median_F</t>
  </si>
  <si>
    <t>Mean_F</t>
  </si>
  <si>
    <t>UpperCI_F</t>
  </si>
  <si>
    <t>Stdev_F</t>
  </si>
  <si>
    <t>B100</t>
  </si>
  <si>
    <t>Babc</t>
  </si>
  <si>
    <t>Bofl</t>
  </si>
  <si>
    <t>LowCI_Biom</t>
  </si>
  <si>
    <t>Median_Biom</t>
  </si>
  <si>
    <t>Mean_Biom</t>
  </si>
  <si>
    <t>UpperCI_Biom</t>
  </si>
  <si>
    <t>Stdev_Biom</t>
  </si>
  <si>
    <t>ABC</t>
  </si>
  <si>
    <t>OFL</t>
  </si>
  <si>
    <t>SSB</t>
  </si>
  <si>
    <t>Quantity/Status</t>
  </si>
  <si>
    <r>
      <t>M</t>
    </r>
    <r>
      <rPr>
        <sz val="11"/>
        <rFont val="Times New Roman"/>
        <family val="1"/>
      </rPr>
      <t xml:space="preserve"> (natural mortality)</t>
    </r>
  </si>
  <si>
    <r>
      <t>F</t>
    </r>
    <r>
      <rPr>
        <i/>
        <vertAlign val="subscript"/>
        <sz val="11"/>
        <rFont val="Times New Roman"/>
        <family val="1"/>
      </rPr>
      <t>OFL</t>
    </r>
  </si>
  <si>
    <t>No</t>
  </si>
  <si>
    <t>Alt</t>
  </si>
  <si>
    <t>Stock</t>
  </si>
  <si>
    <t>F</t>
  </si>
  <si>
    <t>Total_Biom</t>
  </si>
  <si>
    <t>Bigsum.dat for author's F</t>
  </si>
  <si>
    <t>Max ABC Scenario</t>
  </si>
  <si>
    <t>Author's F Scenario (estimated catches)</t>
  </si>
  <si>
    <t>Required table for regualtory scenarios</t>
  </si>
  <si>
    <t>Summary table for executive summary</t>
  </si>
  <si>
    <t>Female spawning biomass (t)</t>
  </si>
  <si>
    <r>
      <t>B</t>
    </r>
    <r>
      <rPr>
        <i/>
        <vertAlign val="subscript"/>
        <sz val="11"/>
        <rFont val="Times New Roman"/>
        <family val="1"/>
      </rPr>
      <t>100%</t>
    </r>
    <r>
      <rPr>
        <sz val="11"/>
        <rFont val="Times New Roman"/>
        <family val="1"/>
      </rPr>
      <t xml:space="preserve"> </t>
    </r>
  </si>
  <si>
    <r>
      <t>B</t>
    </r>
    <r>
      <rPr>
        <i/>
        <vertAlign val="subscript"/>
        <sz val="11"/>
        <rFont val="Times New Roman"/>
        <family val="1"/>
      </rPr>
      <t>40%</t>
    </r>
    <r>
      <rPr>
        <sz val="11"/>
        <rFont val="Times New Roman"/>
        <family val="1"/>
      </rPr>
      <t xml:space="preserve"> </t>
    </r>
  </si>
  <si>
    <r>
      <t>B</t>
    </r>
    <r>
      <rPr>
        <i/>
        <vertAlign val="subscript"/>
        <sz val="11"/>
        <rFont val="Times New Roman"/>
        <family val="1"/>
      </rPr>
      <t>35%</t>
    </r>
    <r>
      <rPr>
        <sz val="11"/>
        <rFont val="Times New Roman"/>
        <family val="1"/>
      </rPr>
      <t xml:space="preserve"> </t>
    </r>
  </si>
  <si>
    <t>Projected</t>
  </si>
  <si>
    <t>GOA_SABLE</t>
  </si>
  <si>
    <t>Fishing_mortalityGOA_SABLE</t>
  </si>
  <si>
    <t>Total_BiomassGOA_SABLE</t>
  </si>
  <si>
    <t>As estimated or</t>
  </si>
  <si>
    <r>
      <t>specified</t>
    </r>
    <r>
      <rPr>
        <i/>
        <sz val="11"/>
        <rFont val="Times New Roman"/>
        <family val="1"/>
      </rPr>
      <t xml:space="preserve"> last</t>
    </r>
    <r>
      <rPr>
        <sz val="11"/>
        <rFont val="Times New Roman"/>
        <family val="1"/>
      </rPr>
      <t xml:space="preserve"> year for:</t>
    </r>
  </si>
  <si>
    <r>
      <t xml:space="preserve">As determined </t>
    </r>
    <r>
      <rPr>
        <i/>
        <sz val="11"/>
        <rFont val="Times New Roman"/>
        <family val="1"/>
      </rPr>
      <t>this</t>
    </r>
    <r>
      <rPr>
        <sz val="11"/>
        <rFont val="Times New Roman"/>
        <family val="1"/>
      </rPr>
      <t xml:space="preserve"> year for:</t>
    </r>
  </si>
  <si>
    <t>n/a</t>
  </si>
  <si>
    <r>
      <t xml:space="preserve">As determined </t>
    </r>
    <r>
      <rPr>
        <i/>
        <sz val="11"/>
        <rFont val="Times New Roman"/>
        <family val="1"/>
      </rPr>
      <t>last</t>
    </r>
    <r>
      <rPr>
        <sz val="11"/>
        <rFont val="Times New Roman"/>
        <family val="1"/>
      </rPr>
      <t xml:space="preserve"> year for:</t>
    </r>
  </si>
  <si>
    <r>
      <t xml:space="preserve">recommended </t>
    </r>
    <r>
      <rPr>
        <i/>
        <sz val="11"/>
        <rFont val="Times New Roman"/>
        <family val="1"/>
      </rPr>
      <t>this</t>
    </r>
    <r>
      <rPr>
        <sz val="11"/>
        <rFont val="Times New Roman"/>
        <family val="1"/>
      </rPr>
      <t xml:space="preserve"> year for:</t>
    </r>
  </si>
  <si>
    <t>Tier</t>
  </si>
  <si>
    <t>Projected total (age 2+) biomass (t)</t>
  </si>
  <si>
    <r>
      <t>maxF</t>
    </r>
    <r>
      <rPr>
        <i/>
        <vertAlign val="subscript"/>
        <sz val="11"/>
        <rFont val="Times New Roman"/>
        <family val="1"/>
      </rPr>
      <t>ABC</t>
    </r>
    <r>
      <rPr>
        <sz val="11"/>
        <rFont val="Times New Roman"/>
        <family val="1"/>
      </rPr>
      <t xml:space="preserve"> </t>
    </r>
  </si>
  <si>
    <r>
      <t>F</t>
    </r>
    <r>
      <rPr>
        <i/>
        <vertAlign val="subscript"/>
        <sz val="11"/>
        <rFont val="Times New Roman"/>
        <family val="1"/>
      </rPr>
      <t>ABC</t>
    </r>
  </si>
  <si>
    <t>OFL (t)</t>
  </si>
  <si>
    <t>max ABC (t)</t>
  </si>
  <si>
    <t>ABC (t)</t>
  </si>
  <si>
    <t>Status</t>
  </si>
  <si>
    <t>Overfishing</t>
  </si>
  <si>
    <t>NewYieldRatio</t>
  </si>
  <si>
    <t>3a</t>
  </si>
  <si>
    <t>These go in the goa_sable_spcat.dat file</t>
  </si>
  <si>
    <t>*use harvest ratio to set specified catch for SSB and 2023 ABC calcs for more realistic management</t>
  </si>
  <si>
    <t>overfishing is catch&gt;OFL, overfished is SSB&lt;0.5*MSST (B35%)</t>
  </si>
  <si>
    <t>Maximum Permissible F</t>
  </si>
  <si>
    <t>Author's F (Estimated Catches)</t>
  </si>
  <si>
    <t>5-year Average F</t>
  </si>
  <si>
    <t xml:space="preserve">No Fishing </t>
  </si>
  <si>
    <t>Approaching Overfished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</si>
</sst>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_(* #,##0_);_(* \(#,##0\);_(* &quot;-&quot;??_);_(@_)"/>
    <numFmt numFmtId="166" formatCode="_(* #,##0.000_);_(* \(#,##0.000\);_(* &quot;-&quot;??_);_(@_)"/>
    <numFmt numFmtId="167" formatCode="0.0"/>
    <numFmt numFmtId="168" formatCode="#,##0.000"/>
    <numFmt numFmtId="169" formatCode="#,##0.000000"/>
  </numFmts>
  <fonts count="25" x14ac:knownFonts="1">
    <font>
      <sz val="10"/>
      <name val="Arial"/>
    </font>
    <font>
      <sz val="11"/>
      <color theme="1"/>
      <name val="Calibri"/>
      <family val="2"/>
      <scheme val="minor"/>
    </font>
    <font>
      <sz val="10"/>
      <name val="Arial"/>
      <family val="2"/>
    </font>
    <font>
      <sz val="8"/>
      <name val="Arial"/>
      <family val="2"/>
    </font>
    <font>
      <sz val="9"/>
      <name val="Times New Roman"/>
      <family val="1"/>
    </font>
    <font>
      <b/>
      <sz val="9"/>
      <name val="Times New Roman"/>
      <family val="1"/>
    </font>
    <font>
      <sz val="8"/>
      <color indexed="81"/>
      <name val="Tahoma"/>
      <family val="2"/>
    </font>
    <font>
      <b/>
      <sz val="8"/>
      <color indexed="81"/>
      <name val="Tahoma"/>
      <family val="2"/>
    </font>
    <font>
      <sz val="10"/>
      <name val="Arial"/>
      <family val="2"/>
    </font>
    <font>
      <sz val="11"/>
      <name val="Times New Roman"/>
      <family val="1"/>
    </font>
    <font>
      <b/>
      <sz val="11"/>
      <name val="Times New Roman"/>
      <family val="1"/>
    </font>
    <font>
      <i/>
      <sz val="11"/>
      <name val="Times New Roman"/>
      <family val="1"/>
    </font>
    <font>
      <i/>
      <vertAlign val="subscript"/>
      <sz val="11"/>
      <name val="Times New Roman"/>
      <family val="1"/>
    </font>
    <font>
      <b/>
      <sz val="10"/>
      <name val="Arial"/>
      <family val="2"/>
    </font>
    <font>
      <sz val="10"/>
      <color indexed="81"/>
      <name val="Tahoma"/>
      <family val="2"/>
    </font>
    <font>
      <b/>
      <sz val="10"/>
      <color indexed="81"/>
      <name val="Tahoma"/>
      <family val="2"/>
    </font>
    <font>
      <sz val="10"/>
      <name val="Arial"/>
      <family val="2"/>
    </font>
    <font>
      <sz val="11"/>
      <name val="Calibri"/>
      <family val="2"/>
    </font>
    <font>
      <sz val="11"/>
      <color rgb="FF000000"/>
      <name val="Times New Roman"/>
      <family val="1"/>
    </font>
    <font>
      <sz val="10"/>
      <color rgb="FF000000"/>
      <name val="Lucida Console"/>
      <family val="3"/>
    </font>
    <font>
      <sz val="9"/>
      <color indexed="81"/>
      <name val="Tahoma"/>
      <family val="2"/>
    </font>
    <font>
      <b/>
      <sz val="9"/>
      <color indexed="81"/>
      <name val="Tahoma"/>
      <family val="2"/>
    </font>
    <font>
      <b/>
      <sz val="11"/>
      <color rgb="FF000000"/>
      <name val="Times New Roman"/>
      <family val="1"/>
    </font>
    <font>
      <sz val="10"/>
      <name val="Times New Roman"/>
      <family val="1"/>
    </font>
    <font>
      <b/>
      <sz val="10"/>
      <name val="Times New Roman"/>
      <family val="1"/>
    </font>
  </fonts>
  <fills count="7">
    <fill>
      <patternFill patternType="none"/>
    </fill>
    <fill>
      <patternFill patternType="gray125"/>
    </fill>
    <fill>
      <patternFill patternType="solid">
        <fgColor indexed="4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D8D8D8"/>
        <bgColor indexed="64"/>
      </patternFill>
    </fill>
    <fill>
      <patternFill patternType="solid">
        <fgColor theme="0"/>
        <bgColor indexed="64"/>
      </patternFill>
    </fill>
  </fills>
  <borders count="20">
    <border>
      <left/>
      <right/>
      <top/>
      <bottom/>
      <diagonal/>
    </border>
    <border>
      <left/>
      <right/>
      <top style="medium">
        <color indexed="8"/>
      </top>
      <bottom style="medium">
        <color indexed="8"/>
      </bottom>
      <diagonal/>
    </border>
    <border>
      <left/>
      <right/>
      <top/>
      <bottom style="medium">
        <color indexed="64"/>
      </bottom>
      <diagonal/>
    </border>
    <border>
      <left/>
      <right/>
      <top style="medium">
        <color indexed="8"/>
      </top>
      <bottom/>
      <diagonal/>
    </border>
    <border>
      <left style="medium">
        <color indexed="64"/>
      </left>
      <right/>
      <top style="medium">
        <color rgb="FF000000"/>
      </top>
      <bottom/>
      <diagonal/>
    </border>
    <border>
      <left/>
      <right/>
      <top style="medium">
        <color rgb="FF000000"/>
      </top>
      <bottom/>
      <diagonal/>
    </border>
    <border>
      <left style="medium">
        <color indexed="64"/>
      </left>
      <right/>
      <top/>
      <bottom style="medium">
        <color rgb="FF000000"/>
      </bottom>
      <diagonal/>
    </border>
    <border>
      <left/>
      <right/>
      <top/>
      <bottom style="medium">
        <color rgb="FF000000"/>
      </bottom>
      <diagonal/>
    </border>
    <border>
      <left/>
      <right style="medium">
        <color indexed="64"/>
      </right>
      <top/>
      <bottom style="medium">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right style="medium">
        <color rgb="FF000000"/>
      </right>
      <top style="medium">
        <color rgb="FF000000"/>
      </top>
      <bottom/>
      <diagonal/>
    </border>
    <border>
      <left/>
      <right style="medium">
        <color rgb="FF000000"/>
      </right>
      <top/>
      <bottom/>
      <diagonal/>
    </border>
    <border>
      <left style="medium">
        <color indexed="64"/>
      </left>
      <right/>
      <top style="medium">
        <color indexed="64"/>
      </top>
      <bottom/>
      <diagonal/>
    </border>
    <border>
      <left/>
      <right style="medium">
        <color rgb="FF000000"/>
      </right>
      <top/>
      <bottom style="medium">
        <color rgb="FF000000"/>
      </bottom>
      <diagonal/>
    </border>
    <border>
      <left/>
      <right/>
      <top style="thin">
        <color indexed="64"/>
      </top>
      <bottom style="thin">
        <color indexed="64"/>
      </bottom>
      <diagonal/>
    </border>
  </borders>
  <cellStyleXfs count="5">
    <xf numFmtId="0" fontId="0"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9" fontId="16" fillId="0" borderId="0" applyFont="0" applyFill="0" applyBorder="0" applyAlignment="0" applyProtection="0"/>
  </cellStyleXfs>
  <cellXfs count="85">
    <xf numFmtId="0" fontId="0" fillId="0" borderId="0" xfId="0"/>
    <xf numFmtId="11" fontId="0" fillId="0" borderId="0" xfId="0" applyNumberFormat="1"/>
    <xf numFmtId="0" fontId="4" fillId="2" borderId="1" xfId="0" applyFont="1" applyFill="1" applyBorder="1" applyAlignment="1">
      <alignment horizontal="right" wrapText="1"/>
    </xf>
    <xf numFmtId="0" fontId="4" fillId="2" borderId="0" xfId="0" applyFont="1" applyFill="1" applyAlignment="1">
      <alignment horizontal="right" wrapText="1"/>
    </xf>
    <xf numFmtId="3" fontId="4" fillId="2" borderId="0" xfId="0" applyNumberFormat="1" applyFont="1" applyFill="1" applyAlignment="1">
      <alignment horizontal="right" wrapText="1"/>
    </xf>
    <xf numFmtId="164" fontId="4" fillId="2" borderId="0" xfId="0" applyNumberFormat="1" applyFont="1" applyFill="1" applyAlignment="1">
      <alignment horizontal="right" wrapText="1"/>
    </xf>
    <xf numFmtId="0" fontId="4" fillId="2" borderId="0" xfId="0" applyFont="1" applyFill="1" applyBorder="1" applyAlignment="1">
      <alignment horizontal="right" wrapText="1"/>
    </xf>
    <xf numFmtId="3" fontId="5" fillId="2" borderId="0" xfId="0" applyNumberFormat="1" applyFont="1" applyFill="1" applyAlignment="1">
      <alignment horizontal="right" wrapText="1"/>
    </xf>
    <xf numFmtId="0" fontId="8" fillId="3" borderId="0" xfId="0" applyFont="1" applyFill="1"/>
    <xf numFmtId="0" fontId="0" fillId="3" borderId="0" xfId="0" applyFill="1"/>
    <xf numFmtId="165" fontId="2" fillId="3" borderId="0" xfId="1" applyNumberFormat="1" applyFill="1"/>
    <xf numFmtId="166" fontId="2" fillId="3" borderId="0" xfId="1" applyNumberFormat="1" applyFill="1"/>
    <xf numFmtId="0" fontId="10" fillId="0" borderId="6" xfId="0" applyFont="1" applyBorder="1" applyAlignment="1">
      <alignment wrapText="1"/>
    </xf>
    <xf numFmtId="0" fontId="9" fillId="0" borderId="8" xfId="0" applyFont="1" applyBorder="1" applyAlignment="1">
      <alignment horizontal="center" wrapText="1"/>
    </xf>
    <xf numFmtId="0" fontId="11" fillId="0" borderId="9" xfId="0" applyFont="1" applyBorder="1" applyAlignment="1">
      <alignment wrapText="1"/>
    </xf>
    <xf numFmtId="0" fontId="9" fillId="0" borderId="0" xfId="0" applyFont="1" applyAlignment="1">
      <alignment horizontal="center" wrapText="1"/>
    </xf>
    <xf numFmtId="0" fontId="9" fillId="0" borderId="10" xfId="0" applyFont="1" applyBorder="1" applyAlignment="1">
      <alignment horizontal="center" wrapText="1"/>
    </xf>
    <xf numFmtId="0" fontId="9" fillId="0" borderId="11" xfId="0" applyFont="1" applyBorder="1" applyAlignment="1">
      <alignment wrapText="1"/>
    </xf>
    <xf numFmtId="0" fontId="9" fillId="0" borderId="2" xfId="0" applyFont="1" applyBorder="1" applyAlignment="1">
      <alignment horizontal="center" wrapText="1"/>
    </xf>
    <xf numFmtId="0" fontId="9" fillId="0" borderId="12" xfId="0" applyFont="1" applyBorder="1" applyAlignment="1">
      <alignment horizontal="center" wrapText="1"/>
    </xf>
    <xf numFmtId="0" fontId="9" fillId="0" borderId="9" xfId="0" applyFont="1" applyBorder="1" applyAlignment="1">
      <alignment wrapText="1"/>
    </xf>
    <xf numFmtId="3" fontId="9" fillId="0" borderId="0" xfId="0" applyNumberFormat="1" applyFont="1" applyAlignment="1">
      <alignment horizontal="center" wrapText="1"/>
    </xf>
    <xf numFmtId="3" fontId="9" fillId="0" borderId="10" xfId="0" applyNumberFormat="1" applyFont="1" applyBorder="1" applyAlignment="1">
      <alignment horizontal="center" wrapText="1"/>
    </xf>
    <xf numFmtId="3" fontId="9" fillId="0" borderId="2" xfId="0" applyNumberFormat="1" applyFont="1" applyBorder="1" applyAlignment="1">
      <alignment horizontal="center" wrapText="1"/>
    </xf>
    <xf numFmtId="164" fontId="9" fillId="0" borderId="0" xfId="0" applyNumberFormat="1" applyFont="1" applyAlignment="1">
      <alignment horizontal="center" wrapText="1"/>
    </xf>
    <xf numFmtId="164" fontId="9" fillId="0" borderId="10" xfId="0" applyNumberFormat="1" applyFont="1" applyBorder="1" applyAlignment="1">
      <alignment horizontal="center" wrapText="1"/>
    </xf>
    <xf numFmtId="3" fontId="9" fillId="4" borderId="0" xfId="0" applyNumberFormat="1" applyFont="1" applyFill="1" applyAlignment="1">
      <alignment horizontal="center" wrapText="1"/>
    </xf>
    <xf numFmtId="3" fontId="9" fillId="4" borderId="2" xfId="0" applyNumberFormat="1" applyFont="1" applyFill="1" applyBorder="1" applyAlignment="1">
      <alignment horizontal="center" wrapText="1"/>
    </xf>
    <xf numFmtId="0" fontId="13" fillId="0" borderId="0" xfId="0" applyFont="1"/>
    <xf numFmtId="3" fontId="0" fillId="0" borderId="0" xfId="0" applyNumberFormat="1"/>
    <xf numFmtId="167" fontId="0" fillId="0" borderId="0" xfId="0" applyNumberFormat="1"/>
    <xf numFmtId="9" fontId="0" fillId="0" borderId="0" xfId="4" applyFont="1"/>
    <xf numFmtId="0" fontId="9" fillId="5" borderId="7" xfId="0" applyFont="1" applyFill="1" applyBorder="1" applyAlignment="1">
      <alignment horizontal="center" wrapText="1"/>
    </xf>
    <xf numFmtId="0" fontId="9" fillId="5" borderId="0" xfId="0" applyFont="1" applyFill="1" applyAlignment="1">
      <alignment horizontal="center" wrapText="1"/>
    </xf>
    <xf numFmtId="0" fontId="9" fillId="5" borderId="2" xfId="0" applyFont="1" applyFill="1" applyBorder="1" applyAlignment="1">
      <alignment horizontal="center" wrapText="1"/>
    </xf>
    <xf numFmtId="0" fontId="17" fillId="0" borderId="0" xfId="0" applyFont="1" applyAlignment="1">
      <alignment wrapText="1"/>
    </xf>
    <xf numFmtId="0" fontId="17" fillId="0" borderId="10" xfId="0" applyFont="1" applyBorder="1" applyAlignment="1">
      <alignment wrapText="1"/>
    </xf>
    <xf numFmtId="0" fontId="10" fillId="0" borderId="9" xfId="0" applyFont="1" applyBorder="1" applyAlignment="1">
      <alignment horizontal="justify" wrapText="1"/>
    </xf>
    <xf numFmtId="0" fontId="17" fillId="0" borderId="11" xfId="0" applyFont="1" applyBorder="1" applyAlignment="1">
      <alignment vertical="top" wrapText="1"/>
    </xf>
    <xf numFmtId="0" fontId="18" fillId="0" borderId="9" xfId="0" applyFont="1" applyBorder="1" applyAlignment="1">
      <alignment wrapText="1"/>
    </xf>
    <xf numFmtId="0" fontId="18" fillId="0" borderId="11" xfId="0" applyFont="1" applyBorder="1" applyAlignment="1">
      <alignment wrapText="1"/>
    </xf>
    <xf numFmtId="164" fontId="18" fillId="0" borderId="0" xfId="0" applyNumberFormat="1" applyFont="1" applyAlignment="1">
      <alignment horizontal="center" wrapText="1"/>
    </xf>
    <xf numFmtId="0" fontId="9" fillId="0" borderId="7" xfId="0" applyFont="1" applyBorder="1" applyAlignment="1">
      <alignment wrapText="1"/>
    </xf>
    <xf numFmtId="0" fontId="13" fillId="0" borderId="17" xfId="0" applyFont="1" applyBorder="1"/>
    <xf numFmtId="0" fontId="13" fillId="0" borderId="14" xfId="0" applyFont="1" applyBorder="1"/>
    <xf numFmtId="0" fontId="13" fillId="0" borderId="13" xfId="0" applyFont="1" applyBorder="1"/>
    <xf numFmtId="0" fontId="0" fillId="0" borderId="0" xfId="0" applyBorder="1"/>
    <xf numFmtId="0" fontId="0" fillId="0" borderId="10" xfId="0" applyBorder="1"/>
    <xf numFmtId="0" fontId="0" fillId="0" borderId="11" xfId="0" applyBorder="1"/>
    <xf numFmtId="0" fontId="0" fillId="0" borderId="2" xfId="0" applyBorder="1"/>
    <xf numFmtId="0" fontId="0" fillId="0" borderId="12" xfId="0" applyBorder="1"/>
    <xf numFmtId="0" fontId="0" fillId="0" borderId="14" xfId="0" applyBorder="1"/>
    <xf numFmtId="0" fontId="13" fillId="0" borderId="9" xfId="0" applyFont="1" applyBorder="1"/>
    <xf numFmtId="0" fontId="2" fillId="0" borderId="0" xfId="0" applyFont="1"/>
    <xf numFmtId="43" fontId="0" fillId="0" borderId="0" xfId="0" applyNumberFormat="1"/>
    <xf numFmtId="168" fontId="0" fillId="0" borderId="0" xfId="0" applyNumberFormat="1"/>
    <xf numFmtId="169" fontId="0" fillId="0" borderId="0" xfId="0" applyNumberFormat="1"/>
    <xf numFmtId="0" fontId="19" fillId="3" borderId="0" xfId="0" applyFont="1" applyFill="1" applyAlignment="1">
      <alignment vertical="center"/>
    </xf>
    <xf numFmtId="0" fontId="9" fillId="0" borderId="7" xfId="0" applyFont="1" applyBorder="1" applyAlignment="1">
      <alignment horizontal="center" vertical="center" wrapText="1"/>
    </xf>
    <xf numFmtId="0" fontId="9" fillId="0" borderId="18" xfId="0" applyFont="1" applyBorder="1" applyAlignment="1">
      <alignment horizontal="center" vertical="center" wrapText="1"/>
    </xf>
    <xf numFmtId="0" fontId="24" fillId="6" borderId="19" xfId="0" applyFont="1" applyFill="1" applyBorder="1" applyAlignment="1">
      <alignment horizontal="center" vertical="center" wrapText="1"/>
    </xf>
    <xf numFmtId="0" fontId="23" fillId="6" borderId="0" xfId="0" applyFont="1" applyFill="1"/>
    <xf numFmtId="0" fontId="23" fillId="6" borderId="2" xfId="0" applyFont="1" applyFill="1" applyBorder="1"/>
    <xf numFmtId="165" fontId="23" fillId="6" borderId="0" xfId="1" applyNumberFormat="1" applyFont="1" applyFill="1"/>
    <xf numFmtId="43" fontId="23" fillId="6" borderId="0" xfId="1" applyNumberFormat="1" applyFont="1" applyFill="1"/>
    <xf numFmtId="165" fontId="23" fillId="6" borderId="2" xfId="1" applyNumberFormat="1" applyFont="1" applyFill="1" applyBorder="1"/>
    <xf numFmtId="43" fontId="23" fillId="6" borderId="0" xfId="1" applyNumberFormat="1" applyFont="1" applyFill="1" applyAlignment="1">
      <alignment horizontal="right"/>
    </xf>
    <xf numFmtId="165" fontId="23" fillId="6" borderId="0" xfId="1" applyNumberFormat="1" applyFont="1" applyFill="1" applyAlignment="1">
      <alignment horizontal="right"/>
    </xf>
    <xf numFmtId="165" fontId="23" fillId="6" borderId="2" xfId="1" applyNumberFormat="1" applyFont="1" applyFill="1" applyBorder="1" applyAlignment="1">
      <alignment horizontal="right"/>
    </xf>
    <xf numFmtId="0" fontId="4" fillId="2" borderId="0" xfId="0" applyFont="1" applyFill="1" applyAlignment="1">
      <alignment horizontal="center" wrapText="1"/>
    </xf>
    <xf numFmtId="0" fontId="9" fillId="5" borderId="5" xfId="0" applyFont="1" applyFill="1" applyBorder="1" applyAlignment="1">
      <alignment horizontal="center" vertical="top" wrapText="1"/>
    </xf>
    <xf numFmtId="0" fontId="9" fillId="0" borderId="5" xfId="0" applyFont="1" applyBorder="1" applyAlignment="1">
      <alignment horizontal="center" vertical="top" wrapText="1"/>
    </xf>
    <xf numFmtId="0" fontId="9" fillId="0" borderId="15" xfId="0" applyFont="1" applyBorder="1" applyAlignment="1">
      <alignment horizontal="center" vertical="top" wrapText="1"/>
    </xf>
    <xf numFmtId="0" fontId="9" fillId="5" borderId="0" xfId="0" applyFont="1" applyFill="1" applyAlignment="1">
      <alignment horizontal="center" vertical="top" wrapText="1"/>
    </xf>
    <xf numFmtId="0" fontId="9" fillId="5" borderId="14" xfId="0" applyFont="1" applyFill="1" applyBorder="1" applyAlignment="1">
      <alignment horizontal="center" vertical="top" wrapText="1"/>
    </xf>
    <xf numFmtId="0" fontId="22" fillId="0" borderId="0" xfId="0" applyFont="1" applyFill="1" applyBorder="1" applyAlignment="1">
      <alignment horizontal="center" wrapText="1"/>
    </xf>
    <xf numFmtId="0" fontId="10" fillId="0" borderId="4" xfId="0" applyFont="1" applyBorder="1" applyAlignment="1">
      <alignment wrapText="1"/>
    </xf>
    <xf numFmtId="0" fontId="10" fillId="0" borderId="9" xfId="0" applyFont="1" applyBorder="1" applyAlignment="1">
      <alignment wrapText="1"/>
    </xf>
    <xf numFmtId="0" fontId="9" fillId="0" borderId="0" xfId="0" applyFont="1" applyAlignment="1">
      <alignment horizontal="center" vertical="top" wrapText="1"/>
    </xf>
    <xf numFmtId="0" fontId="9" fillId="0" borderId="16" xfId="0" applyFont="1" applyBorder="1" applyAlignment="1">
      <alignment horizontal="center" vertical="top" wrapText="1"/>
    </xf>
    <xf numFmtId="0" fontId="9" fillId="0" borderId="14" xfId="0" applyFont="1" applyBorder="1" applyAlignment="1">
      <alignment horizontal="center" wrapText="1"/>
    </xf>
    <xf numFmtId="0" fontId="9" fillId="0" borderId="13" xfId="0" applyFont="1" applyBorder="1" applyAlignment="1">
      <alignment horizontal="center" wrapText="1"/>
    </xf>
    <xf numFmtId="0" fontId="4" fillId="2" borderId="3" xfId="0" applyFont="1" applyFill="1" applyBorder="1" applyAlignment="1">
      <alignment horizontal="center" wrapText="1"/>
    </xf>
    <xf numFmtId="0" fontId="10" fillId="5" borderId="0" xfId="0" applyFont="1" applyFill="1" applyBorder="1" applyAlignment="1">
      <alignment horizontal="center" wrapText="1"/>
    </xf>
    <xf numFmtId="0" fontId="24" fillId="6" borderId="19" xfId="0" applyFont="1" applyFill="1" applyBorder="1" applyAlignment="1">
      <alignment horizontal="center"/>
    </xf>
  </cellXfs>
  <cellStyles count="5">
    <cellStyle name="Comma" xfId="1" builtinId="3"/>
    <cellStyle name="Comma 2" xfId="3" xr:uid="{00000000-0005-0000-0000-000001000000}"/>
    <cellStyle name="Normal" xfId="0" builtinId="0"/>
    <cellStyle name="Normal 2" xfId="2" xr:uid="{00000000-0005-0000-0000-000003000000}"/>
    <cellStyle name="Percent"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35</xdr:col>
      <xdr:colOff>617220</xdr:colOff>
      <xdr:row>27</xdr:row>
      <xdr:rowOff>22860</xdr:rowOff>
    </xdr:from>
    <xdr:to>
      <xdr:col>40</xdr:col>
      <xdr:colOff>26670</xdr:colOff>
      <xdr:row>40</xdr:row>
      <xdr:rowOff>108585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2181820" y="5692140"/>
          <a:ext cx="5093970" cy="2562225"/>
        </a:xfrm>
        <a:prstGeom prst="rect">
          <a:avLst/>
        </a:prstGeom>
        <a:solidFill>
          <a:schemeClr val="accent6">
            <a:lumMod val="40000"/>
            <a:lumOff val="60000"/>
          </a:schemeClr>
        </a:solidFill>
        <a:ln w="2540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There are three inputs</a:t>
          </a:r>
          <a:r>
            <a:rPr lang="en-US" sz="1100" baseline="0"/>
            <a:t> to this spreadsheet: </a:t>
          </a:r>
        </a:p>
        <a:p>
          <a:r>
            <a:rPr lang="en-US" sz="1100" baseline="0"/>
            <a:t>1) goa_[species]_max_out/percentiles.out</a:t>
          </a:r>
        </a:p>
        <a:p>
          <a:r>
            <a:rPr lang="en-US" sz="1100" baseline="0"/>
            <a:t>	This fills out table in blue in all columns except author's F</a:t>
          </a:r>
        </a:p>
        <a:p>
          <a:r>
            <a:rPr lang="en-US" sz="1100" baseline="0"/>
            <a:t>2) goa_[species]_out/percentile.out</a:t>
          </a:r>
        </a:p>
        <a:p>
          <a:r>
            <a:rPr lang="en-US" sz="1100" baseline="0"/>
            <a:t>	This fills out table in blue in author's F column</a:t>
          </a:r>
        </a:p>
        <a:p>
          <a:r>
            <a:rPr lang="en-US" sz="1100" baseline="0"/>
            <a:t>3) goa_[species]_out/bigsum.dat</a:t>
          </a:r>
        </a:p>
        <a:p>
          <a:r>
            <a:rPr lang="en-US" sz="1100" baseline="0"/>
            <a:t>	This gives the right OFLs and ABCs projections for the author's F</a:t>
          </a:r>
        </a:p>
        <a:p>
          <a:endParaRPr lang="en-US" sz="1100" baseline="0"/>
        </a:p>
        <a:p>
          <a:r>
            <a:rPr lang="en-US" sz="1100" baseline="0"/>
            <a:t>We use bigsum because it takes into account the lower than maxABC catches in the following years, yielding larger biomass, abc and ofls. These are the same values generated internally by the stock assessment in on-year model runs.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F537"/>
  <sheetViews>
    <sheetView tabSelected="1" topLeftCell="AH4" workbookViewId="0">
      <selection activeCell="AO15" sqref="AO15:AO16"/>
    </sheetView>
  </sheetViews>
  <sheetFormatPr defaultRowHeight="12.75" x14ac:dyDescent="0.2"/>
  <cols>
    <col min="11" max="11" width="10.28515625" style="9" bestFit="1" customWidth="1"/>
    <col min="12" max="12" width="10.5703125" customWidth="1"/>
    <col min="23" max="23" width="9.140625" style="9"/>
    <col min="36" max="36" width="10.42578125" customWidth="1"/>
    <col min="37" max="37" width="42.5703125" customWidth="1"/>
    <col min="39" max="39" width="11.140625" bestFit="1" customWidth="1"/>
    <col min="40" max="40" width="9.85546875" bestFit="1" customWidth="1"/>
    <col min="41" max="41" width="9.5703125" bestFit="1" customWidth="1"/>
    <col min="44" max="44" width="14" customWidth="1"/>
    <col min="45" max="45" width="9.28515625" customWidth="1"/>
  </cols>
  <sheetData>
    <row r="1" spans="1:58" ht="15" customHeight="1" x14ac:dyDescent="0.2">
      <c r="K1" s="8" t="s">
        <v>64</v>
      </c>
      <c r="W1" s="8" t="s">
        <v>65</v>
      </c>
      <c r="X1" s="8" t="s">
        <v>63</v>
      </c>
      <c r="Y1" s="53" t="s">
        <v>59</v>
      </c>
      <c r="Z1" t="s">
        <v>60</v>
      </c>
      <c r="AA1" t="s">
        <v>6</v>
      </c>
      <c r="AB1" t="s">
        <v>52</v>
      </c>
      <c r="AC1" t="s">
        <v>53</v>
      </c>
      <c r="AD1" t="s">
        <v>15</v>
      </c>
      <c r="AE1" t="s">
        <v>54</v>
      </c>
      <c r="AF1" t="s">
        <v>61</v>
      </c>
      <c r="AG1" t="s">
        <v>62</v>
      </c>
      <c r="AH1" s="8" t="s">
        <v>52</v>
      </c>
      <c r="AI1" s="8" t="s">
        <v>53</v>
      </c>
      <c r="AK1" s="28" t="s">
        <v>67</v>
      </c>
      <c r="AL1" s="28"/>
      <c r="AM1" s="28"/>
      <c r="AN1" s="28"/>
      <c r="AO1" s="28"/>
      <c r="AP1" s="28"/>
      <c r="AQ1" s="28" t="s">
        <v>66</v>
      </c>
      <c r="AR1" s="28"/>
      <c r="AS1" s="28"/>
    </row>
    <row r="2" spans="1:58" ht="15" customHeight="1" thickBot="1" x14ac:dyDescent="0.25">
      <c r="A2" t="s">
        <v>0</v>
      </c>
      <c r="B2" t="s">
        <v>1</v>
      </c>
      <c r="C2" t="s">
        <v>2</v>
      </c>
      <c r="D2" t="s">
        <v>3</v>
      </c>
      <c r="E2" t="s">
        <v>4</v>
      </c>
      <c r="F2" t="s">
        <v>5</v>
      </c>
      <c r="M2" t="s">
        <v>0</v>
      </c>
      <c r="N2" t="s">
        <v>1</v>
      </c>
      <c r="O2" t="s">
        <v>2</v>
      </c>
      <c r="P2" t="s">
        <v>3</v>
      </c>
      <c r="Q2" t="s">
        <v>4</v>
      </c>
      <c r="R2" t="s">
        <v>5</v>
      </c>
      <c r="Y2">
        <v>1</v>
      </c>
      <c r="Z2" t="s">
        <v>73</v>
      </c>
      <c r="AA2">
        <v>2023</v>
      </c>
      <c r="AB2">
        <v>45.440199999999997</v>
      </c>
      <c r="AC2">
        <v>53.140900000000002</v>
      </c>
      <c r="AD2">
        <v>27.16</v>
      </c>
      <c r="AE2">
        <v>156.65100000000001</v>
      </c>
      <c r="AF2">
        <v>5.0659599999999999E-2</v>
      </c>
      <c r="AG2">
        <v>695.09299999999996</v>
      </c>
      <c r="AH2" s="9">
        <f>AB2*1000</f>
        <v>45440.2</v>
      </c>
      <c r="AI2" s="9">
        <f t="shared" ref="AH2:AI5" si="0">AC2*1000</f>
        <v>53140.9</v>
      </c>
      <c r="AN2">
        <f>AN10/AN11</f>
        <v>0.61713365410585497</v>
      </c>
      <c r="AP2">
        <f>93/214</f>
        <v>0.43457943925233644</v>
      </c>
    </row>
    <row r="3" spans="1:58" ht="26.45" customHeight="1" thickBot="1" x14ac:dyDescent="0.25">
      <c r="A3">
        <v>299.90100000000001</v>
      </c>
      <c r="B3">
        <v>119.96</v>
      </c>
      <c r="C3">
        <v>104.965</v>
      </c>
      <c r="D3">
        <v>25.265000000000001</v>
      </c>
      <c r="E3">
        <v>13.962300000000001</v>
      </c>
      <c r="F3">
        <v>156.65100000000001</v>
      </c>
      <c r="M3">
        <v>299.90100000000001</v>
      </c>
      <c r="N3">
        <v>119.96</v>
      </c>
      <c r="O3">
        <v>104.965</v>
      </c>
      <c r="P3">
        <v>25.265000000000001</v>
      </c>
      <c r="Q3">
        <v>13.962300000000001</v>
      </c>
      <c r="R3">
        <v>156.65100000000001</v>
      </c>
      <c r="Y3">
        <v>1</v>
      </c>
      <c r="Z3" t="s">
        <v>73</v>
      </c>
      <c r="AA3">
        <v>2024</v>
      </c>
      <c r="AB3">
        <v>47.366900000000001</v>
      </c>
      <c r="AC3">
        <v>55.385199999999998</v>
      </c>
      <c r="AD3">
        <v>31.4847</v>
      </c>
      <c r="AE3">
        <v>185.07900000000001</v>
      </c>
      <c r="AF3">
        <v>5.6467099999999999E-2</v>
      </c>
      <c r="AG3">
        <v>700.35299999999995</v>
      </c>
      <c r="AH3" s="9">
        <f t="shared" si="0"/>
        <v>47366.9</v>
      </c>
      <c r="AI3" s="9">
        <f t="shared" si="0"/>
        <v>55385.2</v>
      </c>
      <c r="AK3" s="76"/>
      <c r="AL3" s="70" t="s">
        <v>76</v>
      </c>
      <c r="AM3" s="70"/>
      <c r="AN3" s="71" t="s">
        <v>76</v>
      </c>
      <c r="AO3" s="72"/>
      <c r="AQ3" s="2" t="s">
        <v>6</v>
      </c>
      <c r="AR3" s="2" t="s">
        <v>96</v>
      </c>
      <c r="AS3" s="2" t="s">
        <v>97</v>
      </c>
      <c r="AT3" s="2" t="s">
        <v>7</v>
      </c>
      <c r="AU3" s="2" t="s">
        <v>98</v>
      </c>
      <c r="AV3" s="2" t="s">
        <v>99</v>
      </c>
      <c r="AW3" s="2" t="s">
        <v>8</v>
      </c>
      <c r="AX3" s="2" t="s">
        <v>100</v>
      </c>
    </row>
    <row r="4" spans="1:58" ht="30" customHeight="1" x14ac:dyDescent="0.2">
      <c r="A4" t="s">
        <v>11</v>
      </c>
      <c r="B4" t="s">
        <v>12</v>
      </c>
      <c r="M4" t="s">
        <v>11</v>
      </c>
      <c r="N4" t="s">
        <v>12</v>
      </c>
      <c r="Y4">
        <v>1</v>
      </c>
      <c r="Z4" t="s">
        <v>73</v>
      </c>
      <c r="AA4">
        <v>2025</v>
      </c>
      <c r="AB4">
        <v>47.572299999999998</v>
      </c>
      <c r="AC4">
        <v>55.6203</v>
      </c>
      <c r="AD4">
        <v>30.815799999999999</v>
      </c>
      <c r="AE4">
        <v>209.5</v>
      </c>
      <c r="AF4">
        <v>5.5022700000000001E-2</v>
      </c>
      <c r="AG4">
        <v>691.26</v>
      </c>
      <c r="AH4" s="9">
        <f>AB4*1000</f>
        <v>47572.299999999996</v>
      </c>
      <c r="AI4" s="9">
        <f t="shared" si="0"/>
        <v>55620.3</v>
      </c>
      <c r="AK4" s="77"/>
      <c r="AL4" s="73" t="s">
        <v>77</v>
      </c>
      <c r="AM4" s="73"/>
      <c r="AN4" s="78" t="s">
        <v>81</v>
      </c>
      <c r="AO4" s="79"/>
      <c r="AQ4" s="82" t="s">
        <v>10</v>
      </c>
      <c r="AR4" s="82"/>
      <c r="AS4" s="82"/>
      <c r="AT4" s="82"/>
      <c r="AU4" s="82"/>
      <c r="AV4" s="82"/>
      <c r="AW4" s="82"/>
      <c r="AX4" s="82"/>
    </row>
    <row r="5" spans="1:58" ht="15" customHeight="1" thickBot="1" x14ac:dyDescent="0.3">
      <c r="A5">
        <v>0.89973099999999995</v>
      </c>
      <c r="M5">
        <v>0.89973099999999995</v>
      </c>
      <c r="Y5">
        <v>1</v>
      </c>
      <c r="Z5" t="s">
        <v>73</v>
      </c>
      <c r="AA5">
        <v>2026</v>
      </c>
      <c r="AB5">
        <v>46.905299999999997</v>
      </c>
      <c r="AC5">
        <v>54.837899999999998</v>
      </c>
      <c r="AD5">
        <v>46.905299999999997</v>
      </c>
      <c r="AE5">
        <v>228.07599999999999</v>
      </c>
      <c r="AF5">
        <v>8.6058300000000004E-2</v>
      </c>
      <c r="AG5" s="29">
        <v>676.30799999999999</v>
      </c>
      <c r="AH5" s="9">
        <f t="shared" si="0"/>
        <v>46905.299999999996</v>
      </c>
      <c r="AI5" s="9">
        <f t="shared" si="0"/>
        <v>54837.899999999994</v>
      </c>
      <c r="AK5" s="12" t="s">
        <v>55</v>
      </c>
      <c r="AL5" s="32">
        <v>2023</v>
      </c>
      <c r="AM5" s="32">
        <v>2024</v>
      </c>
      <c r="AN5" s="42">
        <v>2024</v>
      </c>
      <c r="AO5" s="13">
        <v>2025</v>
      </c>
      <c r="AQ5" s="3">
        <f t="shared" ref="AQ5:AQ18" si="1">A9</f>
        <v>2023</v>
      </c>
      <c r="AR5" s="4">
        <f t="shared" ref="AR5:AR18" si="2">G26*1000</f>
        <v>156651</v>
      </c>
      <c r="AS5" s="4">
        <f>Sablefish_Full!W26</f>
        <v>156651</v>
      </c>
      <c r="AT5" s="4">
        <f>G162*1000</f>
        <v>156651</v>
      </c>
      <c r="AU5" s="4">
        <f t="shared" ref="AU5:AU18" si="3">G230*1000</f>
        <v>156651</v>
      </c>
      <c r="AV5" s="4">
        <f t="shared" ref="AV5:AV18" si="4">G298*1000</f>
        <v>156651</v>
      </c>
      <c r="AW5" s="4">
        <f t="shared" ref="AW5:AW18" si="5">G366*1000</f>
        <v>156651</v>
      </c>
      <c r="AX5" s="4">
        <f t="shared" ref="AX5:AX18" si="6">G434*1000</f>
        <v>156651</v>
      </c>
      <c r="AY5">
        <f>AQ5</f>
        <v>2023</v>
      </c>
      <c r="AZ5" s="30">
        <f>AR5/1000</f>
        <v>156.65100000000001</v>
      </c>
      <c r="BA5" s="30">
        <f t="shared" ref="BA5:BF5" si="7">AS5/1000</f>
        <v>156.65100000000001</v>
      </c>
      <c r="BB5" s="30">
        <f t="shared" si="7"/>
        <v>156.65100000000001</v>
      </c>
      <c r="BC5" s="30">
        <f t="shared" si="7"/>
        <v>156.65100000000001</v>
      </c>
      <c r="BD5" s="30">
        <f t="shared" si="7"/>
        <v>156.65100000000001</v>
      </c>
      <c r="BE5" s="30">
        <f t="shared" si="7"/>
        <v>156.65100000000001</v>
      </c>
      <c r="BF5" s="30">
        <f t="shared" si="7"/>
        <v>156.65100000000001</v>
      </c>
    </row>
    <row r="6" spans="1:58" ht="15" customHeight="1" x14ac:dyDescent="0.25">
      <c r="A6" t="s">
        <v>13</v>
      </c>
      <c r="B6">
        <v>1</v>
      </c>
      <c r="C6" t="s">
        <v>13</v>
      </c>
      <c r="D6" t="s">
        <v>14</v>
      </c>
      <c r="E6" t="s">
        <v>73</v>
      </c>
      <c r="M6" t="s">
        <v>13</v>
      </c>
      <c r="N6">
        <v>1</v>
      </c>
      <c r="O6" t="s">
        <v>13</v>
      </c>
      <c r="P6" t="s">
        <v>14</v>
      </c>
      <c r="Q6" t="s">
        <v>73</v>
      </c>
      <c r="Y6">
        <v>1</v>
      </c>
      <c r="Z6" t="s">
        <v>73</v>
      </c>
      <c r="AA6">
        <v>2027</v>
      </c>
      <c r="AB6">
        <v>44.4405</v>
      </c>
      <c r="AC6">
        <v>51.956200000000003</v>
      </c>
      <c r="AD6">
        <v>44.4405</v>
      </c>
      <c r="AE6">
        <v>232.19499999999999</v>
      </c>
      <c r="AF6">
        <v>8.6058300000000004E-2</v>
      </c>
      <c r="AG6">
        <v>642.36300000000006</v>
      </c>
      <c r="AK6" s="14" t="s">
        <v>56</v>
      </c>
      <c r="AL6" s="15">
        <v>0.104965</v>
      </c>
      <c r="AM6" s="16">
        <v>0.104965</v>
      </c>
      <c r="AN6" s="24">
        <v>0.113</v>
      </c>
      <c r="AO6" s="25">
        <f>AN6</f>
        <v>0.113</v>
      </c>
      <c r="AQ6" s="3">
        <f t="shared" si="1"/>
        <v>2024</v>
      </c>
      <c r="AR6" s="4">
        <f t="shared" si="2"/>
        <v>185079</v>
      </c>
      <c r="AS6" s="4">
        <f>AE3*1000</f>
        <v>185079</v>
      </c>
      <c r="AT6" s="4">
        <f t="shared" ref="AT6:AT18" si="8">G163*1000</f>
        <v>185079</v>
      </c>
      <c r="AU6" s="4">
        <f t="shared" si="3"/>
        <v>185079</v>
      </c>
      <c r="AV6" s="4">
        <f t="shared" si="4"/>
        <v>185079</v>
      </c>
      <c r="AW6" s="4">
        <f t="shared" si="5"/>
        <v>185079</v>
      </c>
      <c r="AX6" s="4">
        <f t="shared" si="6"/>
        <v>185079</v>
      </c>
      <c r="AY6">
        <f t="shared" ref="AY6:AY18" si="9">AQ6</f>
        <v>2024</v>
      </c>
      <c r="AZ6" s="30">
        <f t="shared" ref="AZ6:AZ18" si="10">AR6/1000</f>
        <v>185.07900000000001</v>
      </c>
      <c r="BA6" s="30">
        <f t="shared" ref="BA6:BA18" si="11">AS6/1000</f>
        <v>185.07900000000001</v>
      </c>
      <c r="BB6" s="30">
        <f t="shared" ref="BB6:BB18" si="12">AT6/1000</f>
        <v>185.07900000000001</v>
      </c>
      <c r="BC6" s="30">
        <f t="shared" ref="BC6:BC18" si="13">AU6/1000</f>
        <v>185.07900000000001</v>
      </c>
      <c r="BD6" s="30">
        <f t="shared" ref="BD6:BD18" si="14">AV6/1000</f>
        <v>185.07900000000001</v>
      </c>
      <c r="BE6" s="30">
        <f t="shared" ref="BE6:BE18" si="15">AW6/1000</f>
        <v>185.07900000000001</v>
      </c>
      <c r="BF6" s="30">
        <f t="shared" ref="BF6:BF18" si="16">AX6/1000</f>
        <v>185.07900000000001</v>
      </c>
    </row>
    <row r="7" spans="1:58" ht="15" customHeight="1" x14ac:dyDescent="0.25">
      <c r="A7" t="s">
        <v>15</v>
      </c>
      <c r="B7" t="s">
        <v>73</v>
      </c>
      <c r="M7" t="s">
        <v>15</v>
      </c>
      <c r="N7" t="s">
        <v>73</v>
      </c>
      <c r="Y7">
        <v>1</v>
      </c>
      <c r="Z7" t="s">
        <v>73</v>
      </c>
      <c r="AA7">
        <v>2028</v>
      </c>
      <c r="AB7">
        <v>41.880899999999997</v>
      </c>
      <c r="AC7">
        <v>48.9649</v>
      </c>
      <c r="AD7">
        <v>41.880899999999997</v>
      </c>
      <c r="AE7">
        <v>229.131</v>
      </c>
      <c r="AF7">
        <v>8.6058300000000004E-2</v>
      </c>
      <c r="AG7">
        <v>607.90599999999995</v>
      </c>
      <c r="AK7" s="20" t="s">
        <v>82</v>
      </c>
      <c r="AL7" s="15" t="s">
        <v>92</v>
      </c>
      <c r="AM7" s="15" t="s">
        <v>92</v>
      </c>
      <c r="AN7" s="15" t="str">
        <f>IF(AN10&gt;AN12,"3a","3b")</f>
        <v>3a</v>
      </c>
      <c r="AO7" s="15" t="str">
        <f>IF(AO10&gt;AO12,"3a","3b")</f>
        <v>3a</v>
      </c>
      <c r="AQ7" s="3">
        <f t="shared" si="1"/>
        <v>2025</v>
      </c>
      <c r="AR7" s="4">
        <f t="shared" si="2"/>
        <v>203611</v>
      </c>
      <c r="AS7" s="4">
        <f t="shared" ref="AS7:AS18" si="17">AE4*1000</f>
        <v>209500</v>
      </c>
      <c r="AT7" s="4">
        <f t="shared" si="8"/>
        <v>212231</v>
      </c>
      <c r="AU7" s="4">
        <f t="shared" si="3"/>
        <v>209806</v>
      </c>
      <c r="AV7" s="4">
        <f t="shared" si="4"/>
        <v>221218</v>
      </c>
      <c r="AW7" s="4">
        <f t="shared" si="5"/>
        <v>200643</v>
      </c>
      <c r="AX7" s="4">
        <f t="shared" si="6"/>
        <v>203611</v>
      </c>
      <c r="AY7">
        <f t="shared" si="9"/>
        <v>2025</v>
      </c>
      <c r="AZ7" s="30">
        <f t="shared" si="10"/>
        <v>203.61099999999999</v>
      </c>
      <c r="BA7" s="30">
        <f t="shared" si="11"/>
        <v>209.5</v>
      </c>
      <c r="BB7" s="30">
        <f t="shared" si="12"/>
        <v>212.23099999999999</v>
      </c>
      <c r="BC7" s="30">
        <f t="shared" si="13"/>
        <v>209.80600000000001</v>
      </c>
      <c r="BD7" s="30">
        <f t="shared" si="14"/>
        <v>221.21799999999999</v>
      </c>
      <c r="BE7" s="30">
        <f t="shared" si="15"/>
        <v>200.643</v>
      </c>
      <c r="BF7" s="30">
        <f t="shared" si="16"/>
        <v>203.61099999999999</v>
      </c>
    </row>
    <row r="8" spans="1:58" ht="15" customHeight="1" x14ac:dyDescent="0.25">
      <c r="A8" t="s">
        <v>6</v>
      </c>
      <c r="B8" t="s">
        <v>16</v>
      </c>
      <c r="C8" t="s">
        <v>17</v>
      </c>
      <c r="D8" t="s">
        <v>18</v>
      </c>
      <c r="E8" t="s">
        <v>19</v>
      </c>
      <c r="F8" t="s">
        <v>20</v>
      </c>
      <c r="G8" t="s">
        <v>21</v>
      </c>
      <c r="H8" t="s">
        <v>22</v>
      </c>
      <c r="I8" t="s">
        <v>23</v>
      </c>
      <c r="M8" t="s">
        <v>6</v>
      </c>
      <c r="N8" t="s">
        <v>16</v>
      </c>
      <c r="O8" t="s">
        <v>17</v>
      </c>
      <c r="P8" t="s">
        <v>18</v>
      </c>
      <c r="Q8" t="s">
        <v>19</v>
      </c>
      <c r="R8" t="s">
        <v>20</v>
      </c>
      <c r="S8" t="s">
        <v>21</v>
      </c>
      <c r="T8" t="s">
        <v>22</v>
      </c>
      <c r="U8" t="s">
        <v>23</v>
      </c>
      <c r="Y8">
        <v>1</v>
      </c>
      <c r="Z8" t="s">
        <v>73</v>
      </c>
      <c r="AA8">
        <v>2029</v>
      </c>
      <c r="AB8">
        <v>39.4129</v>
      </c>
      <c r="AC8">
        <v>46.0809</v>
      </c>
      <c r="AD8">
        <v>39.4129</v>
      </c>
      <c r="AE8">
        <v>220.989</v>
      </c>
      <c r="AF8">
        <v>8.6058300000000004E-2</v>
      </c>
      <c r="AG8">
        <v>575.66899999999998</v>
      </c>
      <c r="AK8" s="20" t="s">
        <v>83</v>
      </c>
      <c r="AL8" s="21">
        <v>678562</v>
      </c>
      <c r="AM8" s="22">
        <v>675058</v>
      </c>
      <c r="AN8" s="21">
        <f>S61*1000</f>
        <v>700353</v>
      </c>
      <c r="AO8" s="22">
        <f>S62*1000</f>
        <v>691260</v>
      </c>
      <c r="AQ8" s="3">
        <f t="shared" si="1"/>
        <v>2026</v>
      </c>
      <c r="AR8" s="4">
        <f t="shared" si="2"/>
        <v>215170</v>
      </c>
      <c r="AS8" s="4">
        <f t="shared" si="17"/>
        <v>228076</v>
      </c>
      <c r="AT8" s="4">
        <f t="shared" si="8"/>
        <v>233714</v>
      </c>
      <c r="AU8" s="4">
        <f t="shared" si="3"/>
        <v>228420</v>
      </c>
      <c r="AV8" s="4">
        <f t="shared" si="4"/>
        <v>253874</v>
      </c>
      <c r="AW8" s="4">
        <f t="shared" si="5"/>
        <v>208963</v>
      </c>
      <c r="AX8" s="4">
        <f t="shared" si="6"/>
        <v>215170</v>
      </c>
      <c r="AY8">
        <f t="shared" si="9"/>
        <v>2026</v>
      </c>
      <c r="AZ8" s="30">
        <f t="shared" si="10"/>
        <v>215.17</v>
      </c>
      <c r="BA8" s="30">
        <f t="shared" si="11"/>
        <v>228.07599999999999</v>
      </c>
      <c r="BB8" s="30">
        <f t="shared" si="12"/>
        <v>233.714</v>
      </c>
      <c r="BC8" s="30">
        <f t="shared" si="13"/>
        <v>228.42</v>
      </c>
      <c r="BD8" s="30">
        <f t="shared" si="14"/>
        <v>253.874</v>
      </c>
      <c r="BE8" s="30">
        <f t="shared" si="15"/>
        <v>208.96299999999999</v>
      </c>
      <c r="BF8" s="30">
        <f t="shared" si="16"/>
        <v>215.17</v>
      </c>
    </row>
    <row r="9" spans="1:58" ht="15" customHeight="1" x14ac:dyDescent="0.25">
      <c r="A9">
        <v>2023</v>
      </c>
      <c r="B9">
        <v>0</v>
      </c>
      <c r="C9">
        <v>24.217600000000001</v>
      </c>
      <c r="D9">
        <v>25.8934</v>
      </c>
      <c r="E9">
        <v>27.16</v>
      </c>
      <c r="F9">
        <v>27.16</v>
      </c>
      <c r="G9">
        <v>27.16</v>
      </c>
      <c r="H9">
        <v>27.16</v>
      </c>
      <c r="I9" s="1">
        <v>2.1316299999999999E-13</v>
      </c>
      <c r="K9" s="10">
        <f t="shared" ref="K9:K22" si="18">G9*1000</f>
        <v>27160</v>
      </c>
      <c r="M9">
        <v>2023</v>
      </c>
      <c r="N9">
        <v>0</v>
      </c>
      <c r="O9">
        <v>24.217600000000001</v>
      </c>
      <c r="P9">
        <v>25.8934</v>
      </c>
      <c r="Q9">
        <v>27.16</v>
      </c>
      <c r="R9">
        <v>27.16</v>
      </c>
      <c r="S9">
        <v>27.16</v>
      </c>
      <c r="T9">
        <v>27.16</v>
      </c>
      <c r="U9" s="1">
        <v>2.1316299999999999E-13</v>
      </c>
      <c r="W9" s="10">
        <f t="shared" ref="W9:W22" si="19">S9*1000</f>
        <v>27160</v>
      </c>
      <c r="Y9">
        <v>1</v>
      </c>
      <c r="Z9" t="s">
        <v>73</v>
      </c>
      <c r="AA9">
        <v>2030</v>
      </c>
      <c r="AB9">
        <v>37.139699999999998</v>
      </c>
      <c r="AC9">
        <v>43.424900000000001</v>
      </c>
      <c r="AD9">
        <v>37.139699999999998</v>
      </c>
      <c r="AE9">
        <v>210.221</v>
      </c>
      <c r="AF9">
        <v>8.6058300000000004E-2</v>
      </c>
      <c r="AG9">
        <v>547.39</v>
      </c>
      <c r="AH9">
        <f>AH3/AH2</f>
        <v>1.0424007816867005</v>
      </c>
      <c r="AK9" s="20" t="s">
        <v>68</v>
      </c>
      <c r="AL9" s="35"/>
      <c r="AM9" s="36"/>
      <c r="AN9" s="35"/>
      <c r="AO9" s="36"/>
      <c r="AQ9" s="3">
        <f t="shared" si="1"/>
        <v>2027</v>
      </c>
      <c r="AR9" s="4">
        <f t="shared" si="2"/>
        <v>219220</v>
      </c>
      <c r="AS9" s="4">
        <f t="shared" si="17"/>
        <v>232195</v>
      </c>
      <c r="AT9" s="4">
        <f t="shared" si="8"/>
        <v>247936</v>
      </c>
      <c r="AU9" s="4">
        <f t="shared" si="3"/>
        <v>239618</v>
      </c>
      <c r="AV9" s="4">
        <f t="shared" si="4"/>
        <v>280471</v>
      </c>
      <c r="AW9" s="4">
        <f t="shared" si="5"/>
        <v>209876</v>
      </c>
      <c r="AX9" s="4">
        <f t="shared" si="6"/>
        <v>216024</v>
      </c>
      <c r="AY9">
        <f t="shared" si="9"/>
        <v>2027</v>
      </c>
      <c r="AZ9" s="30">
        <f t="shared" si="10"/>
        <v>219.22</v>
      </c>
      <c r="BA9" s="30">
        <f t="shared" si="11"/>
        <v>232.19499999999999</v>
      </c>
      <c r="BB9" s="30">
        <f t="shared" si="12"/>
        <v>247.93600000000001</v>
      </c>
      <c r="BC9" s="30">
        <f t="shared" si="13"/>
        <v>239.61799999999999</v>
      </c>
      <c r="BD9" s="30">
        <f t="shared" si="14"/>
        <v>280.471</v>
      </c>
      <c r="BE9" s="30">
        <f t="shared" si="15"/>
        <v>209.876</v>
      </c>
      <c r="BF9" s="30">
        <f t="shared" si="16"/>
        <v>216.024</v>
      </c>
    </row>
    <row r="10" spans="1:58" ht="15" customHeight="1" x14ac:dyDescent="0.25">
      <c r="A10">
        <v>2024</v>
      </c>
      <c r="B10">
        <v>0</v>
      </c>
      <c r="C10">
        <v>24.217600000000001</v>
      </c>
      <c r="D10">
        <v>25.8934</v>
      </c>
      <c r="E10">
        <v>46.958500000000001</v>
      </c>
      <c r="F10">
        <v>47.205599999999997</v>
      </c>
      <c r="G10">
        <v>47.366900000000001</v>
      </c>
      <c r="H10">
        <v>48.308599999999998</v>
      </c>
      <c r="I10" s="1">
        <v>0.48767100000000002</v>
      </c>
      <c r="K10" s="10">
        <f t="shared" si="18"/>
        <v>47366.9</v>
      </c>
      <c r="L10" s="54"/>
      <c r="M10">
        <v>2024</v>
      </c>
      <c r="N10">
        <v>0</v>
      </c>
      <c r="O10">
        <v>24.217600000000001</v>
      </c>
      <c r="P10">
        <v>25.8934</v>
      </c>
      <c r="Q10">
        <v>31.4847</v>
      </c>
      <c r="R10">
        <v>31.4847</v>
      </c>
      <c r="S10">
        <v>31.4847</v>
      </c>
      <c r="T10">
        <v>31.4847</v>
      </c>
      <c r="U10" s="1">
        <v>2.3229799999999999E-6</v>
      </c>
      <c r="W10" s="10">
        <f t="shared" si="19"/>
        <v>31484.7</v>
      </c>
      <c r="Y10">
        <v>1</v>
      </c>
      <c r="Z10" t="s">
        <v>73</v>
      </c>
      <c r="AA10">
        <v>2031</v>
      </c>
      <c r="AB10">
        <v>35.158099999999997</v>
      </c>
      <c r="AC10">
        <v>41.109900000000003</v>
      </c>
      <c r="AD10">
        <v>35.158099999999997</v>
      </c>
      <c r="AE10">
        <v>198.75</v>
      </c>
      <c r="AF10">
        <v>8.6058300000000004E-2</v>
      </c>
      <c r="AG10">
        <v>523.65300000000002</v>
      </c>
      <c r="AK10" s="20" t="s">
        <v>72</v>
      </c>
      <c r="AL10" s="21">
        <v>159788</v>
      </c>
      <c r="AM10" s="22">
        <v>186126</v>
      </c>
      <c r="AN10" s="21">
        <f>W27</f>
        <v>185079</v>
      </c>
      <c r="AO10" s="22">
        <f>W28</f>
        <v>209500</v>
      </c>
      <c r="AQ10" s="3">
        <f t="shared" si="1"/>
        <v>2028</v>
      </c>
      <c r="AR10" s="4">
        <f t="shared" si="2"/>
        <v>216630</v>
      </c>
      <c r="AS10" s="4">
        <f t="shared" si="17"/>
        <v>229131</v>
      </c>
      <c r="AT10" s="4">
        <f t="shared" si="8"/>
        <v>254761</v>
      </c>
      <c r="AU10" s="4">
        <f t="shared" si="3"/>
        <v>243557</v>
      </c>
      <c r="AV10" s="4">
        <f t="shared" si="4"/>
        <v>299745</v>
      </c>
      <c r="AW10" s="4">
        <f t="shared" si="5"/>
        <v>204562</v>
      </c>
      <c r="AX10" s="4">
        <f t="shared" si="6"/>
        <v>210397</v>
      </c>
      <c r="AY10">
        <f t="shared" si="9"/>
        <v>2028</v>
      </c>
      <c r="AZ10" s="30">
        <f t="shared" si="10"/>
        <v>216.63</v>
      </c>
      <c r="BA10" s="30">
        <f t="shared" si="11"/>
        <v>229.131</v>
      </c>
      <c r="BB10" s="30">
        <f t="shared" si="12"/>
        <v>254.761</v>
      </c>
      <c r="BC10" s="30">
        <f t="shared" si="13"/>
        <v>243.55699999999999</v>
      </c>
      <c r="BD10" s="30">
        <f t="shared" si="14"/>
        <v>299.745</v>
      </c>
      <c r="BE10" s="30">
        <f t="shared" si="15"/>
        <v>204.56200000000001</v>
      </c>
      <c r="BF10" s="30">
        <f t="shared" si="16"/>
        <v>210.39699999999999</v>
      </c>
    </row>
    <row r="11" spans="1:58" ht="15" customHeight="1" x14ac:dyDescent="0.3">
      <c r="A11">
        <v>2025</v>
      </c>
      <c r="B11">
        <v>0</v>
      </c>
      <c r="C11">
        <v>24.217600000000001</v>
      </c>
      <c r="D11">
        <v>25.8934</v>
      </c>
      <c r="E11">
        <v>45.041400000000003</v>
      </c>
      <c r="F11">
        <v>46.024999999999999</v>
      </c>
      <c r="G11">
        <v>46.360700000000001</v>
      </c>
      <c r="H11">
        <v>48.829700000000003</v>
      </c>
      <c r="I11" s="1">
        <v>1.3566800000000001</v>
      </c>
      <c r="K11" s="10">
        <f t="shared" si="18"/>
        <v>46360.700000000004</v>
      </c>
      <c r="L11" s="54"/>
      <c r="M11">
        <v>2025</v>
      </c>
      <c r="N11">
        <v>0</v>
      </c>
      <c r="O11">
        <v>24.217600000000001</v>
      </c>
      <c r="P11">
        <v>25.8934</v>
      </c>
      <c r="Q11">
        <v>30.815799999999999</v>
      </c>
      <c r="R11">
        <v>30.815799999999999</v>
      </c>
      <c r="S11">
        <v>30.815799999999999</v>
      </c>
      <c r="T11">
        <v>30.815799999999999</v>
      </c>
      <c r="U11" s="1">
        <v>9.5032799999999996E-6</v>
      </c>
      <c r="W11" s="10">
        <f t="shared" si="19"/>
        <v>30815.8</v>
      </c>
      <c r="Y11">
        <v>1</v>
      </c>
      <c r="Z11" t="s">
        <v>73</v>
      </c>
      <c r="AA11">
        <v>2032</v>
      </c>
      <c r="AB11">
        <v>33.487699999999997</v>
      </c>
      <c r="AC11">
        <v>39.1584</v>
      </c>
      <c r="AD11">
        <v>33.487699999999997</v>
      </c>
      <c r="AE11">
        <v>187.708</v>
      </c>
      <c r="AF11">
        <v>8.6058300000000004E-2</v>
      </c>
      <c r="AG11">
        <v>502.94200000000001</v>
      </c>
      <c r="AH11">
        <f>(AH2-AH3)/AH2</f>
        <v>-4.2400781686700424E-2</v>
      </c>
      <c r="AK11" s="14" t="s">
        <v>69</v>
      </c>
      <c r="AL11" s="21">
        <v>305595</v>
      </c>
      <c r="AM11" s="22">
        <v>305595</v>
      </c>
      <c r="AN11" s="21">
        <f>M3*1000</f>
        <v>299901</v>
      </c>
      <c r="AO11" s="22">
        <f>AN11</f>
        <v>299901</v>
      </c>
      <c r="AQ11" s="3">
        <f t="shared" si="1"/>
        <v>2029</v>
      </c>
      <c r="AR11" s="4">
        <f t="shared" si="2"/>
        <v>209391</v>
      </c>
      <c r="AS11" s="4">
        <f t="shared" si="17"/>
        <v>220989</v>
      </c>
      <c r="AT11" s="4">
        <f t="shared" si="8"/>
        <v>255525</v>
      </c>
      <c r="AU11" s="4">
        <f t="shared" si="3"/>
        <v>241784</v>
      </c>
      <c r="AV11" s="4">
        <f t="shared" si="4"/>
        <v>312126</v>
      </c>
      <c r="AW11" s="4">
        <f t="shared" si="5"/>
        <v>195179</v>
      </c>
      <c r="AX11" s="4">
        <f t="shared" si="6"/>
        <v>200513</v>
      </c>
      <c r="AY11">
        <f t="shared" si="9"/>
        <v>2029</v>
      </c>
      <c r="AZ11" s="30">
        <f t="shared" si="10"/>
        <v>209.39099999999999</v>
      </c>
      <c r="BA11" s="30">
        <f t="shared" si="11"/>
        <v>220.989</v>
      </c>
      <c r="BB11" s="30">
        <f t="shared" si="12"/>
        <v>255.52500000000001</v>
      </c>
      <c r="BC11" s="30">
        <f t="shared" si="13"/>
        <v>241.78399999999999</v>
      </c>
      <c r="BD11" s="30">
        <f t="shared" si="14"/>
        <v>312.12599999999998</v>
      </c>
      <c r="BE11" s="30">
        <f t="shared" si="15"/>
        <v>195.179</v>
      </c>
      <c r="BF11" s="30">
        <f t="shared" si="16"/>
        <v>200.51300000000001</v>
      </c>
    </row>
    <row r="12" spans="1:58" ht="15" customHeight="1" x14ac:dyDescent="0.3">
      <c r="A12">
        <v>2026</v>
      </c>
      <c r="B12">
        <v>0</v>
      </c>
      <c r="C12">
        <v>24.217600000000001</v>
      </c>
      <c r="D12">
        <v>25.8934</v>
      </c>
      <c r="E12">
        <v>41.971400000000003</v>
      </c>
      <c r="F12">
        <v>44.002000000000002</v>
      </c>
      <c r="G12">
        <v>44.535899999999998</v>
      </c>
      <c r="H12">
        <v>48.759599999999999</v>
      </c>
      <c r="I12">
        <v>2.3522799999999999</v>
      </c>
      <c r="K12" s="10">
        <f t="shared" si="18"/>
        <v>44535.9</v>
      </c>
      <c r="M12">
        <v>2026</v>
      </c>
      <c r="N12">
        <v>0</v>
      </c>
      <c r="O12">
        <v>24.217600000000001</v>
      </c>
      <c r="P12">
        <v>25.8934</v>
      </c>
      <c r="Q12">
        <v>44.225299999999997</v>
      </c>
      <c r="R12">
        <v>46.329599999999999</v>
      </c>
      <c r="S12">
        <v>46.905299999999997</v>
      </c>
      <c r="T12">
        <v>51.459299999999999</v>
      </c>
      <c r="U12">
        <v>2.48272</v>
      </c>
      <c r="W12" s="10">
        <f t="shared" si="19"/>
        <v>46905.299999999996</v>
      </c>
      <c r="Y12">
        <v>1</v>
      </c>
      <c r="Z12" t="s">
        <v>73</v>
      </c>
      <c r="AA12">
        <v>2033</v>
      </c>
      <c r="AB12">
        <v>32.067</v>
      </c>
      <c r="AC12">
        <v>37.4983</v>
      </c>
      <c r="AD12">
        <v>32.067</v>
      </c>
      <c r="AE12">
        <v>177.63800000000001</v>
      </c>
      <c r="AF12">
        <v>8.6058300000000004E-2</v>
      </c>
      <c r="AG12">
        <v>483.65899999999999</v>
      </c>
      <c r="AK12" s="14" t="s">
        <v>70</v>
      </c>
      <c r="AL12" s="21">
        <v>122238</v>
      </c>
      <c r="AM12" s="22">
        <v>122238</v>
      </c>
      <c r="AN12" s="21">
        <f>N3*1000</f>
        <v>119960</v>
      </c>
      <c r="AO12" s="22">
        <f>AN12</f>
        <v>119960</v>
      </c>
      <c r="AQ12" s="3">
        <f t="shared" si="1"/>
        <v>2030</v>
      </c>
      <c r="AR12" s="4">
        <f t="shared" si="2"/>
        <v>199787</v>
      </c>
      <c r="AS12" s="4">
        <f t="shared" si="17"/>
        <v>210221</v>
      </c>
      <c r="AT12" s="4">
        <f t="shared" si="8"/>
        <v>252312</v>
      </c>
      <c r="AU12" s="4">
        <f t="shared" si="3"/>
        <v>236465</v>
      </c>
      <c r="AV12" s="4">
        <f t="shared" si="4"/>
        <v>319224</v>
      </c>
      <c r="AW12" s="4">
        <f t="shared" si="5"/>
        <v>184019</v>
      </c>
      <c r="AX12" s="4">
        <f t="shared" si="6"/>
        <v>188748</v>
      </c>
      <c r="AY12">
        <f t="shared" si="9"/>
        <v>2030</v>
      </c>
      <c r="AZ12" s="30">
        <f t="shared" si="10"/>
        <v>199.78700000000001</v>
      </c>
      <c r="BA12" s="30">
        <f t="shared" si="11"/>
        <v>210.221</v>
      </c>
      <c r="BB12" s="30">
        <f t="shared" si="12"/>
        <v>252.31200000000001</v>
      </c>
      <c r="BC12" s="30">
        <f t="shared" si="13"/>
        <v>236.465</v>
      </c>
      <c r="BD12" s="30">
        <f t="shared" si="14"/>
        <v>319.22399999999999</v>
      </c>
      <c r="BE12" s="30">
        <f t="shared" si="15"/>
        <v>184.01900000000001</v>
      </c>
      <c r="BF12" s="30">
        <f t="shared" si="16"/>
        <v>188.74799999999999</v>
      </c>
    </row>
    <row r="13" spans="1:58" ht="15" customHeight="1" x14ac:dyDescent="0.3">
      <c r="A13">
        <v>2027</v>
      </c>
      <c r="B13">
        <v>0</v>
      </c>
      <c r="C13">
        <v>24.217600000000001</v>
      </c>
      <c r="D13">
        <v>25.8934</v>
      </c>
      <c r="E13">
        <v>38.817599999999999</v>
      </c>
      <c r="F13">
        <v>41.681199999999997</v>
      </c>
      <c r="G13">
        <v>42.336399999999998</v>
      </c>
      <c r="H13">
        <v>47.657299999999999</v>
      </c>
      <c r="I13">
        <v>3.137</v>
      </c>
      <c r="K13" s="10">
        <f t="shared" si="18"/>
        <v>42336.399999999994</v>
      </c>
      <c r="M13">
        <v>2027</v>
      </c>
      <c r="N13">
        <v>0</v>
      </c>
      <c r="O13">
        <v>24.217600000000001</v>
      </c>
      <c r="P13">
        <v>25.8934</v>
      </c>
      <c r="Q13">
        <v>40.818300000000001</v>
      </c>
      <c r="R13">
        <v>43.743400000000001</v>
      </c>
      <c r="S13">
        <v>44.4405</v>
      </c>
      <c r="T13">
        <v>49.9923</v>
      </c>
      <c r="U13">
        <v>3.2510300000000001</v>
      </c>
      <c r="W13" s="10">
        <f t="shared" si="19"/>
        <v>44440.5</v>
      </c>
      <c r="Y13">
        <v>1</v>
      </c>
      <c r="Z13" t="s">
        <v>73</v>
      </c>
      <c r="AA13">
        <v>2034</v>
      </c>
      <c r="AB13">
        <v>30.844999999999999</v>
      </c>
      <c r="AC13">
        <v>36.070099999999996</v>
      </c>
      <c r="AD13">
        <v>30.844999999999999</v>
      </c>
      <c r="AE13">
        <v>168.76400000000001</v>
      </c>
      <c r="AF13">
        <v>8.6058300000000004E-2</v>
      </c>
      <c r="AG13">
        <v>467.74099999999999</v>
      </c>
      <c r="AK13" s="14" t="s">
        <v>71</v>
      </c>
      <c r="AL13" s="21">
        <v>106958</v>
      </c>
      <c r="AM13" s="22">
        <v>106958</v>
      </c>
      <c r="AN13" s="21">
        <f>O3*1000</f>
        <v>104965</v>
      </c>
      <c r="AO13" s="22">
        <f>AN13</f>
        <v>104965</v>
      </c>
      <c r="AQ13" s="3">
        <f t="shared" si="1"/>
        <v>2031</v>
      </c>
      <c r="AR13" s="4">
        <f t="shared" si="2"/>
        <v>189583</v>
      </c>
      <c r="AS13" s="4">
        <f t="shared" si="17"/>
        <v>198750</v>
      </c>
      <c r="AT13" s="4">
        <f t="shared" si="8"/>
        <v>247000</v>
      </c>
      <c r="AU13" s="4">
        <f t="shared" si="3"/>
        <v>229467</v>
      </c>
      <c r="AV13" s="4">
        <f t="shared" si="4"/>
        <v>322802</v>
      </c>
      <c r="AW13" s="4">
        <f t="shared" si="5"/>
        <v>172764</v>
      </c>
      <c r="AX13" s="4">
        <f t="shared" si="6"/>
        <v>176858</v>
      </c>
      <c r="AY13">
        <f t="shared" si="9"/>
        <v>2031</v>
      </c>
      <c r="AZ13" s="30">
        <f t="shared" si="10"/>
        <v>189.583</v>
      </c>
      <c r="BA13" s="30">
        <f t="shared" si="11"/>
        <v>198.75</v>
      </c>
      <c r="BB13" s="30">
        <f t="shared" si="12"/>
        <v>247</v>
      </c>
      <c r="BC13" s="30">
        <f t="shared" si="13"/>
        <v>229.46700000000001</v>
      </c>
      <c r="BD13" s="30">
        <f t="shared" si="14"/>
        <v>322.80200000000002</v>
      </c>
      <c r="BE13" s="30">
        <f t="shared" si="15"/>
        <v>172.76400000000001</v>
      </c>
      <c r="BF13" s="30">
        <f t="shared" si="16"/>
        <v>176.858</v>
      </c>
    </row>
    <row r="14" spans="1:58" ht="15" customHeight="1" x14ac:dyDescent="0.3">
      <c r="A14">
        <v>2028</v>
      </c>
      <c r="B14">
        <v>0</v>
      </c>
      <c r="C14">
        <v>24.217600000000001</v>
      </c>
      <c r="D14">
        <v>25.8934</v>
      </c>
      <c r="E14">
        <v>35.490600000000001</v>
      </c>
      <c r="F14">
        <v>39.060299999999998</v>
      </c>
      <c r="G14">
        <v>40.051099999999998</v>
      </c>
      <c r="H14">
        <v>47.019300000000001</v>
      </c>
      <c r="I14">
        <v>3.8326500000000001</v>
      </c>
      <c r="K14" s="10">
        <f t="shared" si="18"/>
        <v>40051.1</v>
      </c>
      <c r="M14">
        <v>2028</v>
      </c>
      <c r="N14">
        <v>0</v>
      </c>
      <c r="O14">
        <v>24.217600000000001</v>
      </c>
      <c r="P14">
        <v>25.8934</v>
      </c>
      <c r="Q14">
        <v>37.240400000000001</v>
      </c>
      <c r="R14">
        <v>40.876100000000001</v>
      </c>
      <c r="S14">
        <v>41.880899999999997</v>
      </c>
      <c r="T14">
        <v>49.006399999999999</v>
      </c>
      <c r="U14">
        <v>3.9232800000000001</v>
      </c>
      <c r="W14" s="10">
        <f t="shared" si="19"/>
        <v>41880.899999999994</v>
      </c>
      <c r="Y14">
        <v>1</v>
      </c>
      <c r="Z14" t="s">
        <v>73</v>
      </c>
      <c r="AA14">
        <v>2035</v>
      </c>
      <c r="AB14">
        <v>29.795000000000002</v>
      </c>
      <c r="AC14">
        <v>34.8429</v>
      </c>
      <c r="AD14">
        <v>29.795000000000002</v>
      </c>
      <c r="AE14">
        <v>161.12</v>
      </c>
      <c r="AF14">
        <v>8.6042400000000005E-2</v>
      </c>
      <c r="AG14">
        <v>453.923</v>
      </c>
      <c r="AK14" s="14" t="s">
        <v>57</v>
      </c>
      <c r="AL14" s="41">
        <v>9.5555000000000001E-2</v>
      </c>
      <c r="AM14" s="25">
        <v>9.5555000000000001E-2</v>
      </c>
      <c r="AN14" s="41">
        <f>AN15/AO15*AO14</f>
        <v>0.101302</v>
      </c>
      <c r="AO14" s="25">
        <f>AX22</f>
        <v>0.101302</v>
      </c>
      <c r="AQ14" s="3">
        <f t="shared" si="1"/>
        <v>2032</v>
      </c>
      <c r="AR14" s="4">
        <f t="shared" si="2"/>
        <v>179790</v>
      </c>
      <c r="AS14" s="4">
        <f t="shared" si="17"/>
        <v>187708</v>
      </c>
      <c r="AT14" s="4">
        <f t="shared" si="8"/>
        <v>240832</v>
      </c>
      <c r="AU14" s="4">
        <f t="shared" si="3"/>
        <v>221980</v>
      </c>
      <c r="AV14" s="4">
        <f t="shared" si="4"/>
        <v>324179</v>
      </c>
      <c r="AW14" s="4">
        <f t="shared" si="5"/>
        <v>162314</v>
      </c>
      <c r="AX14" s="4">
        <f t="shared" si="6"/>
        <v>165801</v>
      </c>
      <c r="AY14">
        <f t="shared" si="9"/>
        <v>2032</v>
      </c>
      <c r="AZ14" s="30">
        <f t="shared" si="10"/>
        <v>179.79</v>
      </c>
      <c r="BA14" s="30">
        <f t="shared" si="11"/>
        <v>187.708</v>
      </c>
      <c r="BB14" s="30">
        <f t="shared" si="12"/>
        <v>240.83199999999999</v>
      </c>
      <c r="BC14" s="30">
        <f t="shared" si="13"/>
        <v>221.98</v>
      </c>
      <c r="BD14" s="30">
        <f t="shared" si="14"/>
        <v>324.17899999999997</v>
      </c>
      <c r="BE14" s="30">
        <f t="shared" si="15"/>
        <v>162.31399999999999</v>
      </c>
      <c r="BF14" s="30">
        <f t="shared" si="16"/>
        <v>165.80099999999999</v>
      </c>
    </row>
    <row r="15" spans="1:58" ht="15" customHeight="1" x14ac:dyDescent="0.3">
      <c r="A15">
        <v>2029</v>
      </c>
      <c r="B15">
        <v>0</v>
      </c>
      <c r="C15">
        <v>24.217600000000001</v>
      </c>
      <c r="D15">
        <v>25.8934</v>
      </c>
      <c r="E15">
        <v>32.429499999999997</v>
      </c>
      <c r="F15">
        <v>36.888199999999998</v>
      </c>
      <c r="G15">
        <v>37.845300000000002</v>
      </c>
      <c r="H15">
        <v>45.702599999999997</v>
      </c>
      <c r="I15">
        <v>4.4044800000000004</v>
      </c>
      <c r="K15" s="10">
        <f t="shared" si="18"/>
        <v>37845.300000000003</v>
      </c>
      <c r="M15">
        <v>2029</v>
      </c>
      <c r="N15">
        <v>0</v>
      </c>
      <c r="O15">
        <v>24.217600000000001</v>
      </c>
      <c r="P15">
        <v>25.8934</v>
      </c>
      <c r="Q15">
        <v>33.9176</v>
      </c>
      <c r="R15">
        <v>38.433300000000003</v>
      </c>
      <c r="S15">
        <v>39.4129</v>
      </c>
      <c r="T15">
        <v>47.462000000000003</v>
      </c>
      <c r="U15">
        <v>4.4745100000000004</v>
      </c>
      <c r="W15" s="10">
        <f t="shared" si="19"/>
        <v>39412.9</v>
      </c>
      <c r="Y15">
        <v>1</v>
      </c>
      <c r="Z15" t="s">
        <v>73</v>
      </c>
      <c r="AA15">
        <v>2036</v>
      </c>
      <c r="AB15">
        <v>28.898599999999998</v>
      </c>
      <c r="AC15">
        <v>33.795299999999997</v>
      </c>
      <c r="AD15">
        <v>28.898599999999998</v>
      </c>
      <c r="AE15">
        <v>154.62</v>
      </c>
      <c r="AF15">
        <v>8.5930099999999995E-2</v>
      </c>
      <c r="AG15">
        <v>442.51499999999999</v>
      </c>
      <c r="AH15" s="53"/>
      <c r="AI15" s="53" t="s">
        <v>91</v>
      </c>
      <c r="AK15" s="14" t="s">
        <v>84</v>
      </c>
      <c r="AL15" s="24">
        <v>8.1089800000000004E-2</v>
      </c>
      <c r="AM15" s="25">
        <v>8.1089800000000004E-2</v>
      </c>
      <c r="AN15" s="24">
        <f>AR21</f>
        <v>8.6058300000000004E-2</v>
      </c>
      <c r="AO15" s="25">
        <f>AR22</f>
        <v>8.6058300000000004E-2</v>
      </c>
      <c r="AP15">
        <f>AN18/AL18</f>
        <v>1.1592287944161503</v>
      </c>
      <c r="AQ15" s="3">
        <f t="shared" si="1"/>
        <v>2033</v>
      </c>
      <c r="AR15" s="4">
        <f t="shared" si="2"/>
        <v>170874</v>
      </c>
      <c r="AS15" s="4">
        <f t="shared" si="17"/>
        <v>177638</v>
      </c>
      <c r="AT15" s="4">
        <f t="shared" si="8"/>
        <v>234523</v>
      </c>
      <c r="AU15" s="4">
        <f t="shared" si="3"/>
        <v>214660</v>
      </c>
      <c r="AV15" s="4">
        <f t="shared" si="4"/>
        <v>324211</v>
      </c>
      <c r="AW15" s="4">
        <f t="shared" si="5"/>
        <v>153037</v>
      </c>
      <c r="AX15" s="4">
        <f t="shared" si="6"/>
        <v>155973</v>
      </c>
      <c r="AY15">
        <f t="shared" si="9"/>
        <v>2033</v>
      </c>
      <c r="AZ15" s="30">
        <f t="shared" si="10"/>
        <v>170.874</v>
      </c>
      <c r="BA15" s="30">
        <f t="shared" si="11"/>
        <v>177.63800000000001</v>
      </c>
      <c r="BB15" s="30">
        <f t="shared" si="12"/>
        <v>234.523</v>
      </c>
      <c r="BC15" s="30">
        <f t="shared" si="13"/>
        <v>214.66</v>
      </c>
      <c r="BD15" s="30">
        <f t="shared" si="14"/>
        <v>324.21100000000001</v>
      </c>
      <c r="BE15" s="30">
        <f t="shared" si="15"/>
        <v>153.03700000000001</v>
      </c>
      <c r="BF15" s="30">
        <f t="shared" si="16"/>
        <v>155.97300000000001</v>
      </c>
    </row>
    <row r="16" spans="1:58" ht="15" customHeight="1" x14ac:dyDescent="0.3">
      <c r="A16">
        <v>2030</v>
      </c>
      <c r="B16">
        <v>0</v>
      </c>
      <c r="C16">
        <v>24.217600000000001</v>
      </c>
      <c r="D16">
        <v>25.8934</v>
      </c>
      <c r="E16">
        <v>29.738600000000002</v>
      </c>
      <c r="F16">
        <v>34.999499999999998</v>
      </c>
      <c r="G16">
        <v>35.811900000000001</v>
      </c>
      <c r="H16">
        <v>44.152000000000001</v>
      </c>
      <c r="I16">
        <v>4.7641600000000004</v>
      </c>
      <c r="K16" s="10">
        <f t="shared" si="18"/>
        <v>35811.9</v>
      </c>
      <c r="M16">
        <v>2030</v>
      </c>
      <c r="N16">
        <v>0</v>
      </c>
      <c r="O16">
        <v>24.217600000000001</v>
      </c>
      <c r="P16">
        <v>25.8934</v>
      </c>
      <c r="Q16">
        <v>31.0227</v>
      </c>
      <c r="R16">
        <v>36.321199999999997</v>
      </c>
      <c r="S16">
        <v>37.139699999999998</v>
      </c>
      <c r="T16">
        <v>45.584200000000003</v>
      </c>
      <c r="U16">
        <v>4.8175699999999999</v>
      </c>
      <c r="W16" s="10">
        <f t="shared" si="19"/>
        <v>37139.699999999997</v>
      </c>
      <c r="Y16">
        <v>2</v>
      </c>
      <c r="Z16" t="s">
        <v>73</v>
      </c>
      <c r="AA16">
        <v>2023</v>
      </c>
      <c r="AB16">
        <v>45.440199999999997</v>
      </c>
      <c r="AC16">
        <v>53.140900000000002</v>
      </c>
      <c r="AD16">
        <v>27.16</v>
      </c>
      <c r="AE16">
        <v>156.65100000000001</v>
      </c>
      <c r="AF16">
        <v>5.0659599999999999E-2</v>
      </c>
      <c r="AG16">
        <v>695.09299999999996</v>
      </c>
      <c r="AH16" s="57"/>
      <c r="AI16">
        <f>G9*1000/AL19</f>
        <v>0.66469737424958453</v>
      </c>
      <c r="AK16" s="14" t="s">
        <v>85</v>
      </c>
      <c r="AL16" s="24">
        <v>6.9235861186254744E-2</v>
      </c>
      <c r="AM16" s="25">
        <v>6.9244141165579115E-2</v>
      </c>
      <c r="AN16" s="24">
        <f>AR22</f>
        <v>8.6058300000000004E-2</v>
      </c>
      <c r="AO16" s="25">
        <f>AR23</f>
        <v>8.6058300000000004E-2</v>
      </c>
      <c r="AP16">
        <f>AN18/AM18</f>
        <v>1.1311174366346517</v>
      </c>
      <c r="AQ16" s="3">
        <f t="shared" si="1"/>
        <v>2034</v>
      </c>
      <c r="AR16" s="4">
        <f t="shared" si="2"/>
        <v>163029</v>
      </c>
      <c r="AS16" s="4">
        <f t="shared" si="17"/>
        <v>168764</v>
      </c>
      <c r="AT16" s="4">
        <f t="shared" si="8"/>
        <v>228487</v>
      </c>
      <c r="AU16" s="4">
        <f t="shared" si="3"/>
        <v>207863</v>
      </c>
      <c r="AV16" s="4">
        <f t="shared" si="4"/>
        <v>323472</v>
      </c>
      <c r="AW16" s="4">
        <f t="shared" si="5"/>
        <v>145043</v>
      </c>
      <c r="AX16" s="4">
        <f t="shared" si="6"/>
        <v>147498</v>
      </c>
      <c r="AY16">
        <f t="shared" si="9"/>
        <v>2034</v>
      </c>
      <c r="AZ16" s="30">
        <f t="shared" si="10"/>
        <v>163.029</v>
      </c>
      <c r="BA16" s="30">
        <f t="shared" si="11"/>
        <v>168.76400000000001</v>
      </c>
      <c r="BB16" s="30">
        <f t="shared" si="12"/>
        <v>228.48699999999999</v>
      </c>
      <c r="BC16" s="30">
        <f t="shared" si="13"/>
        <v>207.863</v>
      </c>
      <c r="BD16" s="30">
        <f t="shared" si="14"/>
        <v>323.47199999999998</v>
      </c>
      <c r="BE16" s="30">
        <f t="shared" si="15"/>
        <v>145.04300000000001</v>
      </c>
      <c r="BF16" s="30">
        <f t="shared" si="16"/>
        <v>147.49799999999999</v>
      </c>
    </row>
    <row r="17" spans="1:58" ht="15" customHeight="1" x14ac:dyDescent="0.25">
      <c r="A17">
        <v>2031</v>
      </c>
      <c r="B17">
        <v>0</v>
      </c>
      <c r="C17">
        <v>24.217600000000001</v>
      </c>
      <c r="D17">
        <v>25.8934</v>
      </c>
      <c r="E17">
        <v>27.571400000000001</v>
      </c>
      <c r="F17">
        <v>33.262599999999999</v>
      </c>
      <c r="G17">
        <v>34.042499999999997</v>
      </c>
      <c r="H17">
        <v>43.186999999999998</v>
      </c>
      <c r="I17">
        <v>5.03904</v>
      </c>
      <c r="K17" s="10">
        <f t="shared" si="18"/>
        <v>34042.5</v>
      </c>
      <c r="M17">
        <v>2031</v>
      </c>
      <c r="N17">
        <v>0</v>
      </c>
      <c r="O17">
        <v>24.217600000000001</v>
      </c>
      <c r="P17">
        <v>25.8934</v>
      </c>
      <c r="Q17">
        <v>28.636399999999998</v>
      </c>
      <c r="R17">
        <v>34.326799999999999</v>
      </c>
      <c r="S17">
        <v>35.158099999999997</v>
      </c>
      <c r="T17">
        <v>44.366599999999998</v>
      </c>
      <c r="U17">
        <v>5.0782299999999996</v>
      </c>
      <c r="W17" s="10">
        <f t="shared" si="19"/>
        <v>35158.1</v>
      </c>
      <c r="Y17">
        <v>2</v>
      </c>
      <c r="Z17" t="s">
        <v>73</v>
      </c>
      <c r="AA17">
        <v>2024</v>
      </c>
      <c r="AB17">
        <v>47.366900000000001</v>
      </c>
      <c r="AC17">
        <v>55.385199999999998</v>
      </c>
      <c r="AD17">
        <v>31.4847</v>
      </c>
      <c r="AE17">
        <v>185.07900000000001</v>
      </c>
      <c r="AF17">
        <v>5.6467099999999999E-2</v>
      </c>
      <c r="AG17">
        <v>700.35299999999995</v>
      </c>
      <c r="AH17" s="28">
        <v>2023</v>
      </c>
      <c r="AI17" s="28">
        <f>G9</f>
        <v>27.16</v>
      </c>
      <c r="AK17" s="20" t="s">
        <v>86</v>
      </c>
      <c r="AL17" s="21">
        <v>47856.5</v>
      </c>
      <c r="AM17" s="22">
        <v>49040</v>
      </c>
      <c r="AN17" s="21">
        <f>AI3</f>
        <v>55385.2</v>
      </c>
      <c r="AO17" s="22">
        <f>AI4</f>
        <v>55620.3</v>
      </c>
      <c r="AP17">
        <f>AM18/AL18</f>
        <v>1.0248527313531093</v>
      </c>
      <c r="AQ17" s="3">
        <f t="shared" si="1"/>
        <v>2035</v>
      </c>
      <c r="AR17" s="4">
        <f t="shared" si="2"/>
        <v>156280</v>
      </c>
      <c r="AS17" s="4">
        <f t="shared" si="17"/>
        <v>161120</v>
      </c>
      <c r="AT17" s="4">
        <f t="shared" si="8"/>
        <v>222941</v>
      </c>
      <c r="AU17" s="4">
        <f t="shared" si="3"/>
        <v>201754</v>
      </c>
      <c r="AV17" s="4">
        <f t="shared" si="4"/>
        <v>322336</v>
      </c>
      <c r="AW17" s="4">
        <f t="shared" si="5"/>
        <v>138318</v>
      </c>
      <c r="AX17" s="4">
        <f t="shared" si="6"/>
        <v>140347</v>
      </c>
      <c r="AY17">
        <f t="shared" si="9"/>
        <v>2035</v>
      </c>
      <c r="AZ17" s="30">
        <f t="shared" si="10"/>
        <v>156.28</v>
      </c>
      <c r="BA17" s="30">
        <f t="shared" si="11"/>
        <v>161.12</v>
      </c>
      <c r="BB17" s="30">
        <f t="shared" si="12"/>
        <v>222.941</v>
      </c>
      <c r="BC17" s="30">
        <f t="shared" si="13"/>
        <v>201.75399999999999</v>
      </c>
      <c r="BD17" s="30">
        <f t="shared" si="14"/>
        <v>322.33600000000001</v>
      </c>
      <c r="BE17" s="30">
        <f t="shared" si="15"/>
        <v>138.31800000000001</v>
      </c>
      <c r="BF17" s="30">
        <f t="shared" si="16"/>
        <v>140.34700000000001</v>
      </c>
    </row>
    <row r="18" spans="1:58" ht="15" customHeight="1" x14ac:dyDescent="0.25">
      <c r="A18">
        <v>2032</v>
      </c>
      <c r="B18">
        <v>0</v>
      </c>
      <c r="C18">
        <v>24.217600000000001</v>
      </c>
      <c r="D18">
        <v>25.8934</v>
      </c>
      <c r="E18">
        <v>25.6998</v>
      </c>
      <c r="F18">
        <v>31.76</v>
      </c>
      <c r="G18">
        <v>32.556199999999997</v>
      </c>
      <c r="H18">
        <v>41.7849</v>
      </c>
      <c r="I18">
        <v>5.2848499999999996</v>
      </c>
      <c r="K18" s="10">
        <f t="shared" si="18"/>
        <v>32556.199999999997</v>
      </c>
      <c r="M18">
        <v>2032</v>
      </c>
      <c r="N18">
        <v>0</v>
      </c>
      <c r="O18">
        <v>24.217600000000001</v>
      </c>
      <c r="P18">
        <v>25.8934</v>
      </c>
      <c r="Q18">
        <v>26.6008</v>
      </c>
      <c r="R18">
        <v>32.721499999999999</v>
      </c>
      <c r="S18">
        <v>33.487699999999997</v>
      </c>
      <c r="T18">
        <v>42.794400000000003</v>
      </c>
      <c r="U18">
        <v>5.3125</v>
      </c>
      <c r="W18" s="10">
        <f t="shared" si="19"/>
        <v>33487.699999999997</v>
      </c>
      <c r="Y18">
        <v>2</v>
      </c>
      <c r="Z18" t="s">
        <v>73</v>
      </c>
      <c r="AA18">
        <v>2025</v>
      </c>
      <c r="AB18">
        <v>47.572299999999998</v>
      </c>
      <c r="AC18">
        <v>55.6203</v>
      </c>
      <c r="AD18">
        <v>30.815799999999999</v>
      </c>
      <c r="AE18">
        <v>209.5</v>
      </c>
      <c r="AF18">
        <v>5.5022700000000001E-2</v>
      </c>
      <c r="AG18">
        <v>691.26</v>
      </c>
      <c r="AH18" s="28">
        <v>2024</v>
      </c>
      <c r="AI18" s="28">
        <f>AI16*G10</f>
        <v>31.484654056342645</v>
      </c>
      <c r="AK18" s="20" t="s">
        <v>87</v>
      </c>
      <c r="AL18" s="21">
        <v>40860.700000000004</v>
      </c>
      <c r="AM18" s="22">
        <v>41876.199999999997</v>
      </c>
      <c r="AN18" s="21">
        <f>AH3</f>
        <v>47366.9</v>
      </c>
      <c r="AO18" s="22">
        <f>AH4</f>
        <v>47572.299999999996</v>
      </c>
      <c r="AP18">
        <f>1-AP19</f>
        <v>-0.15922879441615034</v>
      </c>
      <c r="AQ18" s="3">
        <f t="shared" si="1"/>
        <v>2036</v>
      </c>
      <c r="AR18" s="4">
        <f t="shared" si="2"/>
        <v>150553</v>
      </c>
      <c r="AS18" s="4">
        <f t="shared" si="17"/>
        <v>154620</v>
      </c>
      <c r="AT18" s="4">
        <f t="shared" si="8"/>
        <v>217962</v>
      </c>
      <c r="AU18" s="4">
        <f t="shared" si="3"/>
        <v>196367</v>
      </c>
      <c r="AV18" s="4">
        <f t="shared" si="4"/>
        <v>321029</v>
      </c>
      <c r="AW18" s="4">
        <f t="shared" si="5"/>
        <v>132794</v>
      </c>
      <c r="AX18" s="4">
        <f t="shared" si="6"/>
        <v>134448</v>
      </c>
      <c r="AY18">
        <f t="shared" si="9"/>
        <v>2036</v>
      </c>
      <c r="AZ18" s="30">
        <f t="shared" si="10"/>
        <v>150.553</v>
      </c>
      <c r="BA18" s="30">
        <f t="shared" si="11"/>
        <v>154.62</v>
      </c>
      <c r="BB18" s="30">
        <f t="shared" si="12"/>
        <v>217.96199999999999</v>
      </c>
      <c r="BC18" s="30">
        <f t="shared" si="13"/>
        <v>196.36699999999999</v>
      </c>
      <c r="BD18" s="30">
        <f t="shared" si="14"/>
        <v>321.029</v>
      </c>
      <c r="BE18" s="30">
        <f t="shared" si="15"/>
        <v>132.79400000000001</v>
      </c>
      <c r="BF18" s="30">
        <f t="shared" si="16"/>
        <v>134.44800000000001</v>
      </c>
    </row>
    <row r="19" spans="1:58" ht="15" customHeight="1" thickBot="1" x14ac:dyDescent="0.3">
      <c r="A19">
        <v>2033</v>
      </c>
      <c r="B19">
        <v>0</v>
      </c>
      <c r="C19">
        <v>24.217600000000001</v>
      </c>
      <c r="D19">
        <v>25.8934</v>
      </c>
      <c r="E19">
        <v>24.166699999999999</v>
      </c>
      <c r="F19">
        <v>30.6081</v>
      </c>
      <c r="G19">
        <v>31.2925</v>
      </c>
      <c r="H19">
        <v>41.331699999999998</v>
      </c>
      <c r="I19">
        <v>5.4680999999999997</v>
      </c>
      <c r="K19" s="10">
        <f t="shared" si="18"/>
        <v>31292.5</v>
      </c>
      <c r="M19">
        <v>2033</v>
      </c>
      <c r="N19">
        <v>0</v>
      </c>
      <c r="O19">
        <v>24.217600000000001</v>
      </c>
      <c r="P19">
        <v>25.8934</v>
      </c>
      <c r="Q19">
        <v>24.892199999999999</v>
      </c>
      <c r="R19">
        <v>31.356000000000002</v>
      </c>
      <c r="S19">
        <v>32.067</v>
      </c>
      <c r="T19">
        <v>42.131999999999998</v>
      </c>
      <c r="U19">
        <v>5.4874200000000002</v>
      </c>
      <c r="W19" s="10">
        <f t="shared" si="19"/>
        <v>32067</v>
      </c>
      <c r="Y19">
        <v>2</v>
      </c>
      <c r="Z19" t="s">
        <v>73</v>
      </c>
      <c r="AA19">
        <v>2026</v>
      </c>
      <c r="AB19">
        <v>46.905299999999997</v>
      </c>
      <c r="AC19">
        <v>54.837899999999998</v>
      </c>
      <c r="AD19">
        <v>46.905299999999997</v>
      </c>
      <c r="AE19">
        <v>228.07599999999999</v>
      </c>
      <c r="AF19">
        <v>8.6058300000000004E-2</v>
      </c>
      <c r="AG19">
        <v>676.30799999999999</v>
      </c>
      <c r="AH19" s="28">
        <v>2025</v>
      </c>
      <c r="AI19" s="28">
        <f>AI16*G11</f>
        <v>30.815835558372715</v>
      </c>
      <c r="AK19" s="17" t="s">
        <v>88</v>
      </c>
      <c r="AL19" s="21">
        <v>40860.700000000004</v>
      </c>
      <c r="AM19" s="22">
        <v>41876.199999999997</v>
      </c>
      <c r="AN19" s="23">
        <f>AN18</f>
        <v>47366.9</v>
      </c>
      <c r="AO19" s="23">
        <f>AO18</f>
        <v>47572.299999999996</v>
      </c>
      <c r="AP19">
        <f>AN19/AL19</f>
        <v>1.1592287944161503</v>
      </c>
      <c r="AQ19" s="69" t="s">
        <v>24</v>
      </c>
      <c r="AR19" s="69"/>
      <c r="AS19" s="69"/>
      <c r="AT19" s="69"/>
      <c r="AU19" s="69"/>
      <c r="AV19" s="69"/>
      <c r="AW19" s="69"/>
      <c r="AX19" s="69"/>
    </row>
    <row r="20" spans="1:58" ht="30" customHeight="1" x14ac:dyDescent="0.25">
      <c r="A20">
        <v>2034</v>
      </c>
      <c r="B20">
        <v>0</v>
      </c>
      <c r="C20">
        <v>24.217600000000001</v>
      </c>
      <c r="D20">
        <v>25.8934</v>
      </c>
      <c r="E20">
        <v>22.837800000000001</v>
      </c>
      <c r="F20">
        <v>29.199400000000001</v>
      </c>
      <c r="G20">
        <v>30.2028</v>
      </c>
      <c r="H20">
        <v>40.145299999999999</v>
      </c>
      <c r="I20">
        <v>5.5705799999999996</v>
      </c>
      <c r="K20" s="10">
        <f t="shared" si="18"/>
        <v>30202.799999999999</v>
      </c>
      <c r="M20">
        <v>2034</v>
      </c>
      <c r="N20">
        <v>0</v>
      </c>
      <c r="O20">
        <v>24.217600000000001</v>
      </c>
      <c r="P20">
        <v>25.8934</v>
      </c>
      <c r="Q20">
        <v>23.455200000000001</v>
      </c>
      <c r="R20">
        <v>29.8307</v>
      </c>
      <c r="S20">
        <v>30.844999999999999</v>
      </c>
      <c r="T20">
        <v>40.818800000000003</v>
      </c>
      <c r="U20">
        <v>5.5837500000000002</v>
      </c>
      <c r="W20" s="10">
        <f t="shared" si="19"/>
        <v>30845</v>
      </c>
      <c r="Y20">
        <v>2</v>
      </c>
      <c r="Z20" t="s">
        <v>73</v>
      </c>
      <c r="AA20">
        <v>2027</v>
      </c>
      <c r="AB20">
        <v>44.4405</v>
      </c>
      <c r="AC20">
        <v>51.956200000000003</v>
      </c>
      <c r="AD20">
        <v>44.4405</v>
      </c>
      <c r="AE20">
        <v>232.19499999999999</v>
      </c>
      <c r="AF20">
        <v>8.6058300000000004E-2</v>
      </c>
      <c r="AG20">
        <v>642.36300000000006</v>
      </c>
      <c r="AI20" s="53" t="s">
        <v>93</v>
      </c>
      <c r="AK20" s="37" t="s">
        <v>89</v>
      </c>
      <c r="AL20" s="74" t="s">
        <v>80</v>
      </c>
      <c r="AM20" s="74"/>
      <c r="AN20" s="80" t="s">
        <v>78</v>
      </c>
      <c r="AO20" s="81"/>
      <c r="AQ20" s="3">
        <f t="shared" ref="AQ20:AQ21" si="20">A9</f>
        <v>2023</v>
      </c>
      <c r="AR20" s="5">
        <f t="shared" ref="AR20:AR21" si="21">G43</f>
        <v>5.0659599999999999E-2</v>
      </c>
      <c r="AS20" s="5">
        <f>Sablefish_Full!W43</f>
        <v>5.0659599999999999E-2</v>
      </c>
      <c r="AT20" s="5">
        <f>G179</f>
        <v>5.0659599999999999E-2</v>
      </c>
      <c r="AU20" s="5">
        <f t="shared" ref="AU20:AU33" si="22">G247</f>
        <v>5.0659599999999999E-2</v>
      </c>
      <c r="AV20" s="5">
        <f>G315</f>
        <v>5.0659599999999999E-2</v>
      </c>
      <c r="AW20" s="5">
        <f t="shared" ref="AW20:AW33" si="23">G383</f>
        <v>5.0659599999999999E-2</v>
      </c>
      <c r="AX20" s="5">
        <f t="shared" ref="AX20:AX33" si="24">G383</f>
        <v>5.0659599999999999E-2</v>
      </c>
    </row>
    <row r="21" spans="1:58" ht="15" customHeight="1" thickBot="1" x14ac:dyDescent="0.25">
      <c r="A21">
        <v>2035</v>
      </c>
      <c r="B21">
        <v>0</v>
      </c>
      <c r="C21">
        <v>24.217600000000001</v>
      </c>
      <c r="D21">
        <v>25.8934</v>
      </c>
      <c r="E21">
        <v>21.724499999999999</v>
      </c>
      <c r="F21">
        <v>28.004000000000001</v>
      </c>
      <c r="G21">
        <v>29.253499999999999</v>
      </c>
      <c r="H21">
        <v>39.090800000000002</v>
      </c>
      <c r="I21">
        <v>5.67157</v>
      </c>
      <c r="K21" s="10">
        <f t="shared" si="18"/>
        <v>29253.5</v>
      </c>
      <c r="M21">
        <v>2035</v>
      </c>
      <c r="N21">
        <v>0</v>
      </c>
      <c r="O21">
        <v>24.217600000000001</v>
      </c>
      <c r="P21">
        <v>25.8934</v>
      </c>
      <c r="Q21">
        <v>22.228200000000001</v>
      </c>
      <c r="R21">
        <v>28.513400000000001</v>
      </c>
      <c r="S21">
        <v>29.795000000000002</v>
      </c>
      <c r="T21">
        <v>39.6556</v>
      </c>
      <c r="U21">
        <v>5.6634200000000003</v>
      </c>
      <c r="W21" s="10">
        <f t="shared" si="19"/>
        <v>29795</v>
      </c>
      <c r="Y21">
        <v>2</v>
      </c>
      <c r="Z21" t="s">
        <v>73</v>
      </c>
      <c r="AA21">
        <v>2028</v>
      </c>
      <c r="AB21">
        <v>41.880899999999997</v>
      </c>
      <c r="AC21">
        <v>48.9649</v>
      </c>
      <c r="AD21">
        <v>41.880899999999997</v>
      </c>
      <c r="AE21">
        <v>229.131</v>
      </c>
      <c r="AF21">
        <v>8.6058300000000004E-2</v>
      </c>
      <c r="AG21">
        <v>607.90599999999995</v>
      </c>
      <c r="AI21" s="9"/>
      <c r="AK21" s="38"/>
      <c r="AL21" s="58">
        <v>2021</v>
      </c>
      <c r="AM21" s="59">
        <v>2022</v>
      </c>
      <c r="AN21" s="58">
        <v>2022</v>
      </c>
      <c r="AO21" s="59">
        <v>2023</v>
      </c>
      <c r="AQ21" s="3">
        <f t="shared" si="20"/>
        <v>2024</v>
      </c>
      <c r="AR21" s="5">
        <f t="shared" si="21"/>
        <v>8.6058300000000004E-2</v>
      </c>
      <c r="AS21" s="5">
        <f>S44</f>
        <v>5.6467099999999999E-2</v>
      </c>
      <c r="AT21" s="5">
        <f t="shared" ref="AT21:AT33" si="25">G180</f>
        <v>4.3029100000000001E-2</v>
      </c>
      <c r="AU21" s="5">
        <f t="shared" si="22"/>
        <v>5.4951699999999999E-2</v>
      </c>
      <c r="AV21" s="5" t="s">
        <v>25</v>
      </c>
      <c r="AW21" s="5">
        <f t="shared" si="23"/>
        <v>0.101302</v>
      </c>
      <c r="AX21" s="5">
        <f t="shared" si="24"/>
        <v>0.101302</v>
      </c>
    </row>
    <row r="22" spans="1:58" ht="15" customHeight="1" x14ac:dyDescent="0.25">
      <c r="A22">
        <v>2036</v>
      </c>
      <c r="B22">
        <v>0</v>
      </c>
      <c r="C22">
        <v>24.217600000000001</v>
      </c>
      <c r="D22">
        <v>25.8934</v>
      </c>
      <c r="E22">
        <v>20.5989</v>
      </c>
      <c r="F22">
        <v>27.331299999999999</v>
      </c>
      <c r="G22">
        <v>28.428899999999999</v>
      </c>
      <c r="H22">
        <v>39.340299999999999</v>
      </c>
      <c r="I22">
        <v>5.7788599999999999</v>
      </c>
      <c r="K22" s="10">
        <f t="shared" si="18"/>
        <v>28428.899999999998</v>
      </c>
      <c r="M22">
        <v>2036</v>
      </c>
      <c r="N22">
        <v>0</v>
      </c>
      <c r="O22">
        <v>24.217600000000001</v>
      </c>
      <c r="P22">
        <v>25.8934</v>
      </c>
      <c r="Q22">
        <v>21.216799999999999</v>
      </c>
      <c r="R22">
        <v>27.776199999999999</v>
      </c>
      <c r="S22">
        <v>28.898599999999998</v>
      </c>
      <c r="T22">
        <v>39.759599999999999</v>
      </c>
      <c r="U22">
        <v>5.73977</v>
      </c>
      <c r="W22" s="10">
        <f t="shared" si="19"/>
        <v>28898.6</v>
      </c>
      <c r="Y22">
        <v>2</v>
      </c>
      <c r="Z22" t="s">
        <v>73</v>
      </c>
      <c r="AA22">
        <v>2029</v>
      </c>
      <c r="AB22">
        <v>39.4129</v>
      </c>
      <c r="AC22">
        <v>46.0809</v>
      </c>
      <c r="AD22">
        <v>39.4129</v>
      </c>
      <c r="AE22">
        <v>220.989</v>
      </c>
      <c r="AF22">
        <v>8.6058300000000004E-2</v>
      </c>
      <c r="AG22">
        <v>575.66899999999998</v>
      </c>
      <c r="AI22" s="9"/>
      <c r="AJ22">
        <v>233.107</v>
      </c>
      <c r="AK22" s="39" t="s">
        <v>90</v>
      </c>
      <c r="AL22" s="33" t="s">
        <v>58</v>
      </c>
      <c r="AM22" s="33" t="s">
        <v>79</v>
      </c>
      <c r="AN22" s="15" t="s">
        <v>58</v>
      </c>
      <c r="AO22" s="16" t="s">
        <v>79</v>
      </c>
      <c r="AQ22" s="3">
        <f t="shared" ref="AQ22:AQ33" si="26">A11</f>
        <v>2025</v>
      </c>
      <c r="AR22" s="5">
        <f t="shared" ref="AR22:AR33" si="27">G45</f>
        <v>8.6058300000000004E-2</v>
      </c>
      <c r="AS22" s="5">
        <f t="shared" ref="AS22:AS33" si="28">S45</f>
        <v>5.5022700000000001E-2</v>
      </c>
      <c r="AT22" s="5">
        <f t="shared" si="25"/>
        <v>4.3029100000000001E-2</v>
      </c>
      <c r="AU22" s="5">
        <f t="shared" si="22"/>
        <v>5.4951699999999999E-2</v>
      </c>
      <c r="AV22" s="5" t="s">
        <v>25</v>
      </c>
      <c r="AW22" s="5">
        <f t="shared" si="23"/>
        <v>0.101302</v>
      </c>
      <c r="AX22" s="5">
        <f t="shared" si="24"/>
        <v>0.101302</v>
      </c>
    </row>
    <row r="23" spans="1:58" ht="15" customHeight="1" x14ac:dyDescent="0.25">
      <c r="Y23">
        <v>2</v>
      </c>
      <c r="Z23" t="s">
        <v>73</v>
      </c>
      <c r="AA23">
        <v>2030</v>
      </c>
      <c r="AB23">
        <v>37.139699999999998</v>
      </c>
      <c r="AC23">
        <v>43.424900000000001</v>
      </c>
      <c r="AD23">
        <v>37.139699999999998</v>
      </c>
      <c r="AE23">
        <v>210.221</v>
      </c>
      <c r="AF23">
        <v>8.6058300000000004E-2</v>
      </c>
      <c r="AG23">
        <v>547.39</v>
      </c>
      <c r="AI23" s="9"/>
      <c r="AJ23">
        <f>AJ22*1000</f>
        <v>233107</v>
      </c>
      <c r="AK23" s="39" t="s">
        <v>8</v>
      </c>
      <c r="AL23" s="33" t="s">
        <v>79</v>
      </c>
      <c r="AM23" s="33" t="s">
        <v>58</v>
      </c>
      <c r="AN23" s="15" t="s">
        <v>79</v>
      </c>
      <c r="AO23" s="16" t="s">
        <v>58</v>
      </c>
      <c r="AP23">
        <f>(AL18-AM18)/AM18</f>
        <v>-2.4250051341812122E-2</v>
      </c>
      <c r="AQ23" s="3">
        <f t="shared" si="26"/>
        <v>2026</v>
      </c>
      <c r="AR23" s="5">
        <f t="shared" si="27"/>
        <v>8.6058300000000004E-2</v>
      </c>
      <c r="AS23" s="5">
        <f t="shared" si="28"/>
        <v>8.6058300000000004E-2</v>
      </c>
      <c r="AT23" s="5">
        <f t="shared" si="25"/>
        <v>4.3029100000000001E-2</v>
      </c>
      <c r="AU23" s="5">
        <f t="shared" si="22"/>
        <v>5.4951699999999999E-2</v>
      </c>
      <c r="AV23" s="3" t="s">
        <v>25</v>
      </c>
      <c r="AW23" s="5">
        <f t="shared" si="23"/>
        <v>0.101302</v>
      </c>
      <c r="AX23" s="5">
        <f t="shared" si="24"/>
        <v>0.101302</v>
      </c>
    </row>
    <row r="24" spans="1:58" ht="15" customHeight="1" thickBot="1" x14ac:dyDescent="0.3">
      <c r="A24" t="s">
        <v>26</v>
      </c>
      <c r="B24" t="s">
        <v>73</v>
      </c>
      <c r="M24" t="s">
        <v>26</v>
      </c>
      <c r="N24" t="s">
        <v>73</v>
      </c>
      <c r="Y24">
        <v>2</v>
      </c>
      <c r="Z24" t="s">
        <v>73</v>
      </c>
      <c r="AA24">
        <v>2031</v>
      </c>
      <c r="AB24">
        <v>35.158099999999997</v>
      </c>
      <c r="AC24">
        <v>41.109900000000003</v>
      </c>
      <c r="AD24">
        <v>35.158099999999997</v>
      </c>
      <c r="AE24">
        <v>198.75</v>
      </c>
      <c r="AF24">
        <v>8.6058300000000004E-2</v>
      </c>
      <c r="AG24">
        <v>523.65300000000002</v>
      </c>
      <c r="AK24" s="40" t="s">
        <v>9</v>
      </c>
      <c r="AL24" s="34" t="s">
        <v>79</v>
      </c>
      <c r="AM24" s="34" t="s">
        <v>58</v>
      </c>
      <c r="AN24" s="18" t="s">
        <v>79</v>
      </c>
      <c r="AO24" s="19" t="s">
        <v>58</v>
      </c>
      <c r="AP24" s="55">
        <f>AN10/AN12</f>
        <v>1.54283927975992</v>
      </c>
      <c r="AQ24" s="3">
        <f t="shared" si="26"/>
        <v>2027</v>
      </c>
      <c r="AR24" s="5">
        <f t="shared" si="27"/>
        <v>8.6058300000000004E-2</v>
      </c>
      <c r="AS24" s="5">
        <f t="shared" si="28"/>
        <v>8.6058300000000004E-2</v>
      </c>
      <c r="AT24" s="5">
        <f t="shared" si="25"/>
        <v>4.3029100000000001E-2</v>
      </c>
      <c r="AU24" s="5">
        <f t="shared" si="22"/>
        <v>5.4951699999999999E-2</v>
      </c>
      <c r="AV24" s="3" t="s">
        <v>25</v>
      </c>
      <c r="AW24" s="5">
        <f t="shared" si="23"/>
        <v>0.101302</v>
      </c>
      <c r="AX24" s="5">
        <f t="shared" si="24"/>
        <v>0.101302</v>
      </c>
    </row>
    <row r="25" spans="1:58" ht="15" customHeight="1" x14ac:dyDescent="0.2">
      <c r="A25" t="s">
        <v>6</v>
      </c>
      <c r="B25" t="s">
        <v>27</v>
      </c>
      <c r="C25" t="s">
        <v>28</v>
      </c>
      <c r="D25" t="s">
        <v>29</v>
      </c>
      <c r="E25" t="s">
        <v>30</v>
      </c>
      <c r="F25" t="s">
        <v>31</v>
      </c>
      <c r="G25" t="s">
        <v>32</v>
      </c>
      <c r="H25" t="s">
        <v>33</v>
      </c>
      <c r="I25" t="s">
        <v>34</v>
      </c>
      <c r="M25" t="s">
        <v>6</v>
      </c>
      <c r="N25" t="s">
        <v>27</v>
      </c>
      <c r="O25" t="s">
        <v>28</v>
      </c>
      <c r="P25" t="s">
        <v>29</v>
      </c>
      <c r="Q25" t="s">
        <v>30</v>
      </c>
      <c r="R25" t="s">
        <v>31</v>
      </c>
      <c r="S25" t="s">
        <v>32</v>
      </c>
      <c r="T25" t="s">
        <v>33</v>
      </c>
      <c r="U25" t="s">
        <v>34</v>
      </c>
      <c r="Y25">
        <v>2</v>
      </c>
      <c r="Z25" t="s">
        <v>73</v>
      </c>
      <c r="AA25">
        <v>2032</v>
      </c>
      <c r="AB25">
        <v>33.487699999999997</v>
      </c>
      <c r="AC25">
        <v>39.1584</v>
      </c>
      <c r="AD25">
        <v>33.487699999999997</v>
      </c>
      <c r="AE25">
        <v>187.708</v>
      </c>
      <c r="AF25">
        <v>8.6058300000000004E-2</v>
      </c>
      <c r="AG25">
        <v>502.94200000000001</v>
      </c>
      <c r="AJ25" s="75" t="s">
        <v>94</v>
      </c>
      <c r="AK25" s="75"/>
      <c r="AL25" s="75"/>
      <c r="AM25" s="75"/>
      <c r="AN25" s="75"/>
      <c r="AO25" s="75"/>
      <c r="AP25" s="29"/>
      <c r="AQ25" s="3">
        <f t="shared" si="26"/>
        <v>2028</v>
      </c>
      <c r="AR25" s="5">
        <f t="shared" si="27"/>
        <v>8.6058300000000004E-2</v>
      </c>
      <c r="AS25" s="5">
        <f t="shared" si="28"/>
        <v>8.6058300000000004E-2</v>
      </c>
      <c r="AT25" s="5">
        <f t="shared" si="25"/>
        <v>4.3029100000000001E-2</v>
      </c>
      <c r="AU25" s="5">
        <f t="shared" si="22"/>
        <v>5.4951699999999999E-2</v>
      </c>
      <c r="AV25" s="3" t="s">
        <v>25</v>
      </c>
      <c r="AW25" s="5">
        <f t="shared" si="23"/>
        <v>0.101302</v>
      </c>
      <c r="AX25" s="5">
        <f t="shared" si="24"/>
        <v>0.101302</v>
      </c>
    </row>
    <row r="26" spans="1:58" ht="15" customHeight="1" x14ac:dyDescent="0.2">
      <c r="A26">
        <v>2023</v>
      </c>
      <c r="B26">
        <v>299.90100000000001</v>
      </c>
      <c r="C26">
        <v>119.96</v>
      </c>
      <c r="D26">
        <v>104.965</v>
      </c>
      <c r="E26">
        <v>156.65100000000001</v>
      </c>
      <c r="F26">
        <v>156.65100000000001</v>
      </c>
      <c r="G26">
        <v>156.65100000000001</v>
      </c>
      <c r="H26">
        <v>156.65100000000001</v>
      </c>
      <c r="I26" s="1">
        <v>4.5474699999999999E-13</v>
      </c>
      <c r="K26" s="10">
        <f t="shared" ref="K26:K39" si="29">G26*1000</f>
        <v>156651</v>
      </c>
      <c r="M26">
        <v>2023</v>
      </c>
      <c r="N26">
        <v>299.90100000000001</v>
      </c>
      <c r="O26">
        <v>119.96</v>
      </c>
      <c r="P26">
        <v>104.965</v>
      </c>
      <c r="Q26">
        <v>156.65100000000001</v>
      </c>
      <c r="R26">
        <v>156.65100000000001</v>
      </c>
      <c r="S26">
        <v>156.65100000000001</v>
      </c>
      <c r="T26">
        <v>156.65100000000001</v>
      </c>
      <c r="U26" s="1">
        <v>4.5474699999999999E-13</v>
      </c>
      <c r="W26" s="10">
        <f t="shared" ref="W26:W39" si="30">S26*1000</f>
        <v>156651</v>
      </c>
      <c r="Y26">
        <v>2</v>
      </c>
      <c r="Z26" t="s">
        <v>73</v>
      </c>
      <c r="AA26">
        <v>2033</v>
      </c>
      <c r="AB26">
        <v>32.067</v>
      </c>
      <c r="AC26">
        <v>37.4983</v>
      </c>
      <c r="AD26">
        <v>32.067</v>
      </c>
      <c r="AE26">
        <v>177.63800000000001</v>
      </c>
      <c r="AF26">
        <v>8.6058300000000004E-2</v>
      </c>
      <c r="AG26">
        <v>483.65899999999999</v>
      </c>
      <c r="AK26" s="83" t="s">
        <v>95</v>
      </c>
      <c r="AL26" s="83"/>
      <c r="AM26" s="83"/>
      <c r="AN26" s="83"/>
      <c r="AO26" s="83"/>
      <c r="AP26" s="29"/>
      <c r="AQ26" s="3">
        <f t="shared" si="26"/>
        <v>2029</v>
      </c>
      <c r="AR26" s="5">
        <f t="shared" si="27"/>
        <v>8.6058300000000004E-2</v>
      </c>
      <c r="AS26" s="5">
        <f t="shared" si="28"/>
        <v>8.6058300000000004E-2</v>
      </c>
      <c r="AT26" s="5">
        <f t="shared" si="25"/>
        <v>4.3029100000000001E-2</v>
      </c>
      <c r="AU26" s="5">
        <f t="shared" si="22"/>
        <v>5.4951699999999999E-2</v>
      </c>
      <c r="AV26" s="3" t="s">
        <v>25</v>
      </c>
      <c r="AW26" s="5">
        <f t="shared" si="23"/>
        <v>0.101302</v>
      </c>
      <c r="AX26" s="5">
        <f t="shared" si="24"/>
        <v>0.101302</v>
      </c>
    </row>
    <row r="27" spans="1:58" ht="15" customHeight="1" x14ac:dyDescent="0.2">
      <c r="A27">
        <v>2024</v>
      </c>
      <c r="B27">
        <v>299.90100000000001</v>
      </c>
      <c r="C27">
        <v>119.96</v>
      </c>
      <c r="D27">
        <v>104.965</v>
      </c>
      <c r="E27">
        <v>184.80600000000001</v>
      </c>
      <c r="F27">
        <v>184.97200000000001</v>
      </c>
      <c r="G27">
        <v>185.07900000000001</v>
      </c>
      <c r="H27">
        <v>185.709</v>
      </c>
      <c r="I27" s="1">
        <v>0.32626300000000003</v>
      </c>
      <c r="K27" s="10">
        <f t="shared" si="29"/>
        <v>185079</v>
      </c>
      <c r="M27">
        <v>2024</v>
      </c>
      <c r="N27">
        <v>299.90100000000001</v>
      </c>
      <c r="O27">
        <v>119.96</v>
      </c>
      <c r="P27">
        <v>104.965</v>
      </c>
      <c r="Q27">
        <v>184.80600000000001</v>
      </c>
      <c r="R27">
        <v>184.97200000000001</v>
      </c>
      <c r="S27">
        <v>185.07900000000001</v>
      </c>
      <c r="T27">
        <v>185.709</v>
      </c>
      <c r="U27" s="1">
        <v>0.32626300000000003</v>
      </c>
      <c r="W27" s="10">
        <f t="shared" si="30"/>
        <v>185079</v>
      </c>
      <c r="Y27">
        <v>2</v>
      </c>
      <c r="Z27" t="s">
        <v>73</v>
      </c>
      <c r="AA27">
        <v>2034</v>
      </c>
      <c r="AB27">
        <v>30.844999999999999</v>
      </c>
      <c r="AC27">
        <v>36.070099999999996</v>
      </c>
      <c r="AD27">
        <v>30.844999999999999</v>
      </c>
      <c r="AE27">
        <v>168.76400000000001</v>
      </c>
      <c r="AF27">
        <v>8.6058300000000004E-2</v>
      </c>
      <c r="AG27">
        <v>467.74099999999999</v>
      </c>
      <c r="AI27">
        <f>C44/G44</f>
        <v>1</v>
      </c>
      <c r="AP27" s="29"/>
      <c r="AQ27" s="3">
        <f t="shared" si="26"/>
        <v>2030</v>
      </c>
      <c r="AR27" s="5">
        <f t="shared" si="27"/>
        <v>8.6058300000000004E-2</v>
      </c>
      <c r="AS27" s="5">
        <f t="shared" si="28"/>
        <v>8.6058300000000004E-2</v>
      </c>
      <c r="AT27" s="5">
        <f t="shared" si="25"/>
        <v>4.3029100000000001E-2</v>
      </c>
      <c r="AU27" s="5">
        <f t="shared" si="22"/>
        <v>5.4951699999999999E-2</v>
      </c>
      <c r="AV27" s="3" t="s">
        <v>25</v>
      </c>
      <c r="AW27" s="5">
        <f t="shared" si="23"/>
        <v>0.101302</v>
      </c>
      <c r="AX27" s="5">
        <f t="shared" si="24"/>
        <v>0.101302</v>
      </c>
    </row>
    <row r="28" spans="1:58" ht="15" customHeight="1" x14ac:dyDescent="0.2">
      <c r="A28">
        <v>2025</v>
      </c>
      <c r="B28">
        <v>299.90100000000001</v>
      </c>
      <c r="C28">
        <v>119.96</v>
      </c>
      <c r="D28">
        <v>104.965</v>
      </c>
      <c r="E28">
        <v>202.78399999999999</v>
      </c>
      <c r="F28">
        <v>203.39599999999999</v>
      </c>
      <c r="G28">
        <v>203.61099999999999</v>
      </c>
      <c r="H28">
        <v>205.12700000000001</v>
      </c>
      <c r="I28" s="1">
        <v>0.843163</v>
      </c>
      <c r="K28" s="10">
        <f t="shared" si="29"/>
        <v>203611</v>
      </c>
      <c r="M28">
        <v>2025</v>
      </c>
      <c r="N28">
        <v>299.90100000000001</v>
      </c>
      <c r="O28">
        <v>119.96</v>
      </c>
      <c r="P28">
        <v>104.965</v>
      </c>
      <c r="Q28">
        <v>208.571</v>
      </c>
      <c r="R28">
        <v>209.25399999999999</v>
      </c>
      <c r="S28">
        <v>209.5</v>
      </c>
      <c r="T28">
        <v>211.26599999999999</v>
      </c>
      <c r="U28" s="1">
        <v>0.95908400000000005</v>
      </c>
      <c r="W28" s="10">
        <f t="shared" si="30"/>
        <v>209500</v>
      </c>
      <c r="Y28">
        <v>2</v>
      </c>
      <c r="Z28" t="s">
        <v>73</v>
      </c>
      <c r="AA28">
        <v>2035</v>
      </c>
      <c r="AB28">
        <v>29.795000000000002</v>
      </c>
      <c r="AC28">
        <v>34.8429</v>
      </c>
      <c r="AD28">
        <v>29.795000000000002</v>
      </c>
      <c r="AE28">
        <v>161.12</v>
      </c>
      <c r="AF28">
        <v>8.6042400000000005E-2</v>
      </c>
      <c r="AG28">
        <v>453.923</v>
      </c>
      <c r="AP28" s="55"/>
      <c r="AQ28" s="3">
        <f t="shared" si="26"/>
        <v>2031</v>
      </c>
      <c r="AR28" s="5">
        <f t="shared" si="27"/>
        <v>8.6058300000000004E-2</v>
      </c>
      <c r="AS28" s="5">
        <f t="shared" si="28"/>
        <v>8.6058300000000004E-2</v>
      </c>
      <c r="AT28" s="5">
        <f t="shared" si="25"/>
        <v>4.3029100000000001E-2</v>
      </c>
      <c r="AU28" s="5">
        <f t="shared" si="22"/>
        <v>5.4951699999999999E-2</v>
      </c>
      <c r="AV28" s="3" t="s">
        <v>25</v>
      </c>
      <c r="AW28" s="5">
        <f t="shared" si="23"/>
        <v>0.101302</v>
      </c>
      <c r="AX28" s="5">
        <f t="shared" si="24"/>
        <v>0.101302</v>
      </c>
    </row>
    <row r="29" spans="1:58" ht="15" customHeight="1" x14ac:dyDescent="0.2">
      <c r="A29">
        <v>2026</v>
      </c>
      <c r="B29">
        <v>299.90100000000001</v>
      </c>
      <c r="C29">
        <v>119.96</v>
      </c>
      <c r="D29">
        <v>104.965</v>
      </c>
      <c r="E29">
        <v>213.28299999999999</v>
      </c>
      <c r="F29">
        <v>214.75200000000001</v>
      </c>
      <c r="G29">
        <v>215.17</v>
      </c>
      <c r="H29">
        <v>218.477</v>
      </c>
      <c r="I29" s="1">
        <v>1.8820300000000001</v>
      </c>
      <c r="K29" s="10">
        <f t="shared" si="29"/>
        <v>215170</v>
      </c>
      <c r="M29">
        <v>2026</v>
      </c>
      <c r="N29">
        <v>299.90100000000001</v>
      </c>
      <c r="O29">
        <v>119.96</v>
      </c>
      <c r="P29">
        <v>104.965</v>
      </c>
      <c r="Q29">
        <v>225.71799999999999</v>
      </c>
      <c r="R29">
        <v>227.50399999999999</v>
      </c>
      <c r="S29">
        <v>228.07599999999999</v>
      </c>
      <c r="T29">
        <v>232.226</v>
      </c>
      <c r="U29" s="1">
        <v>2.3806500000000002</v>
      </c>
      <c r="W29" s="10">
        <f t="shared" si="30"/>
        <v>228076</v>
      </c>
      <c r="Y29">
        <v>2</v>
      </c>
      <c r="Z29" t="s">
        <v>73</v>
      </c>
      <c r="AA29">
        <v>2036</v>
      </c>
      <c r="AB29">
        <v>28.898599999999998</v>
      </c>
      <c r="AC29">
        <v>33.795299999999997</v>
      </c>
      <c r="AD29">
        <v>28.898599999999998</v>
      </c>
      <c r="AE29">
        <v>154.62</v>
      </c>
      <c r="AF29">
        <v>8.5930099999999995E-2</v>
      </c>
      <c r="AG29">
        <v>442.51499999999999</v>
      </c>
      <c r="AQ29" s="3">
        <f t="shared" si="26"/>
        <v>2032</v>
      </c>
      <c r="AR29" s="5">
        <f t="shared" si="27"/>
        <v>8.6058300000000004E-2</v>
      </c>
      <c r="AS29" s="5">
        <f t="shared" si="28"/>
        <v>8.6058300000000004E-2</v>
      </c>
      <c r="AT29" s="5">
        <f t="shared" si="25"/>
        <v>4.3029100000000001E-2</v>
      </c>
      <c r="AU29" s="5">
        <f t="shared" si="22"/>
        <v>5.4951699999999999E-2</v>
      </c>
      <c r="AV29" s="3" t="s">
        <v>25</v>
      </c>
      <c r="AW29" s="5">
        <f t="shared" si="23"/>
        <v>0.101302</v>
      </c>
      <c r="AX29" s="5">
        <f t="shared" si="24"/>
        <v>0.101302</v>
      </c>
    </row>
    <row r="30" spans="1:58" ht="15" customHeight="1" x14ac:dyDescent="0.2">
      <c r="A30">
        <v>2027</v>
      </c>
      <c r="B30">
        <v>299.90100000000001</v>
      </c>
      <c r="C30">
        <v>119.96</v>
      </c>
      <c r="D30">
        <v>104.965</v>
      </c>
      <c r="E30">
        <v>215.35300000000001</v>
      </c>
      <c r="F30">
        <v>218.398</v>
      </c>
      <c r="G30">
        <v>219.22</v>
      </c>
      <c r="H30">
        <v>225.79400000000001</v>
      </c>
      <c r="I30" s="1">
        <v>3.7111499999999999</v>
      </c>
      <c r="K30" s="10">
        <f t="shared" si="29"/>
        <v>219220</v>
      </c>
      <c r="M30">
        <v>2027</v>
      </c>
      <c r="N30">
        <v>299.90100000000001</v>
      </c>
      <c r="O30">
        <v>119.96</v>
      </c>
      <c r="P30">
        <v>104.965</v>
      </c>
      <c r="Q30">
        <v>227.905</v>
      </c>
      <c r="R30">
        <v>231.25399999999999</v>
      </c>
      <c r="S30">
        <v>232.19499999999999</v>
      </c>
      <c r="T30">
        <v>239.631</v>
      </c>
      <c r="U30" s="1">
        <v>4.2458299999999998</v>
      </c>
      <c r="W30" s="10">
        <f t="shared" si="30"/>
        <v>232195</v>
      </c>
      <c r="Y30">
        <v>3</v>
      </c>
      <c r="Z30" t="s">
        <v>73</v>
      </c>
      <c r="AA30">
        <v>2023</v>
      </c>
      <c r="AB30">
        <v>23.145299999999999</v>
      </c>
      <c r="AC30">
        <v>53.140900000000002</v>
      </c>
      <c r="AD30">
        <v>27.16</v>
      </c>
      <c r="AE30">
        <v>156.65100000000001</v>
      </c>
      <c r="AF30">
        <v>5.0659599999999999E-2</v>
      </c>
      <c r="AG30">
        <v>695.09299999999996</v>
      </c>
      <c r="AQ30" s="3">
        <f t="shared" si="26"/>
        <v>2033</v>
      </c>
      <c r="AR30" s="5">
        <f t="shared" si="27"/>
        <v>8.6058300000000004E-2</v>
      </c>
      <c r="AS30" s="5">
        <f t="shared" si="28"/>
        <v>8.6058300000000004E-2</v>
      </c>
      <c r="AT30" s="5">
        <f t="shared" si="25"/>
        <v>4.3029100000000001E-2</v>
      </c>
      <c r="AU30" s="5">
        <f t="shared" si="22"/>
        <v>5.4951699999999999E-2</v>
      </c>
      <c r="AV30" s="3" t="s">
        <v>25</v>
      </c>
      <c r="AW30" s="5">
        <f t="shared" si="23"/>
        <v>0.101295</v>
      </c>
      <c r="AX30" s="5">
        <f t="shared" si="24"/>
        <v>0.101295</v>
      </c>
    </row>
    <row r="31" spans="1:58" ht="15" customHeight="1" x14ac:dyDescent="0.2">
      <c r="A31">
        <v>2028</v>
      </c>
      <c r="B31">
        <v>299.90100000000001</v>
      </c>
      <c r="C31">
        <v>119.96</v>
      </c>
      <c r="D31">
        <v>104.965</v>
      </c>
      <c r="E31">
        <v>209.929</v>
      </c>
      <c r="F31">
        <v>215.08199999999999</v>
      </c>
      <c r="G31">
        <v>216.63</v>
      </c>
      <c r="H31">
        <v>228.00899999999999</v>
      </c>
      <c r="I31" s="1">
        <v>6.5035800000000004</v>
      </c>
      <c r="K31" s="10">
        <f t="shared" si="29"/>
        <v>216630</v>
      </c>
      <c r="M31">
        <v>2028</v>
      </c>
      <c r="N31">
        <v>299.90100000000001</v>
      </c>
      <c r="O31">
        <v>119.96</v>
      </c>
      <c r="P31">
        <v>104.965</v>
      </c>
      <c r="Q31">
        <v>221.858</v>
      </c>
      <c r="R31">
        <v>227.36199999999999</v>
      </c>
      <c r="S31">
        <v>229.131</v>
      </c>
      <c r="T31">
        <v>241.536</v>
      </c>
      <c r="U31" s="1">
        <v>7.0679800000000004</v>
      </c>
      <c r="W31" s="10">
        <f t="shared" si="30"/>
        <v>229131</v>
      </c>
      <c r="Y31">
        <v>3</v>
      </c>
      <c r="Z31" t="s">
        <v>73</v>
      </c>
      <c r="AA31">
        <v>2024</v>
      </c>
      <c r="AB31">
        <v>24.137699999999999</v>
      </c>
      <c r="AC31">
        <v>55.385199999999998</v>
      </c>
      <c r="AD31">
        <v>31.4847</v>
      </c>
      <c r="AE31">
        <v>185.07900000000001</v>
      </c>
      <c r="AF31">
        <v>5.6467099999999999E-2</v>
      </c>
      <c r="AG31">
        <v>700.35299999999995</v>
      </c>
      <c r="AQ31" s="3">
        <f t="shared" si="26"/>
        <v>2034</v>
      </c>
      <c r="AR31" s="5">
        <f t="shared" si="27"/>
        <v>8.60572E-2</v>
      </c>
      <c r="AS31" s="5">
        <f t="shared" si="28"/>
        <v>8.6058300000000004E-2</v>
      </c>
      <c r="AT31" s="5">
        <f t="shared" si="25"/>
        <v>4.3029100000000001E-2</v>
      </c>
      <c r="AU31" s="5">
        <f t="shared" si="22"/>
        <v>5.4951699999999999E-2</v>
      </c>
      <c r="AV31" s="3" t="s">
        <v>25</v>
      </c>
      <c r="AW31" s="5">
        <f t="shared" si="23"/>
        <v>0.101003</v>
      </c>
      <c r="AX31" s="5">
        <f t="shared" si="24"/>
        <v>0.101003</v>
      </c>
    </row>
    <row r="32" spans="1:58" ht="15" customHeight="1" x14ac:dyDescent="0.2">
      <c r="A32">
        <v>2029</v>
      </c>
      <c r="B32">
        <v>299.90100000000001</v>
      </c>
      <c r="C32">
        <v>119.96</v>
      </c>
      <c r="D32">
        <v>104.965</v>
      </c>
      <c r="E32">
        <v>198.37899999999999</v>
      </c>
      <c r="F32">
        <v>206.69499999999999</v>
      </c>
      <c r="G32">
        <v>209.39099999999999</v>
      </c>
      <c r="H32">
        <v>226.85900000000001</v>
      </c>
      <c r="I32">
        <v>10.029500000000001</v>
      </c>
      <c r="K32" s="10">
        <f t="shared" si="29"/>
        <v>209391</v>
      </c>
      <c r="M32">
        <v>2029</v>
      </c>
      <c r="N32">
        <v>299.90100000000001</v>
      </c>
      <c r="O32">
        <v>119.96</v>
      </c>
      <c r="P32">
        <v>104.965</v>
      </c>
      <c r="Q32">
        <v>209.458</v>
      </c>
      <c r="R32">
        <v>218.22200000000001</v>
      </c>
      <c r="S32">
        <v>220.989</v>
      </c>
      <c r="T32">
        <v>239.36600000000001</v>
      </c>
      <c r="U32">
        <v>10.604200000000001</v>
      </c>
      <c r="W32" s="10">
        <f t="shared" si="30"/>
        <v>220989</v>
      </c>
      <c r="Y32">
        <v>3</v>
      </c>
      <c r="Z32" t="s">
        <v>73</v>
      </c>
      <c r="AA32">
        <v>2025</v>
      </c>
      <c r="AB32">
        <v>24.2486</v>
      </c>
      <c r="AC32">
        <v>55.6203</v>
      </c>
      <c r="AD32">
        <v>30.815799999999999</v>
      </c>
      <c r="AE32">
        <v>209.5</v>
      </c>
      <c r="AF32">
        <v>5.5022700000000001E-2</v>
      </c>
      <c r="AG32">
        <v>691.26</v>
      </c>
      <c r="AL32" s="29"/>
      <c r="AM32" s="29"/>
      <c r="AN32" s="29"/>
      <c r="AO32" s="29"/>
      <c r="AQ32" s="3">
        <f t="shared" si="26"/>
        <v>2035</v>
      </c>
      <c r="AR32" s="5">
        <f t="shared" si="27"/>
        <v>8.5995500000000002E-2</v>
      </c>
      <c r="AS32" s="5">
        <f t="shared" si="28"/>
        <v>8.6042400000000005E-2</v>
      </c>
      <c r="AT32" s="5">
        <f t="shared" si="25"/>
        <v>4.3029100000000001E-2</v>
      </c>
      <c r="AU32" s="5">
        <f t="shared" si="22"/>
        <v>5.4951699999999999E-2</v>
      </c>
      <c r="AV32" s="3" t="s">
        <v>25</v>
      </c>
      <c r="AW32" s="5">
        <f t="shared" si="23"/>
        <v>9.9998100000000006E-2</v>
      </c>
      <c r="AX32" s="5">
        <f t="shared" si="24"/>
        <v>9.9998100000000006E-2</v>
      </c>
    </row>
    <row r="33" spans="1:58" ht="15" customHeight="1" x14ac:dyDescent="0.2">
      <c r="A33">
        <v>2030</v>
      </c>
      <c r="B33">
        <v>299.90100000000001</v>
      </c>
      <c r="C33">
        <v>119.96</v>
      </c>
      <c r="D33">
        <v>104.965</v>
      </c>
      <c r="E33">
        <v>184.16499999999999</v>
      </c>
      <c r="F33">
        <v>196.18100000000001</v>
      </c>
      <c r="G33">
        <v>199.78700000000001</v>
      </c>
      <c r="H33">
        <v>225.27199999999999</v>
      </c>
      <c r="I33">
        <v>13.642200000000001</v>
      </c>
      <c r="K33" s="10">
        <f t="shared" si="29"/>
        <v>199787</v>
      </c>
      <c r="M33">
        <v>2030</v>
      </c>
      <c r="N33">
        <v>299.90100000000001</v>
      </c>
      <c r="O33">
        <v>119.96</v>
      </c>
      <c r="P33">
        <v>104.965</v>
      </c>
      <c r="Q33">
        <v>194.16</v>
      </c>
      <c r="R33">
        <v>206.44</v>
      </c>
      <c r="S33">
        <v>210.221</v>
      </c>
      <c r="T33">
        <v>236.08199999999999</v>
      </c>
      <c r="U33">
        <v>14.185700000000001</v>
      </c>
      <c r="W33" s="10">
        <f t="shared" si="30"/>
        <v>210221</v>
      </c>
      <c r="Y33">
        <v>3</v>
      </c>
      <c r="Z33" t="s">
        <v>73</v>
      </c>
      <c r="AA33">
        <v>2026</v>
      </c>
      <c r="AB33">
        <v>23.9117</v>
      </c>
      <c r="AC33">
        <v>54.837899999999998</v>
      </c>
      <c r="AD33">
        <v>23.9117</v>
      </c>
      <c r="AE33">
        <v>228.07599999999999</v>
      </c>
      <c r="AF33">
        <v>4.3029100000000001E-2</v>
      </c>
      <c r="AG33">
        <v>676.30799999999999</v>
      </c>
      <c r="AL33" s="29"/>
      <c r="AM33" s="29"/>
      <c r="AN33" s="29"/>
      <c r="AO33" s="56"/>
      <c r="AQ33" s="3">
        <f t="shared" si="26"/>
        <v>2036</v>
      </c>
      <c r="AR33" s="5">
        <f t="shared" si="27"/>
        <v>8.5789699999999997E-2</v>
      </c>
      <c r="AS33" s="5">
        <f t="shared" si="28"/>
        <v>8.5930099999999995E-2</v>
      </c>
      <c r="AT33" s="5">
        <f t="shared" si="25"/>
        <v>4.3029100000000001E-2</v>
      </c>
      <c r="AU33" s="5">
        <f t="shared" si="22"/>
        <v>5.4951699999999999E-2</v>
      </c>
      <c r="AV33" s="3" t="s">
        <v>25</v>
      </c>
      <c r="AW33" s="5">
        <f t="shared" si="23"/>
        <v>9.8703299999999994E-2</v>
      </c>
      <c r="AX33" s="5">
        <f t="shared" si="24"/>
        <v>9.8703299999999994E-2</v>
      </c>
    </row>
    <row r="34" spans="1:58" ht="15" customHeight="1" x14ac:dyDescent="0.2">
      <c r="A34">
        <v>2031</v>
      </c>
      <c r="B34">
        <v>299.90100000000001</v>
      </c>
      <c r="C34">
        <v>119.96</v>
      </c>
      <c r="D34">
        <v>104.965</v>
      </c>
      <c r="E34">
        <v>168.97399999999999</v>
      </c>
      <c r="F34">
        <v>185.208</v>
      </c>
      <c r="G34">
        <v>189.583</v>
      </c>
      <c r="H34">
        <v>221.25</v>
      </c>
      <c r="I34">
        <v>16.8309</v>
      </c>
      <c r="K34" s="10">
        <f t="shared" si="29"/>
        <v>189583</v>
      </c>
      <c r="M34">
        <v>2031</v>
      </c>
      <c r="N34">
        <v>299.90100000000001</v>
      </c>
      <c r="O34">
        <v>119.96</v>
      </c>
      <c r="P34">
        <v>104.965</v>
      </c>
      <c r="Q34">
        <v>177.714</v>
      </c>
      <c r="R34">
        <v>194.18100000000001</v>
      </c>
      <c r="S34">
        <v>198.75</v>
      </c>
      <c r="T34">
        <v>231.28299999999999</v>
      </c>
      <c r="U34">
        <v>17.299099999999999</v>
      </c>
      <c r="W34" s="10">
        <f t="shared" si="30"/>
        <v>198750</v>
      </c>
      <c r="Y34">
        <v>3</v>
      </c>
      <c r="Z34" t="s">
        <v>73</v>
      </c>
      <c r="AA34">
        <v>2027</v>
      </c>
      <c r="AB34">
        <v>23.5413</v>
      </c>
      <c r="AC34">
        <v>53.986600000000003</v>
      </c>
      <c r="AD34">
        <v>23.5413</v>
      </c>
      <c r="AE34">
        <v>242.03100000000001</v>
      </c>
      <c r="AF34">
        <v>4.3029100000000001E-2</v>
      </c>
      <c r="AG34">
        <v>665.80799999999999</v>
      </c>
      <c r="AQ34" s="69" t="s">
        <v>35</v>
      </c>
      <c r="AR34" s="69"/>
      <c r="AS34" s="69"/>
      <c r="AT34" s="69"/>
      <c r="AU34" s="69"/>
      <c r="AV34" s="69"/>
      <c r="AW34" s="69"/>
      <c r="AX34" s="69"/>
    </row>
    <row r="35" spans="1:58" ht="15" customHeight="1" x14ac:dyDescent="0.2">
      <c r="A35">
        <v>2032</v>
      </c>
      <c r="B35">
        <v>299.90100000000001</v>
      </c>
      <c r="C35">
        <v>119.96</v>
      </c>
      <c r="D35">
        <v>104.965</v>
      </c>
      <c r="E35">
        <v>155.30600000000001</v>
      </c>
      <c r="F35">
        <v>175.62100000000001</v>
      </c>
      <c r="G35">
        <v>179.79</v>
      </c>
      <c r="H35">
        <v>215.10400000000001</v>
      </c>
      <c r="I35">
        <v>19.384599999999999</v>
      </c>
      <c r="K35" s="10">
        <f t="shared" si="29"/>
        <v>179790</v>
      </c>
      <c r="M35">
        <v>2032</v>
      </c>
      <c r="N35">
        <v>299.90100000000001</v>
      </c>
      <c r="O35">
        <v>119.96</v>
      </c>
      <c r="P35">
        <v>104.965</v>
      </c>
      <c r="Q35">
        <v>162.84800000000001</v>
      </c>
      <c r="R35">
        <v>183.40100000000001</v>
      </c>
      <c r="S35">
        <v>187.708</v>
      </c>
      <c r="T35">
        <v>223.85300000000001</v>
      </c>
      <c r="U35">
        <v>19.757000000000001</v>
      </c>
      <c r="W35" s="10">
        <f t="shared" si="30"/>
        <v>187708</v>
      </c>
      <c r="Y35">
        <v>3</v>
      </c>
      <c r="Z35" t="s">
        <v>73</v>
      </c>
      <c r="AA35">
        <v>2028</v>
      </c>
      <c r="AB35">
        <v>22.9998</v>
      </c>
      <c r="AC35">
        <v>52.747500000000002</v>
      </c>
      <c r="AD35">
        <v>22.9998</v>
      </c>
      <c r="AE35">
        <v>248.83799999999999</v>
      </c>
      <c r="AF35">
        <v>4.3029100000000001E-2</v>
      </c>
      <c r="AG35">
        <v>651.43700000000001</v>
      </c>
      <c r="AQ35" s="3">
        <f t="shared" ref="AQ35:AQ48" si="31">A26</f>
        <v>2023</v>
      </c>
      <c r="AR35" s="4">
        <f t="shared" ref="AR35:AR48" si="32">G9*1000</f>
        <v>27160</v>
      </c>
      <c r="AS35" s="4">
        <f>Sablefish_Full!W9</f>
        <v>27160</v>
      </c>
      <c r="AT35" s="4">
        <f t="shared" ref="AT35:AT48" si="33">G145*1000</f>
        <v>27160</v>
      </c>
      <c r="AU35" s="4">
        <f t="shared" ref="AU35:AU48" si="34">G213*1000</f>
        <v>27160</v>
      </c>
      <c r="AV35" s="4">
        <f>G281*1000</f>
        <v>27160</v>
      </c>
      <c r="AW35" s="4">
        <f t="shared" ref="AW35:AW48" si="35">G349*1000</f>
        <v>27160</v>
      </c>
      <c r="AX35" s="4">
        <f t="shared" ref="AX35:AX48" si="36">G417*1000</f>
        <v>27160</v>
      </c>
      <c r="AY35">
        <f>AQ35</f>
        <v>2023</v>
      </c>
      <c r="AZ35" s="30">
        <f>AR35/1000</f>
        <v>27.16</v>
      </c>
      <c r="BA35" s="30">
        <f t="shared" ref="BA35:BA48" si="37">AS35/1000</f>
        <v>27.16</v>
      </c>
      <c r="BB35" s="30">
        <f t="shared" ref="BB35:BB48" si="38">AT35/1000</f>
        <v>27.16</v>
      </c>
      <c r="BC35" s="30">
        <f t="shared" ref="BC35:BC48" si="39">AU35/1000</f>
        <v>27.16</v>
      </c>
      <c r="BD35" s="30">
        <f t="shared" ref="BD35" si="40">AV35/1000</f>
        <v>27.16</v>
      </c>
      <c r="BE35" s="30">
        <f t="shared" ref="BE35:BE48" si="41">AW35/1000</f>
        <v>27.16</v>
      </c>
      <c r="BF35" s="30">
        <f t="shared" ref="BF35:BF48" si="42">AX35/1000</f>
        <v>27.16</v>
      </c>
    </row>
    <row r="36" spans="1:58" ht="15" customHeight="1" x14ac:dyDescent="0.2">
      <c r="A36">
        <v>2033</v>
      </c>
      <c r="B36">
        <v>299.90100000000001</v>
      </c>
      <c r="C36">
        <v>119.96</v>
      </c>
      <c r="D36">
        <v>104.965</v>
      </c>
      <c r="E36">
        <v>143.73599999999999</v>
      </c>
      <c r="F36">
        <v>167.346</v>
      </c>
      <c r="G36">
        <v>170.874</v>
      </c>
      <c r="H36">
        <v>208.892</v>
      </c>
      <c r="I36">
        <v>21.273800000000001</v>
      </c>
      <c r="K36" s="10">
        <f t="shared" si="29"/>
        <v>170874</v>
      </c>
      <c r="M36">
        <v>2033</v>
      </c>
      <c r="N36">
        <v>299.90100000000001</v>
      </c>
      <c r="O36">
        <v>119.96</v>
      </c>
      <c r="P36">
        <v>104.965</v>
      </c>
      <c r="Q36">
        <v>150.316</v>
      </c>
      <c r="R36">
        <v>174.34800000000001</v>
      </c>
      <c r="S36">
        <v>177.63800000000001</v>
      </c>
      <c r="T36">
        <v>216.077</v>
      </c>
      <c r="U36">
        <v>21.555700000000002</v>
      </c>
      <c r="W36" s="10">
        <f t="shared" si="30"/>
        <v>177638</v>
      </c>
      <c r="Y36">
        <v>3</v>
      </c>
      <c r="Z36" t="s">
        <v>73</v>
      </c>
      <c r="AA36">
        <v>2029</v>
      </c>
      <c r="AB36">
        <v>22.3734</v>
      </c>
      <c r="AC36">
        <v>51.315399999999997</v>
      </c>
      <c r="AD36">
        <v>22.3734</v>
      </c>
      <c r="AE36">
        <v>249.80699999999999</v>
      </c>
      <c r="AF36">
        <v>4.3029100000000001E-2</v>
      </c>
      <c r="AG36" s="29">
        <v>635.92200000000003</v>
      </c>
      <c r="AQ36" s="3">
        <f t="shared" si="31"/>
        <v>2024</v>
      </c>
      <c r="AR36" s="4">
        <f t="shared" si="32"/>
        <v>47366.9</v>
      </c>
      <c r="AS36" s="7">
        <f>AI18*1000</f>
        <v>31484.654056342646</v>
      </c>
      <c r="AT36" s="4">
        <f t="shared" si="33"/>
        <v>24137.699999999997</v>
      </c>
      <c r="AU36" s="4">
        <f t="shared" si="34"/>
        <v>30663.5</v>
      </c>
      <c r="AV36" s="3" t="s">
        <v>25</v>
      </c>
      <c r="AW36" s="4">
        <f t="shared" si="35"/>
        <v>55385.2</v>
      </c>
      <c r="AX36" s="4">
        <f t="shared" si="36"/>
        <v>47366.9</v>
      </c>
      <c r="AY36">
        <f t="shared" ref="AY36:AY48" si="43">AQ36</f>
        <v>2024</v>
      </c>
      <c r="AZ36" s="30">
        <f t="shared" ref="AZ36:AZ48" si="44">AR36/1000</f>
        <v>47.366900000000001</v>
      </c>
      <c r="BA36" s="30">
        <f t="shared" si="37"/>
        <v>31.484654056342645</v>
      </c>
      <c r="BB36" s="30">
        <f t="shared" si="38"/>
        <v>24.137699999999999</v>
      </c>
      <c r="BC36" s="30">
        <f t="shared" si="39"/>
        <v>30.663499999999999</v>
      </c>
      <c r="BD36" s="30" t="str">
        <f>AV36</f>
        <v>-</v>
      </c>
      <c r="BE36" s="30">
        <f t="shared" si="41"/>
        <v>55.385199999999998</v>
      </c>
      <c r="BF36" s="30">
        <f t="shared" si="42"/>
        <v>47.366900000000001</v>
      </c>
    </row>
    <row r="37" spans="1:58" ht="15" customHeight="1" x14ac:dyDescent="0.2">
      <c r="A37">
        <v>2034</v>
      </c>
      <c r="B37">
        <v>299.90100000000001</v>
      </c>
      <c r="C37">
        <v>119.96</v>
      </c>
      <c r="D37">
        <v>104.965</v>
      </c>
      <c r="E37">
        <v>133.821</v>
      </c>
      <c r="F37">
        <v>159.49299999999999</v>
      </c>
      <c r="G37">
        <v>163.029</v>
      </c>
      <c r="H37">
        <v>204.06700000000001</v>
      </c>
      <c r="I37">
        <v>22.642299999999999</v>
      </c>
      <c r="K37" s="10">
        <f t="shared" si="29"/>
        <v>163029</v>
      </c>
      <c r="M37">
        <v>2034</v>
      </c>
      <c r="N37">
        <v>299.90100000000001</v>
      </c>
      <c r="O37">
        <v>119.96</v>
      </c>
      <c r="P37">
        <v>104.965</v>
      </c>
      <c r="Q37">
        <v>139.23400000000001</v>
      </c>
      <c r="R37">
        <v>164.83500000000001</v>
      </c>
      <c r="S37">
        <v>168.76400000000001</v>
      </c>
      <c r="T37">
        <v>210.078</v>
      </c>
      <c r="U37">
        <v>22.849599999999999</v>
      </c>
      <c r="W37" s="10">
        <f t="shared" si="30"/>
        <v>168764</v>
      </c>
      <c r="Y37">
        <v>3</v>
      </c>
      <c r="Z37" t="s">
        <v>73</v>
      </c>
      <c r="AA37">
        <v>2030</v>
      </c>
      <c r="AB37">
        <v>21.720800000000001</v>
      </c>
      <c r="AC37">
        <v>49.8247</v>
      </c>
      <c r="AD37">
        <v>21.720800000000001</v>
      </c>
      <c r="AE37">
        <v>246.96199999999999</v>
      </c>
      <c r="AF37">
        <v>4.3029100000000001E-2</v>
      </c>
      <c r="AG37">
        <v>621.23500000000001</v>
      </c>
      <c r="AQ37" s="3">
        <f t="shared" si="31"/>
        <v>2025</v>
      </c>
      <c r="AR37" s="4">
        <f t="shared" si="32"/>
        <v>46360.700000000004</v>
      </c>
      <c r="AS37" s="7">
        <f>AI19*1000</f>
        <v>30815.835558372713</v>
      </c>
      <c r="AT37" s="4">
        <f t="shared" si="33"/>
        <v>24534.7</v>
      </c>
      <c r="AU37" s="4">
        <f t="shared" si="34"/>
        <v>30842.9</v>
      </c>
      <c r="AV37" s="3" t="s">
        <v>25</v>
      </c>
      <c r="AW37" s="4">
        <f t="shared" si="35"/>
        <v>53489.4</v>
      </c>
      <c r="AX37" s="4">
        <f t="shared" si="36"/>
        <v>46360.700000000004</v>
      </c>
      <c r="AY37">
        <f t="shared" si="43"/>
        <v>2025</v>
      </c>
      <c r="AZ37" s="30">
        <f t="shared" si="44"/>
        <v>46.360700000000001</v>
      </c>
      <c r="BA37" s="30">
        <f t="shared" si="37"/>
        <v>30.815835558372715</v>
      </c>
      <c r="BB37" s="30">
        <f t="shared" si="38"/>
        <v>24.534700000000001</v>
      </c>
      <c r="BC37" s="30">
        <f t="shared" si="39"/>
        <v>30.8429</v>
      </c>
      <c r="BD37" s="30" t="str">
        <f t="shared" ref="BD37:BD48" si="45">AV37</f>
        <v>-</v>
      </c>
      <c r="BE37" s="30">
        <f t="shared" si="41"/>
        <v>53.489400000000003</v>
      </c>
      <c r="BF37" s="30">
        <f t="shared" si="42"/>
        <v>46.360700000000001</v>
      </c>
    </row>
    <row r="38" spans="1:58" ht="15" customHeight="1" x14ac:dyDescent="0.2">
      <c r="A38">
        <v>2035</v>
      </c>
      <c r="B38">
        <v>299.90100000000001</v>
      </c>
      <c r="C38">
        <v>119.96</v>
      </c>
      <c r="D38">
        <v>104.965</v>
      </c>
      <c r="E38">
        <v>124.78</v>
      </c>
      <c r="F38">
        <v>152.86199999999999</v>
      </c>
      <c r="G38">
        <v>156.28</v>
      </c>
      <c r="H38">
        <v>197.77600000000001</v>
      </c>
      <c r="I38">
        <v>23.723299999999998</v>
      </c>
      <c r="K38" s="10">
        <f t="shared" si="29"/>
        <v>156280</v>
      </c>
      <c r="M38">
        <v>2035</v>
      </c>
      <c r="N38">
        <v>299.90100000000001</v>
      </c>
      <c r="O38">
        <v>119.96</v>
      </c>
      <c r="P38">
        <v>104.965</v>
      </c>
      <c r="Q38">
        <v>129.512</v>
      </c>
      <c r="R38">
        <v>157.59100000000001</v>
      </c>
      <c r="S38">
        <v>161.12</v>
      </c>
      <c r="T38">
        <v>202.57599999999999</v>
      </c>
      <c r="U38">
        <v>23.872399999999999</v>
      </c>
      <c r="W38" s="10">
        <f t="shared" si="30"/>
        <v>161120</v>
      </c>
      <c r="Y38">
        <v>3</v>
      </c>
      <c r="Z38" t="s">
        <v>73</v>
      </c>
      <c r="AA38">
        <v>2031</v>
      </c>
      <c r="AB38">
        <v>21.105</v>
      </c>
      <c r="AC38">
        <v>48.4193</v>
      </c>
      <c r="AD38">
        <v>21.105</v>
      </c>
      <c r="AE38">
        <v>242.113</v>
      </c>
      <c r="AF38">
        <v>4.3029100000000001E-2</v>
      </c>
      <c r="AG38">
        <v>608.31600000000003</v>
      </c>
      <c r="AQ38" s="3">
        <f t="shared" si="31"/>
        <v>2026</v>
      </c>
      <c r="AR38" s="4">
        <f t="shared" si="32"/>
        <v>44535.9</v>
      </c>
      <c r="AS38" s="4">
        <f>AB5*1000</f>
        <v>46905.299999999996</v>
      </c>
      <c r="AT38" s="4">
        <f t="shared" si="33"/>
        <v>24435.9</v>
      </c>
      <c r="AU38" s="4">
        <f t="shared" si="34"/>
        <v>30411.7</v>
      </c>
      <c r="AV38" s="3" t="s">
        <v>25</v>
      </c>
      <c r="AW38" s="4">
        <f t="shared" si="35"/>
        <v>50735</v>
      </c>
      <c r="AX38" s="4">
        <f t="shared" si="36"/>
        <v>52068.5</v>
      </c>
      <c r="AY38">
        <f t="shared" si="43"/>
        <v>2026</v>
      </c>
      <c r="AZ38" s="30">
        <f t="shared" si="44"/>
        <v>44.535899999999998</v>
      </c>
      <c r="BA38" s="30">
        <f t="shared" si="37"/>
        <v>46.905299999999997</v>
      </c>
      <c r="BB38" s="30">
        <f t="shared" si="38"/>
        <v>24.4359</v>
      </c>
      <c r="BC38" s="30">
        <f t="shared" si="39"/>
        <v>30.4117</v>
      </c>
      <c r="BD38" s="30" t="str">
        <f t="shared" si="45"/>
        <v>-</v>
      </c>
      <c r="BE38" s="30">
        <f t="shared" si="41"/>
        <v>50.734999999999999</v>
      </c>
      <c r="BF38" s="30">
        <f t="shared" si="42"/>
        <v>52.0685</v>
      </c>
    </row>
    <row r="39" spans="1:58" ht="15" customHeight="1" x14ac:dyDescent="0.2">
      <c r="A39">
        <v>2036</v>
      </c>
      <c r="B39">
        <v>299.90100000000001</v>
      </c>
      <c r="C39">
        <v>119.96</v>
      </c>
      <c r="D39">
        <v>104.965</v>
      </c>
      <c r="E39">
        <v>118.098</v>
      </c>
      <c r="F39">
        <v>147.39699999999999</v>
      </c>
      <c r="G39">
        <v>150.553</v>
      </c>
      <c r="H39">
        <v>194.935</v>
      </c>
      <c r="I39">
        <v>24.619800000000001</v>
      </c>
      <c r="K39" s="10">
        <f t="shared" si="29"/>
        <v>150553</v>
      </c>
      <c r="M39">
        <v>2036</v>
      </c>
      <c r="N39">
        <v>299.90100000000001</v>
      </c>
      <c r="O39">
        <v>119.96</v>
      </c>
      <c r="P39">
        <v>104.965</v>
      </c>
      <c r="Q39">
        <v>122.181</v>
      </c>
      <c r="R39">
        <v>151.41</v>
      </c>
      <c r="S39">
        <v>154.62</v>
      </c>
      <c r="T39">
        <v>199.32400000000001</v>
      </c>
      <c r="U39">
        <v>24.7332</v>
      </c>
      <c r="W39" s="10">
        <f t="shared" si="30"/>
        <v>154620</v>
      </c>
      <c r="Y39">
        <v>3</v>
      </c>
      <c r="Z39" t="s">
        <v>73</v>
      </c>
      <c r="AA39">
        <v>2032</v>
      </c>
      <c r="AB39">
        <v>20.554400000000001</v>
      </c>
      <c r="AC39">
        <v>47.162599999999998</v>
      </c>
      <c r="AD39">
        <v>20.554400000000001</v>
      </c>
      <c r="AE39">
        <v>236.44200000000001</v>
      </c>
      <c r="AF39">
        <v>4.3029100000000001E-2</v>
      </c>
      <c r="AG39">
        <v>596.08000000000004</v>
      </c>
      <c r="AQ39" s="3">
        <f t="shared" si="31"/>
        <v>2027</v>
      </c>
      <c r="AR39" s="4">
        <f t="shared" si="32"/>
        <v>42336.399999999994</v>
      </c>
      <c r="AS39" s="4">
        <f t="shared" ref="AS39:AS48" si="46">AB6*1000</f>
        <v>44440.5</v>
      </c>
      <c r="AT39" s="4">
        <f t="shared" si="33"/>
        <v>24025.600000000002</v>
      </c>
      <c r="AU39" s="4">
        <f t="shared" si="34"/>
        <v>29620.799999999999</v>
      </c>
      <c r="AV39" s="3" t="s">
        <v>25</v>
      </c>
      <c r="AW39" s="4">
        <f t="shared" si="35"/>
        <v>47665.5</v>
      </c>
      <c r="AX39" s="4">
        <f t="shared" si="36"/>
        <v>48832.5</v>
      </c>
      <c r="AY39">
        <f t="shared" si="43"/>
        <v>2027</v>
      </c>
      <c r="AZ39" s="30">
        <f t="shared" si="44"/>
        <v>42.336399999999998</v>
      </c>
      <c r="BA39" s="30">
        <f t="shared" si="37"/>
        <v>44.4405</v>
      </c>
      <c r="BB39" s="30">
        <f t="shared" si="38"/>
        <v>24.025600000000001</v>
      </c>
      <c r="BC39" s="30">
        <f t="shared" si="39"/>
        <v>29.620799999999999</v>
      </c>
      <c r="BD39" s="30" t="str">
        <f t="shared" si="45"/>
        <v>-</v>
      </c>
      <c r="BE39" s="30">
        <f t="shared" si="41"/>
        <v>47.665500000000002</v>
      </c>
      <c r="BF39" s="30">
        <f t="shared" si="42"/>
        <v>48.832500000000003</v>
      </c>
    </row>
    <row r="40" spans="1:58" ht="15" customHeight="1" x14ac:dyDescent="0.2">
      <c r="Y40">
        <v>3</v>
      </c>
      <c r="Z40" t="s">
        <v>73</v>
      </c>
      <c r="AA40">
        <v>2033</v>
      </c>
      <c r="AB40">
        <v>20.0563</v>
      </c>
      <c r="AC40">
        <v>46.024299999999997</v>
      </c>
      <c r="AD40">
        <v>20.0563</v>
      </c>
      <c r="AE40">
        <v>230.62299999999999</v>
      </c>
      <c r="AF40">
        <v>4.3029100000000001E-2</v>
      </c>
      <c r="AG40">
        <v>583.35299999999995</v>
      </c>
      <c r="AQ40" s="3">
        <f t="shared" si="31"/>
        <v>2028</v>
      </c>
      <c r="AR40" s="4">
        <f t="shared" si="32"/>
        <v>40051.1</v>
      </c>
      <c r="AS40" s="4">
        <f t="shared" si="46"/>
        <v>41880.899999999994</v>
      </c>
      <c r="AT40" s="4">
        <f t="shared" si="33"/>
        <v>23438.199999999997</v>
      </c>
      <c r="AU40" s="4">
        <f t="shared" si="34"/>
        <v>28647.9</v>
      </c>
      <c r="AV40" s="3" t="s">
        <v>25</v>
      </c>
      <c r="AW40" s="4">
        <f t="shared" si="35"/>
        <v>44618.1</v>
      </c>
      <c r="AX40" s="4">
        <f t="shared" si="36"/>
        <v>45618.299999999996</v>
      </c>
      <c r="AY40">
        <f t="shared" si="43"/>
        <v>2028</v>
      </c>
      <c r="AZ40" s="30">
        <f t="shared" si="44"/>
        <v>40.051099999999998</v>
      </c>
      <c r="BA40" s="30">
        <f t="shared" si="37"/>
        <v>41.880899999999997</v>
      </c>
      <c r="BB40" s="30">
        <f t="shared" si="38"/>
        <v>23.438199999999998</v>
      </c>
      <c r="BC40" s="30">
        <f t="shared" si="39"/>
        <v>28.6479</v>
      </c>
      <c r="BD40" s="30" t="str">
        <f t="shared" si="45"/>
        <v>-</v>
      </c>
      <c r="BE40" s="30">
        <f t="shared" si="41"/>
        <v>44.618099999999998</v>
      </c>
      <c r="BF40" s="30">
        <f t="shared" si="42"/>
        <v>45.618299999999998</v>
      </c>
    </row>
    <row r="41" spans="1:58" ht="15" customHeight="1" x14ac:dyDescent="0.2">
      <c r="A41" t="s">
        <v>74</v>
      </c>
      <c r="M41" t="s">
        <v>74</v>
      </c>
      <c r="Y41">
        <v>3</v>
      </c>
      <c r="Z41" t="s">
        <v>73</v>
      </c>
      <c r="AA41">
        <v>2034</v>
      </c>
      <c r="AB41">
        <v>19.600300000000001</v>
      </c>
      <c r="AC41">
        <v>44.981499999999997</v>
      </c>
      <c r="AD41">
        <v>19.600300000000001</v>
      </c>
      <c r="AE41">
        <v>225.05</v>
      </c>
      <c r="AF41" s="29">
        <v>4.3029100000000001E-2</v>
      </c>
      <c r="AG41" s="29">
        <v>572.42700000000002</v>
      </c>
      <c r="AQ41" s="3">
        <f t="shared" si="31"/>
        <v>2029</v>
      </c>
      <c r="AR41" s="4">
        <f t="shared" si="32"/>
        <v>37845.300000000003</v>
      </c>
      <c r="AS41" s="4">
        <f t="shared" si="46"/>
        <v>39412.9</v>
      </c>
      <c r="AT41" s="4">
        <f t="shared" si="33"/>
        <v>22764.399999999998</v>
      </c>
      <c r="AU41" s="4">
        <f t="shared" si="34"/>
        <v>27608.1</v>
      </c>
      <c r="AV41" s="3" t="s">
        <v>25</v>
      </c>
      <c r="AW41" s="4">
        <f t="shared" si="35"/>
        <v>41771.799999999996</v>
      </c>
      <c r="AX41" s="4">
        <f t="shared" si="36"/>
        <v>42616.100000000006</v>
      </c>
      <c r="AY41">
        <f t="shared" si="43"/>
        <v>2029</v>
      </c>
      <c r="AZ41" s="30">
        <f t="shared" si="44"/>
        <v>37.845300000000002</v>
      </c>
      <c r="BA41" s="30">
        <f t="shared" si="37"/>
        <v>39.4129</v>
      </c>
      <c r="BB41" s="30">
        <f t="shared" si="38"/>
        <v>22.764399999999998</v>
      </c>
      <c r="BC41" s="30">
        <f t="shared" si="39"/>
        <v>27.6081</v>
      </c>
      <c r="BD41" s="30" t="str">
        <f t="shared" si="45"/>
        <v>-</v>
      </c>
      <c r="BE41" s="30">
        <f t="shared" si="41"/>
        <v>41.771799999999999</v>
      </c>
      <c r="BF41" s="30">
        <f t="shared" si="42"/>
        <v>42.616100000000003</v>
      </c>
    </row>
    <row r="42" spans="1:58" ht="15" customHeight="1" x14ac:dyDescent="0.2">
      <c r="A42" t="s">
        <v>6</v>
      </c>
      <c r="B42" t="s">
        <v>36</v>
      </c>
      <c r="C42" t="s">
        <v>37</v>
      </c>
      <c r="D42" t="s">
        <v>38</v>
      </c>
      <c r="E42" t="s">
        <v>39</v>
      </c>
      <c r="F42" t="s">
        <v>40</v>
      </c>
      <c r="G42" t="s">
        <v>41</v>
      </c>
      <c r="H42" t="s">
        <v>42</v>
      </c>
      <c r="I42" t="s">
        <v>43</v>
      </c>
      <c r="M42" t="s">
        <v>6</v>
      </c>
      <c r="N42" t="s">
        <v>36</v>
      </c>
      <c r="O42" t="s">
        <v>37</v>
      </c>
      <c r="P42" t="s">
        <v>38</v>
      </c>
      <c r="Q42" t="s">
        <v>39</v>
      </c>
      <c r="R42" t="s">
        <v>40</v>
      </c>
      <c r="S42" t="s">
        <v>41</v>
      </c>
      <c r="T42" t="s">
        <v>42</v>
      </c>
      <c r="U42" t="s">
        <v>43</v>
      </c>
      <c r="Y42">
        <v>3</v>
      </c>
      <c r="Z42" t="s">
        <v>73</v>
      </c>
      <c r="AA42">
        <v>2035</v>
      </c>
      <c r="AB42">
        <v>19.186499999999999</v>
      </c>
      <c r="AC42">
        <v>44.0349</v>
      </c>
      <c r="AD42">
        <v>19.186499999999999</v>
      </c>
      <c r="AE42">
        <v>219.92599999999999</v>
      </c>
      <c r="AF42">
        <v>4.3029100000000001E-2</v>
      </c>
      <c r="AG42">
        <v>562.33100000000002</v>
      </c>
      <c r="AP42" s="31"/>
      <c r="AQ42" s="3">
        <f t="shared" si="31"/>
        <v>2030</v>
      </c>
      <c r="AR42" s="4">
        <f t="shared" si="32"/>
        <v>35811.9</v>
      </c>
      <c r="AS42" s="4">
        <f t="shared" si="46"/>
        <v>37139.699999999997</v>
      </c>
      <c r="AT42" s="4">
        <f t="shared" si="33"/>
        <v>22065.599999999999</v>
      </c>
      <c r="AU42" s="4">
        <f t="shared" si="34"/>
        <v>26576.3</v>
      </c>
      <c r="AV42" s="3" t="s">
        <v>25</v>
      </c>
      <c r="AW42" s="4">
        <f t="shared" si="35"/>
        <v>39216.199999999997</v>
      </c>
      <c r="AX42" s="4">
        <f t="shared" si="36"/>
        <v>39921.100000000006</v>
      </c>
      <c r="AY42">
        <f t="shared" si="43"/>
        <v>2030</v>
      </c>
      <c r="AZ42" s="30">
        <f t="shared" si="44"/>
        <v>35.811900000000001</v>
      </c>
      <c r="BA42" s="30">
        <f t="shared" si="37"/>
        <v>37.139699999999998</v>
      </c>
      <c r="BB42" s="30">
        <f t="shared" si="38"/>
        <v>22.0656</v>
      </c>
      <c r="BC42" s="30">
        <f t="shared" si="39"/>
        <v>26.5763</v>
      </c>
      <c r="BD42" s="30" t="str">
        <f t="shared" si="45"/>
        <v>-</v>
      </c>
      <c r="BE42" s="30">
        <f t="shared" si="41"/>
        <v>39.216200000000001</v>
      </c>
      <c r="BF42" s="30">
        <f t="shared" si="42"/>
        <v>39.921100000000003</v>
      </c>
    </row>
    <row r="43" spans="1:58" ht="15" customHeight="1" x14ac:dyDescent="0.25">
      <c r="A43">
        <v>2023</v>
      </c>
      <c r="B43">
        <v>0</v>
      </c>
      <c r="C43">
        <v>8.6058300000000004E-2</v>
      </c>
      <c r="D43">
        <v>0.101302</v>
      </c>
      <c r="E43">
        <v>5.0659599999999999E-2</v>
      </c>
      <c r="F43">
        <v>5.0659599999999999E-2</v>
      </c>
      <c r="G43">
        <v>5.0659599999999999E-2</v>
      </c>
      <c r="H43">
        <v>5.0659599999999999E-2</v>
      </c>
      <c r="I43" s="1">
        <v>5.2041700000000003E-16</v>
      </c>
      <c r="K43" s="11">
        <f t="shared" ref="K43:K57" si="47">G43</f>
        <v>5.0659599999999999E-2</v>
      </c>
      <c r="L43" s="53"/>
      <c r="M43">
        <v>2023</v>
      </c>
      <c r="N43">
        <v>0</v>
      </c>
      <c r="O43">
        <v>8.6058300000000004E-2</v>
      </c>
      <c r="P43">
        <v>0.101302</v>
      </c>
      <c r="Q43">
        <v>5.0659599999999999E-2</v>
      </c>
      <c r="R43">
        <v>5.0659599999999999E-2</v>
      </c>
      <c r="S43">
        <v>5.0659599999999999E-2</v>
      </c>
      <c r="T43">
        <v>5.0659599999999999E-2</v>
      </c>
      <c r="U43" s="1">
        <v>5.2041700000000003E-16</v>
      </c>
      <c r="W43" s="11">
        <f t="shared" ref="W43:W57" si="48">S43</f>
        <v>5.0659599999999999E-2</v>
      </c>
      <c r="Y43">
        <v>3</v>
      </c>
      <c r="Z43" t="s">
        <v>73</v>
      </c>
      <c r="AA43">
        <v>2036</v>
      </c>
      <c r="AB43">
        <v>18.8249</v>
      </c>
      <c r="AC43">
        <v>43.207500000000003</v>
      </c>
      <c r="AD43">
        <v>18.8249</v>
      </c>
      <c r="AE43">
        <v>215.328</v>
      </c>
      <c r="AF43">
        <v>4.3029100000000001E-2</v>
      </c>
      <c r="AG43">
        <v>553.62099999999998</v>
      </c>
      <c r="AL43" s="26"/>
      <c r="AM43" s="26"/>
      <c r="AQ43" s="3">
        <f t="shared" si="31"/>
        <v>2031</v>
      </c>
      <c r="AR43" s="4">
        <f t="shared" si="32"/>
        <v>34042.5</v>
      </c>
      <c r="AS43" s="4">
        <f t="shared" si="46"/>
        <v>35158.1</v>
      </c>
      <c r="AT43" s="4">
        <f t="shared" si="33"/>
        <v>21406.600000000002</v>
      </c>
      <c r="AU43" s="4">
        <f t="shared" si="34"/>
        <v>25629.5</v>
      </c>
      <c r="AV43" s="3" t="s">
        <v>25</v>
      </c>
      <c r="AW43" s="4">
        <f t="shared" si="35"/>
        <v>37039.700000000004</v>
      </c>
      <c r="AX43" s="4">
        <f t="shared" si="36"/>
        <v>37623.300000000003</v>
      </c>
      <c r="AY43">
        <f t="shared" si="43"/>
        <v>2031</v>
      </c>
      <c r="AZ43" s="30">
        <f t="shared" si="44"/>
        <v>34.042499999999997</v>
      </c>
      <c r="BA43" s="30">
        <f t="shared" si="37"/>
        <v>35.158099999999997</v>
      </c>
      <c r="BB43" s="30">
        <f t="shared" si="38"/>
        <v>21.406600000000001</v>
      </c>
      <c r="BC43" s="30">
        <f t="shared" si="39"/>
        <v>25.6295</v>
      </c>
      <c r="BD43" s="30" t="str">
        <f t="shared" si="45"/>
        <v>-</v>
      </c>
      <c r="BE43" s="30">
        <f t="shared" si="41"/>
        <v>37.039700000000003</v>
      </c>
      <c r="BF43" s="30">
        <f t="shared" si="42"/>
        <v>37.6233</v>
      </c>
    </row>
    <row r="44" spans="1:58" ht="15" customHeight="1" thickBot="1" x14ac:dyDescent="0.3">
      <c r="A44">
        <v>2024</v>
      </c>
      <c r="B44">
        <v>0</v>
      </c>
      <c r="C44">
        <v>8.6058300000000004E-2</v>
      </c>
      <c r="D44">
        <v>0.101302</v>
      </c>
      <c r="E44">
        <v>8.6058300000000004E-2</v>
      </c>
      <c r="F44">
        <v>8.6058300000000004E-2</v>
      </c>
      <c r="G44">
        <v>8.6058300000000004E-2</v>
      </c>
      <c r="H44">
        <v>8.6058300000000004E-2</v>
      </c>
      <c r="I44" s="1">
        <v>4.8572299999999998E-16</v>
      </c>
      <c r="K44" s="11">
        <f t="shared" si="47"/>
        <v>8.6058300000000004E-2</v>
      </c>
      <c r="M44">
        <v>2024</v>
      </c>
      <c r="N44">
        <v>0</v>
      </c>
      <c r="O44">
        <v>8.6058300000000004E-2</v>
      </c>
      <c r="P44">
        <v>0.101302</v>
      </c>
      <c r="Q44">
        <v>5.5255100000000001E-2</v>
      </c>
      <c r="R44">
        <v>5.66486E-2</v>
      </c>
      <c r="S44">
        <v>5.6467099999999999E-2</v>
      </c>
      <c r="T44">
        <v>5.6956600000000003E-2</v>
      </c>
      <c r="U44" s="1">
        <v>5.7470399999999999E-4</v>
      </c>
      <c r="W44" s="11">
        <f t="shared" si="48"/>
        <v>5.6467099999999999E-2</v>
      </c>
      <c r="Y44">
        <v>4</v>
      </c>
      <c r="Z44" t="s">
        <v>73</v>
      </c>
      <c r="AA44">
        <v>2023</v>
      </c>
      <c r="AB44">
        <v>29.406600000000001</v>
      </c>
      <c r="AC44">
        <v>53.140900000000002</v>
      </c>
      <c r="AD44">
        <v>27.16</v>
      </c>
      <c r="AE44">
        <v>156.65100000000001</v>
      </c>
      <c r="AF44">
        <v>5.0659599999999999E-2</v>
      </c>
      <c r="AG44" s="29">
        <v>695.09299999999996</v>
      </c>
      <c r="AL44" s="27"/>
      <c r="AM44" s="27"/>
      <c r="AQ44" s="3">
        <f t="shared" si="31"/>
        <v>2032</v>
      </c>
      <c r="AR44" s="4">
        <f t="shared" si="32"/>
        <v>32556.199999999997</v>
      </c>
      <c r="AS44" s="4">
        <f t="shared" si="46"/>
        <v>33487.699999999997</v>
      </c>
      <c r="AT44" s="4">
        <f t="shared" si="33"/>
        <v>20816.5</v>
      </c>
      <c r="AU44" s="4">
        <f t="shared" si="34"/>
        <v>24798.799999999999</v>
      </c>
      <c r="AV44" s="3" t="s">
        <v>25</v>
      </c>
      <c r="AW44" s="4">
        <f t="shared" si="35"/>
        <v>35245.5</v>
      </c>
      <c r="AX44" s="4">
        <f t="shared" si="36"/>
        <v>35725.9</v>
      </c>
      <c r="AY44">
        <f t="shared" si="43"/>
        <v>2032</v>
      </c>
      <c r="AZ44" s="30">
        <f t="shared" si="44"/>
        <v>32.556199999999997</v>
      </c>
      <c r="BA44" s="30">
        <f t="shared" si="37"/>
        <v>33.487699999999997</v>
      </c>
      <c r="BB44" s="30">
        <f t="shared" si="38"/>
        <v>20.816500000000001</v>
      </c>
      <c r="BC44" s="30">
        <f t="shared" si="39"/>
        <v>24.7988</v>
      </c>
      <c r="BD44" s="30" t="str">
        <f t="shared" si="45"/>
        <v>-</v>
      </c>
      <c r="BE44" s="30">
        <f t="shared" si="41"/>
        <v>35.2455</v>
      </c>
      <c r="BF44" s="30">
        <f t="shared" si="42"/>
        <v>35.725900000000003</v>
      </c>
    </row>
    <row r="45" spans="1:58" ht="15" customHeight="1" x14ac:dyDescent="0.2">
      <c r="A45">
        <v>2025</v>
      </c>
      <c r="B45">
        <v>0</v>
      </c>
      <c r="C45">
        <v>8.6058300000000004E-2</v>
      </c>
      <c r="D45">
        <v>0.101302</v>
      </c>
      <c r="E45">
        <v>8.6058300000000004E-2</v>
      </c>
      <c r="F45">
        <v>8.6058300000000004E-2</v>
      </c>
      <c r="G45">
        <v>8.6058300000000004E-2</v>
      </c>
      <c r="H45">
        <v>8.6058300000000004E-2</v>
      </c>
      <c r="I45" s="1">
        <v>4.8572299999999998E-16</v>
      </c>
      <c r="K45" s="11">
        <f t="shared" si="47"/>
        <v>8.6058300000000004E-2</v>
      </c>
      <c r="M45">
        <v>2025</v>
      </c>
      <c r="N45">
        <v>0</v>
      </c>
      <c r="O45">
        <v>8.6058300000000004E-2</v>
      </c>
      <c r="P45">
        <v>0.101302</v>
      </c>
      <c r="Q45">
        <v>5.2106399999999997E-2</v>
      </c>
      <c r="R45">
        <v>5.5368599999999997E-2</v>
      </c>
      <c r="S45">
        <v>5.5022700000000001E-2</v>
      </c>
      <c r="T45">
        <v>5.6601199999999997E-2</v>
      </c>
      <c r="U45" s="1">
        <v>1.5355499999999999E-3</v>
      </c>
      <c r="W45" s="11">
        <f t="shared" si="48"/>
        <v>5.5022700000000001E-2</v>
      </c>
      <c r="Y45">
        <v>4</v>
      </c>
      <c r="Z45" t="s">
        <v>73</v>
      </c>
      <c r="AA45">
        <v>2024</v>
      </c>
      <c r="AB45">
        <v>30.663499999999999</v>
      </c>
      <c r="AC45">
        <v>55.385199999999998</v>
      </c>
      <c r="AD45">
        <v>31.4847</v>
      </c>
      <c r="AE45">
        <v>185.07900000000001</v>
      </c>
      <c r="AF45">
        <v>5.6467099999999999E-2</v>
      </c>
      <c r="AG45">
        <v>700.35299999999995</v>
      </c>
      <c r="AQ45" s="3">
        <f t="shared" si="31"/>
        <v>2033</v>
      </c>
      <c r="AR45" s="4">
        <f t="shared" si="32"/>
        <v>31292.5</v>
      </c>
      <c r="AS45" s="4">
        <f t="shared" si="46"/>
        <v>32067</v>
      </c>
      <c r="AT45" s="4">
        <f t="shared" si="33"/>
        <v>20283.100000000002</v>
      </c>
      <c r="AU45" s="4">
        <f t="shared" si="34"/>
        <v>24062.5</v>
      </c>
      <c r="AV45" s="3" t="s">
        <v>25</v>
      </c>
      <c r="AW45" s="4">
        <f t="shared" si="35"/>
        <v>33745.600000000006</v>
      </c>
      <c r="AX45" s="4">
        <f t="shared" si="36"/>
        <v>34140.700000000004</v>
      </c>
      <c r="AY45">
        <f t="shared" si="43"/>
        <v>2033</v>
      </c>
      <c r="AZ45" s="30">
        <f t="shared" si="44"/>
        <v>31.2925</v>
      </c>
      <c r="BA45" s="30">
        <f t="shared" si="37"/>
        <v>32.067</v>
      </c>
      <c r="BB45" s="30">
        <f t="shared" si="38"/>
        <v>20.283100000000001</v>
      </c>
      <c r="BC45" s="30">
        <f t="shared" si="39"/>
        <v>24.0625</v>
      </c>
      <c r="BD45" s="30" t="str">
        <f t="shared" si="45"/>
        <v>-</v>
      </c>
      <c r="BE45" s="30">
        <f t="shared" si="41"/>
        <v>33.745600000000003</v>
      </c>
      <c r="BF45" s="30">
        <f t="shared" si="42"/>
        <v>34.140700000000002</v>
      </c>
    </row>
    <row r="46" spans="1:58" ht="15" customHeight="1" x14ac:dyDescent="0.2">
      <c r="A46">
        <v>2026</v>
      </c>
      <c r="B46">
        <v>0</v>
      </c>
      <c r="C46">
        <v>8.6058300000000004E-2</v>
      </c>
      <c r="D46">
        <v>0.101302</v>
      </c>
      <c r="E46">
        <v>8.6058300000000004E-2</v>
      </c>
      <c r="F46">
        <v>8.6058300000000004E-2</v>
      </c>
      <c r="G46">
        <v>8.6058300000000004E-2</v>
      </c>
      <c r="H46">
        <v>8.6058300000000004E-2</v>
      </c>
      <c r="I46" s="1">
        <v>4.8572299999999998E-16</v>
      </c>
      <c r="K46" s="11">
        <f t="shared" si="47"/>
        <v>8.6058300000000004E-2</v>
      </c>
      <c r="M46">
        <v>2026</v>
      </c>
      <c r="N46">
        <v>0</v>
      </c>
      <c r="O46">
        <v>8.6058300000000004E-2</v>
      </c>
      <c r="P46">
        <v>0.101302</v>
      </c>
      <c r="Q46">
        <v>8.6058300000000004E-2</v>
      </c>
      <c r="R46">
        <v>8.6058300000000004E-2</v>
      </c>
      <c r="S46">
        <v>8.6058300000000004E-2</v>
      </c>
      <c r="T46">
        <v>8.6058300000000004E-2</v>
      </c>
      <c r="U46" s="1">
        <v>4.8572299999999998E-16</v>
      </c>
      <c r="W46" s="11">
        <f t="shared" si="48"/>
        <v>8.6058300000000004E-2</v>
      </c>
      <c r="Y46">
        <v>4</v>
      </c>
      <c r="Z46" t="s">
        <v>73</v>
      </c>
      <c r="AA46">
        <v>2025</v>
      </c>
      <c r="AB46">
        <v>30.802199999999999</v>
      </c>
      <c r="AC46" s="29">
        <v>55.6203</v>
      </c>
      <c r="AD46" s="29">
        <v>30.815799999999999</v>
      </c>
      <c r="AE46" s="29">
        <v>209.5</v>
      </c>
      <c r="AF46" s="29">
        <v>5.5022700000000001E-2</v>
      </c>
      <c r="AG46">
        <v>691.26</v>
      </c>
      <c r="AQ46" s="3">
        <f t="shared" si="31"/>
        <v>2034</v>
      </c>
      <c r="AR46" s="4">
        <f t="shared" si="32"/>
        <v>30202.799999999999</v>
      </c>
      <c r="AS46" s="4">
        <f t="shared" si="46"/>
        <v>30845</v>
      </c>
      <c r="AT46" s="4">
        <f t="shared" si="33"/>
        <v>19795.899999999998</v>
      </c>
      <c r="AU46" s="4">
        <f t="shared" si="34"/>
        <v>23402.3</v>
      </c>
      <c r="AV46" s="3" t="s">
        <v>25</v>
      </c>
      <c r="AW46" s="4">
        <f t="shared" si="35"/>
        <v>32409.100000000002</v>
      </c>
      <c r="AX46" s="4">
        <f t="shared" si="36"/>
        <v>32762.500000000004</v>
      </c>
      <c r="AY46">
        <f t="shared" si="43"/>
        <v>2034</v>
      </c>
      <c r="AZ46" s="30">
        <f t="shared" si="44"/>
        <v>30.2028</v>
      </c>
      <c r="BA46" s="30">
        <f t="shared" si="37"/>
        <v>30.844999999999999</v>
      </c>
      <c r="BB46" s="30">
        <f t="shared" si="38"/>
        <v>19.795899999999996</v>
      </c>
      <c r="BC46" s="30">
        <f t="shared" si="39"/>
        <v>23.4023</v>
      </c>
      <c r="BD46" s="30" t="str">
        <f t="shared" si="45"/>
        <v>-</v>
      </c>
      <c r="BE46" s="30">
        <f t="shared" si="41"/>
        <v>32.409100000000002</v>
      </c>
      <c r="BF46" s="30">
        <f t="shared" si="42"/>
        <v>32.762500000000003</v>
      </c>
    </row>
    <row r="47" spans="1:58" ht="15" customHeight="1" x14ac:dyDescent="0.2">
      <c r="A47">
        <v>2027</v>
      </c>
      <c r="B47">
        <v>0</v>
      </c>
      <c r="C47">
        <v>8.6058300000000004E-2</v>
      </c>
      <c r="D47">
        <v>0.101302</v>
      </c>
      <c r="E47">
        <v>8.6058300000000004E-2</v>
      </c>
      <c r="F47">
        <v>8.6058300000000004E-2</v>
      </c>
      <c r="G47">
        <v>8.6058300000000004E-2</v>
      </c>
      <c r="H47">
        <v>8.6058300000000004E-2</v>
      </c>
      <c r="I47" s="1">
        <v>4.8572299999999998E-16</v>
      </c>
      <c r="K47" s="11">
        <f t="shared" si="47"/>
        <v>8.6058300000000004E-2</v>
      </c>
      <c r="M47">
        <v>2027</v>
      </c>
      <c r="N47">
        <v>0</v>
      </c>
      <c r="O47">
        <v>8.6058300000000004E-2</v>
      </c>
      <c r="P47">
        <v>0.101302</v>
      </c>
      <c r="Q47">
        <v>8.6058300000000004E-2</v>
      </c>
      <c r="R47">
        <v>8.6058300000000004E-2</v>
      </c>
      <c r="S47">
        <v>8.6058300000000004E-2</v>
      </c>
      <c r="T47">
        <v>8.6058300000000004E-2</v>
      </c>
      <c r="U47" s="1">
        <v>4.8572299999999998E-16</v>
      </c>
      <c r="W47" s="11">
        <f t="shared" si="48"/>
        <v>8.6058300000000004E-2</v>
      </c>
      <c r="Y47">
        <v>4</v>
      </c>
      <c r="Z47" t="s">
        <v>73</v>
      </c>
      <c r="AA47">
        <v>2026</v>
      </c>
      <c r="AB47">
        <v>30.373200000000001</v>
      </c>
      <c r="AC47">
        <v>54.837899999999998</v>
      </c>
      <c r="AD47">
        <v>30.373200000000001</v>
      </c>
      <c r="AE47">
        <v>228.07599999999999</v>
      </c>
      <c r="AF47">
        <v>5.4951699999999999E-2</v>
      </c>
      <c r="AG47">
        <v>676.30799999999999</v>
      </c>
      <c r="AQ47" s="3">
        <f t="shared" si="31"/>
        <v>2035</v>
      </c>
      <c r="AR47" s="4">
        <f t="shared" si="32"/>
        <v>29253.5</v>
      </c>
      <c r="AS47" s="4">
        <f t="shared" si="46"/>
        <v>29795</v>
      </c>
      <c r="AT47" s="4">
        <f t="shared" si="33"/>
        <v>19354.7</v>
      </c>
      <c r="AU47" s="4">
        <f t="shared" si="34"/>
        <v>22814.399999999998</v>
      </c>
      <c r="AV47" s="3" t="s">
        <v>25</v>
      </c>
      <c r="AW47" s="4">
        <f t="shared" si="35"/>
        <v>31110.5</v>
      </c>
      <c r="AX47" s="4">
        <f t="shared" si="36"/>
        <v>31443.3</v>
      </c>
      <c r="AY47">
        <f t="shared" si="43"/>
        <v>2035</v>
      </c>
      <c r="AZ47" s="30">
        <f t="shared" si="44"/>
        <v>29.253499999999999</v>
      </c>
      <c r="BA47" s="30">
        <f t="shared" si="37"/>
        <v>29.795000000000002</v>
      </c>
      <c r="BB47" s="30">
        <f t="shared" si="38"/>
        <v>19.354700000000001</v>
      </c>
      <c r="BC47" s="30">
        <f t="shared" si="39"/>
        <v>22.814399999999999</v>
      </c>
      <c r="BD47" s="30" t="str">
        <f t="shared" si="45"/>
        <v>-</v>
      </c>
      <c r="BE47" s="30">
        <f t="shared" si="41"/>
        <v>31.110499999999998</v>
      </c>
      <c r="BF47" s="30">
        <f t="shared" si="42"/>
        <v>31.443300000000001</v>
      </c>
    </row>
    <row r="48" spans="1:58" ht="15" customHeight="1" x14ac:dyDescent="0.2">
      <c r="A48">
        <v>2028</v>
      </c>
      <c r="B48">
        <v>0</v>
      </c>
      <c r="C48">
        <v>8.6058300000000004E-2</v>
      </c>
      <c r="D48">
        <v>0.101302</v>
      </c>
      <c r="E48">
        <v>8.6058300000000004E-2</v>
      </c>
      <c r="F48">
        <v>8.6058300000000004E-2</v>
      </c>
      <c r="G48">
        <v>8.6058300000000004E-2</v>
      </c>
      <c r="H48">
        <v>8.6058300000000004E-2</v>
      </c>
      <c r="I48" s="1">
        <v>4.8572299999999998E-16</v>
      </c>
      <c r="K48" s="11">
        <f t="shared" si="47"/>
        <v>8.6058300000000004E-2</v>
      </c>
      <c r="M48">
        <v>2028</v>
      </c>
      <c r="N48">
        <v>0</v>
      </c>
      <c r="O48">
        <v>8.6058300000000004E-2</v>
      </c>
      <c r="P48">
        <v>0.101302</v>
      </c>
      <c r="Q48">
        <v>8.6058300000000004E-2</v>
      </c>
      <c r="R48">
        <v>8.6058300000000004E-2</v>
      </c>
      <c r="S48">
        <v>8.6058300000000004E-2</v>
      </c>
      <c r="T48">
        <v>8.6058300000000004E-2</v>
      </c>
      <c r="U48" s="1">
        <v>4.8572299999999998E-16</v>
      </c>
      <c r="W48" s="11">
        <f t="shared" si="48"/>
        <v>8.6058300000000004E-2</v>
      </c>
      <c r="Y48">
        <v>4</v>
      </c>
      <c r="Z48" t="s">
        <v>73</v>
      </c>
      <c r="AA48">
        <v>2027</v>
      </c>
      <c r="AB48">
        <v>29.586099999999998</v>
      </c>
      <c r="AC48">
        <v>53.415799999999997</v>
      </c>
      <c r="AD48">
        <v>29.586099999999998</v>
      </c>
      <c r="AE48">
        <v>239.26499999999999</v>
      </c>
      <c r="AF48">
        <v>5.4951699999999999E-2</v>
      </c>
      <c r="AG48">
        <v>659.21900000000005</v>
      </c>
      <c r="AQ48" s="3">
        <f t="shared" si="31"/>
        <v>2036</v>
      </c>
      <c r="AR48" s="4">
        <f t="shared" si="32"/>
        <v>28428.899999999998</v>
      </c>
      <c r="AS48" s="4">
        <f t="shared" si="46"/>
        <v>28898.6</v>
      </c>
      <c r="AT48" s="4">
        <f t="shared" si="33"/>
        <v>18969.3</v>
      </c>
      <c r="AU48" s="4">
        <f t="shared" si="34"/>
        <v>22308.1</v>
      </c>
      <c r="AV48" s="6" t="s">
        <v>25</v>
      </c>
      <c r="AW48" s="4">
        <f t="shared" si="35"/>
        <v>29955.300000000003</v>
      </c>
      <c r="AX48" s="4">
        <f t="shared" si="36"/>
        <v>30250.5</v>
      </c>
      <c r="AY48">
        <f t="shared" si="43"/>
        <v>2036</v>
      </c>
      <c r="AZ48" s="30">
        <f t="shared" si="44"/>
        <v>28.428899999999999</v>
      </c>
      <c r="BA48" s="30">
        <f t="shared" si="37"/>
        <v>28.898599999999998</v>
      </c>
      <c r="BB48" s="30">
        <f t="shared" si="38"/>
        <v>18.9693</v>
      </c>
      <c r="BC48" s="30">
        <f t="shared" si="39"/>
        <v>22.3081</v>
      </c>
      <c r="BD48" s="30" t="str">
        <f t="shared" si="45"/>
        <v>-</v>
      </c>
      <c r="BE48" s="30">
        <f t="shared" si="41"/>
        <v>29.955300000000001</v>
      </c>
      <c r="BF48" s="30">
        <f t="shared" si="42"/>
        <v>30.250499999999999</v>
      </c>
    </row>
    <row r="49" spans="1:42" ht="15" customHeight="1" x14ac:dyDescent="0.2">
      <c r="A49">
        <v>2029</v>
      </c>
      <c r="B49">
        <v>0</v>
      </c>
      <c r="C49">
        <v>8.6058300000000004E-2</v>
      </c>
      <c r="D49">
        <v>0.101302</v>
      </c>
      <c r="E49">
        <v>8.6058300000000004E-2</v>
      </c>
      <c r="F49">
        <v>8.6058300000000004E-2</v>
      </c>
      <c r="G49">
        <v>8.6058300000000004E-2</v>
      </c>
      <c r="H49">
        <v>8.6058300000000004E-2</v>
      </c>
      <c r="I49" s="1">
        <v>4.8572299999999998E-16</v>
      </c>
      <c r="K49" s="11">
        <f t="shared" si="47"/>
        <v>8.6058300000000004E-2</v>
      </c>
      <c r="M49">
        <v>2029</v>
      </c>
      <c r="N49">
        <v>0</v>
      </c>
      <c r="O49">
        <v>8.6058300000000004E-2</v>
      </c>
      <c r="P49">
        <v>0.101302</v>
      </c>
      <c r="Q49">
        <v>8.6058300000000004E-2</v>
      </c>
      <c r="R49">
        <v>8.6058300000000004E-2</v>
      </c>
      <c r="S49">
        <v>8.6058300000000004E-2</v>
      </c>
      <c r="T49">
        <v>8.6058300000000004E-2</v>
      </c>
      <c r="U49" s="1">
        <v>4.8572299999999998E-16</v>
      </c>
      <c r="W49" s="11">
        <f t="shared" si="48"/>
        <v>8.6058300000000004E-2</v>
      </c>
      <c r="Y49">
        <v>4</v>
      </c>
      <c r="Z49" t="s">
        <v>73</v>
      </c>
      <c r="AA49">
        <v>2028</v>
      </c>
      <c r="AB49">
        <v>28.6172</v>
      </c>
      <c r="AC49">
        <v>51.668999999999997</v>
      </c>
      <c r="AD49">
        <v>28.6172</v>
      </c>
      <c r="AE49">
        <v>243.21199999999999</v>
      </c>
      <c r="AF49">
        <v>5.4951699999999999E-2</v>
      </c>
      <c r="AG49">
        <v>639.03</v>
      </c>
    </row>
    <row r="50" spans="1:42" ht="15" customHeight="1" x14ac:dyDescent="0.2">
      <c r="A50">
        <v>2030</v>
      </c>
      <c r="B50">
        <v>0</v>
      </c>
      <c r="C50">
        <v>8.6058300000000004E-2</v>
      </c>
      <c r="D50">
        <v>0.101302</v>
      </c>
      <c r="E50">
        <v>8.6058300000000004E-2</v>
      </c>
      <c r="F50">
        <v>8.6058300000000004E-2</v>
      </c>
      <c r="G50">
        <v>8.6058300000000004E-2</v>
      </c>
      <c r="H50">
        <v>8.6058300000000004E-2</v>
      </c>
      <c r="I50" s="1">
        <v>4.8572299999999998E-16</v>
      </c>
      <c r="K50" s="11">
        <f t="shared" si="47"/>
        <v>8.6058300000000004E-2</v>
      </c>
      <c r="M50">
        <v>2030</v>
      </c>
      <c r="N50">
        <v>0</v>
      </c>
      <c r="O50">
        <v>8.6058300000000004E-2</v>
      </c>
      <c r="P50">
        <v>0.101302</v>
      </c>
      <c r="Q50">
        <v>8.6058300000000004E-2</v>
      </c>
      <c r="R50">
        <v>8.6058300000000004E-2</v>
      </c>
      <c r="S50">
        <v>8.6058300000000004E-2</v>
      </c>
      <c r="T50">
        <v>8.6058300000000004E-2</v>
      </c>
      <c r="U50" s="1">
        <v>4.8572299999999998E-16</v>
      </c>
      <c r="W50" s="11">
        <f t="shared" si="48"/>
        <v>8.6058300000000004E-2</v>
      </c>
      <c r="Y50">
        <v>4</v>
      </c>
      <c r="Z50" t="s">
        <v>73</v>
      </c>
      <c r="AA50">
        <v>2029</v>
      </c>
      <c r="AB50">
        <v>27.581299999999999</v>
      </c>
      <c r="AC50">
        <v>49.802500000000002</v>
      </c>
      <c r="AD50">
        <v>27.581299999999999</v>
      </c>
      <c r="AE50">
        <v>241.46</v>
      </c>
      <c r="AF50">
        <v>5.4951699999999999E-2</v>
      </c>
      <c r="AG50">
        <v>618.51499999999999</v>
      </c>
    </row>
    <row r="51" spans="1:42" ht="15" customHeight="1" x14ac:dyDescent="0.2">
      <c r="A51">
        <v>2031</v>
      </c>
      <c r="B51">
        <v>0</v>
      </c>
      <c r="C51">
        <v>8.6058300000000004E-2</v>
      </c>
      <c r="D51">
        <v>0.101302</v>
      </c>
      <c r="E51">
        <v>8.6058300000000004E-2</v>
      </c>
      <c r="F51">
        <v>8.6058300000000004E-2</v>
      </c>
      <c r="G51">
        <v>8.6058300000000004E-2</v>
      </c>
      <c r="H51">
        <v>8.6058300000000004E-2</v>
      </c>
      <c r="I51" s="1">
        <v>4.8572299999999998E-16</v>
      </c>
      <c r="K51" s="11">
        <f t="shared" si="47"/>
        <v>8.6058300000000004E-2</v>
      </c>
      <c r="M51">
        <v>2031</v>
      </c>
      <c r="N51">
        <v>0</v>
      </c>
      <c r="O51">
        <v>8.6058300000000004E-2</v>
      </c>
      <c r="P51">
        <v>0.101302</v>
      </c>
      <c r="Q51">
        <v>8.6058300000000004E-2</v>
      </c>
      <c r="R51">
        <v>8.6058300000000004E-2</v>
      </c>
      <c r="S51">
        <v>8.6058300000000004E-2</v>
      </c>
      <c r="T51">
        <v>8.6058300000000004E-2</v>
      </c>
      <c r="U51" s="1">
        <v>4.8572299999999998E-16</v>
      </c>
      <c r="W51" s="11">
        <f t="shared" si="48"/>
        <v>8.6058300000000004E-2</v>
      </c>
      <c r="Y51">
        <v>4</v>
      </c>
      <c r="Z51" t="s">
        <v>73</v>
      </c>
      <c r="AA51">
        <v>2030</v>
      </c>
      <c r="AB51">
        <v>26.553100000000001</v>
      </c>
      <c r="AC51">
        <v>47.951000000000001</v>
      </c>
      <c r="AD51">
        <v>26.553100000000001</v>
      </c>
      <c r="AE51">
        <v>236.17099999999999</v>
      </c>
      <c r="AF51">
        <v>5.4951699999999999E-2</v>
      </c>
      <c r="AG51">
        <v>599.62300000000005</v>
      </c>
    </row>
    <row r="52" spans="1:42" ht="15" customHeight="1" thickBot="1" x14ac:dyDescent="0.25">
      <c r="A52">
        <v>2032</v>
      </c>
      <c r="B52">
        <v>0</v>
      </c>
      <c r="C52">
        <v>8.6058300000000004E-2</v>
      </c>
      <c r="D52">
        <v>0.101302</v>
      </c>
      <c r="E52">
        <v>8.6058300000000004E-2</v>
      </c>
      <c r="F52">
        <v>8.6058300000000004E-2</v>
      </c>
      <c r="G52">
        <v>8.6058300000000004E-2</v>
      </c>
      <c r="H52">
        <v>8.6058300000000004E-2</v>
      </c>
      <c r="I52" s="1">
        <v>4.8572299999999998E-16</v>
      </c>
      <c r="K52" s="11">
        <f t="shared" si="47"/>
        <v>8.6058300000000004E-2</v>
      </c>
      <c r="M52">
        <v>2032</v>
      </c>
      <c r="N52">
        <v>0</v>
      </c>
      <c r="O52">
        <v>8.6058300000000004E-2</v>
      </c>
      <c r="P52">
        <v>0.101302</v>
      </c>
      <c r="Q52">
        <v>8.6058300000000004E-2</v>
      </c>
      <c r="R52">
        <v>8.6058300000000004E-2</v>
      </c>
      <c r="S52">
        <v>8.6058300000000004E-2</v>
      </c>
      <c r="T52">
        <v>8.6058300000000004E-2</v>
      </c>
      <c r="U52" s="1">
        <v>4.8572299999999998E-16</v>
      </c>
      <c r="W52" s="11">
        <f t="shared" si="48"/>
        <v>8.6058300000000004E-2</v>
      </c>
      <c r="X52">
        <f>97271/106526</f>
        <v>0.91311980173854268</v>
      </c>
      <c r="Y52">
        <v>4</v>
      </c>
      <c r="Z52" t="s">
        <v>73</v>
      </c>
      <c r="AA52">
        <v>2031</v>
      </c>
      <c r="AB52">
        <v>25.6096</v>
      </c>
      <c r="AC52">
        <v>46.252800000000001</v>
      </c>
      <c r="AD52">
        <v>25.6096</v>
      </c>
      <c r="AE52">
        <v>229.20500000000001</v>
      </c>
      <c r="AF52">
        <v>5.4951699999999999E-2</v>
      </c>
      <c r="AG52">
        <v>583.23299999999995</v>
      </c>
    </row>
    <row r="53" spans="1:42" ht="15" customHeight="1" x14ac:dyDescent="0.2">
      <c r="A53">
        <v>2033</v>
      </c>
      <c r="B53">
        <v>0</v>
      </c>
      <c r="C53">
        <v>8.6058300000000004E-2</v>
      </c>
      <c r="D53">
        <v>0.101302</v>
      </c>
      <c r="E53">
        <v>8.6058300000000004E-2</v>
      </c>
      <c r="F53">
        <v>8.6058300000000004E-2</v>
      </c>
      <c r="G53">
        <v>8.6058300000000004E-2</v>
      </c>
      <c r="H53">
        <v>8.6058300000000004E-2</v>
      </c>
      <c r="I53" s="1">
        <v>4.8572299999999998E-16</v>
      </c>
      <c r="K53" s="11">
        <f t="shared" si="47"/>
        <v>8.6058300000000004E-2</v>
      </c>
      <c r="M53">
        <v>2033</v>
      </c>
      <c r="N53">
        <v>0</v>
      </c>
      <c r="O53">
        <v>8.6058300000000004E-2</v>
      </c>
      <c r="P53">
        <v>0.101302</v>
      </c>
      <c r="Q53">
        <v>8.6058300000000004E-2</v>
      </c>
      <c r="R53">
        <v>8.6058300000000004E-2</v>
      </c>
      <c r="S53">
        <v>8.6058300000000004E-2</v>
      </c>
      <c r="T53">
        <v>8.6058300000000004E-2</v>
      </c>
      <c r="U53" s="1">
        <v>4.8572299999999998E-16</v>
      </c>
      <c r="W53" s="11">
        <f t="shared" si="48"/>
        <v>8.6058300000000004E-2</v>
      </c>
      <c r="X53">
        <f>(17240-16250)/17240</f>
        <v>5.7424593967517402E-2</v>
      </c>
      <c r="Y53">
        <v>4</v>
      </c>
      <c r="Z53" t="s">
        <v>73</v>
      </c>
      <c r="AA53">
        <v>2032</v>
      </c>
      <c r="AB53">
        <v>24.781700000000001</v>
      </c>
      <c r="AC53">
        <v>44.762799999999999</v>
      </c>
      <c r="AD53">
        <v>24.781700000000001</v>
      </c>
      <c r="AE53">
        <v>221.751</v>
      </c>
      <c r="AF53">
        <v>5.4951699999999999E-2</v>
      </c>
      <c r="AG53">
        <v>568.16600000000005</v>
      </c>
      <c r="AM53" s="43"/>
      <c r="AN53" s="44"/>
      <c r="AO53" s="51"/>
      <c r="AP53" s="45"/>
    </row>
    <row r="54" spans="1:42" ht="15" customHeight="1" x14ac:dyDescent="0.2">
      <c r="A54">
        <v>2034</v>
      </c>
      <c r="B54">
        <v>0</v>
      </c>
      <c r="C54">
        <v>8.6058300000000004E-2</v>
      </c>
      <c r="D54">
        <v>0.101302</v>
      </c>
      <c r="E54">
        <v>8.6058300000000004E-2</v>
      </c>
      <c r="F54">
        <v>8.6058300000000004E-2</v>
      </c>
      <c r="G54">
        <v>8.60572E-2</v>
      </c>
      <c r="H54">
        <v>8.6058300000000004E-2</v>
      </c>
      <c r="I54" s="1">
        <v>2.3839300000000001E-5</v>
      </c>
      <c r="K54" s="11">
        <f t="shared" si="47"/>
        <v>8.60572E-2</v>
      </c>
      <c r="M54">
        <v>2034</v>
      </c>
      <c r="N54">
        <v>0</v>
      </c>
      <c r="O54">
        <v>8.6058300000000004E-2</v>
      </c>
      <c r="P54">
        <v>0.101302</v>
      </c>
      <c r="Q54">
        <v>8.6058300000000004E-2</v>
      </c>
      <c r="R54">
        <v>8.6058300000000004E-2</v>
      </c>
      <c r="S54">
        <v>8.6058300000000004E-2</v>
      </c>
      <c r="T54">
        <v>8.6058300000000004E-2</v>
      </c>
      <c r="U54" s="1">
        <v>4.8572299999999998E-16</v>
      </c>
      <c r="W54" s="11">
        <f t="shared" si="48"/>
        <v>8.6058300000000004E-2</v>
      </c>
      <c r="Y54">
        <v>4</v>
      </c>
      <c r="Z54" t="s">
        <v>73</v>
      </c>
      <c r="AA54">
        <v>2033</v>
      </c>
      <c r="AB54">
        <v>24.047899999999998</v>
      </c>
      <c r="AC54">
        <v>43.440800000000003</v>
      </c>
      <c r="AD54">
        <v>24.047899999999998</v>
      </c>
      <c r="AE54">
        <v>214.46</v>
      </c>
      <c r="AF54">
        <v>5.4951699999999999E-2</v>
      </c>
      <c r="AG54">
        <v>553.15300000000002</v>
      </c>
      <c r="AM54" s="52"/>
      <c r="AN54" s="46"/>
      <c r="AO54" s="46"/>
      <c r="AP54" s="47"/>
    </row>
    <row r="55" spans="1:42" ht="15" customHeight="1" thickBot="1" x14ac:dyDescent="0.25">
      <c r="A55">
        <v>2035</v>
      </c>
      <c r="B55">
        <v>0</v>
      </c>
      <c r="C55">
        <v>8.6058300000000004E-2</v>
      </c>
      <c r="D55">
        <v>0.101302</v>
      </c>
      <c r="E55">
        <v>8.6058300000000004E-2</v>
      </c>
      <c r="F55">
        <v>8.6058300000000004E-2</v>
      </c>
      <c r="G55">
        <v>8.5995500000000002E-2</v>
      </c>
      <c r="H55">
        <v>8.6058300000000004E-2</v>
      </c>
      <c r="I55" s="1">
        <v>5.3230499999999995E-4</v>
      </c>
      <c r="K55" s="11">
        <f t="shared" si="47"/>
        <v>8.5995500000000002E-2</v>
      </c>
      <c r="M55">
        <v>2035</v>
      </c>
      <c r="N55">
        <v>0</v>
      </c>
      <c r="O55">
        <v>8.6058300000000004E-2</v>
      </c>
      <c r="P55">
        <v>0.101302</v>
      </c>
      <c r="Q55">
        <v>8.6058300000000004E-2</v>
      </c>
      <c r="R55">
        <v>8.6058300000000004E-2</v>
      </c>
      <c r="S55">
        <v>8.6042400000000005E-2</v>
      </c>
      <c r="T55">
        <v>8.6058300000000004E-2</v>
      </c>
      <c r="U55" s="1">
        <v>2.0216400000000001E-4</v>
      </c>
      <c r="W55" s="11">
        <f t="shared" si="48"/>
        <v>8.6042400000000005E-2</v>
      </c>
      <c r="Y55">
        <v>4</v>
      </c>
      <c r="Z55" t="s">
        <v>73</v>
      </c>
      <c r="AA55">
        <v>2034</v>
      </c>
      <c r="AB55">
        <v>23.389900000000001</v>
      </c>
      <c r="AC55">
        <v>42.254800000000003</v>
      </c>
      <c r="AD55">
        <v>23.389900000000001</v>
      </c>
      <c r="AE55">
        <v>207.69</v>
      </c>
      <c r="AF55">
        <v>5.4951699999999999E-2</v>
      </c>
      <c r="AG55">
        <v>540.399</v>
      </c>
      <c r="AM55" s="48"/>
      <c r="AN55" s="49"/>
      <c r="AO55" s="49"/>
      <c r="AP55" s="50"/>
    </row>
    <row r="56" spans="1:42" ht="15" customHeight="1" x14ac:dyDescent="0.2">
      <c r="A56">
        <v>2036</v>
      </c>
      <c r="B56">
        <v>0</v>
      </c>
      <c r="C56">
        <v>8.6058300000000004E-2</v>
      </c>
      <c r="D56">
        <v>0.101302</v>
      </c>
      <c r="E56">
        <v>8.4652000000000005E-2</v>
      </c>
      <c r="F56">
        <v>8.6058300000000004E-2</v>
      </c>
      <c r="G56">
        <v>8.5789699999999997E-2</v>
      </c>
      <c r="H56">
        <v>8.6058300000000004E-2</v>
      </c>
      <c r="I56">
        <v>1.32603E-3</v>
      </c>
      <c r="K56" s="11">
        <f t="shared" si="47"/>
        <v>8.5789699999999997E-2</v>
      </c>
      <c r="M56">
        <v>2036</v>
      </c>
      <c r="N56">
        <v>0</v>
      </c>
      <c r="O56">
        <v>8.6058300000000004E-2</v>
      </c>
      <c r="P56">
        <v>0.101302</v>
      </c>
      <c r="Q56">
        <v>8.6058300000000004E-2</v>
      </c>
      <c r="R56">
        <v>8.6058300000000004E-2</v>
      </c>
      <c r="S56">
        <v>8.5930099999999995E-2</v>
      </c>
      <c r="T56">
        <v>8.6058300000000004E-2</v>
      </c>
      <c r="U56" s="1">
        <v>8.6793199999999997E-4</v>
      </c>
      <c r="W56" s="11">
        <f t="shared" si="48"/>
        <v>8.5930099999999995E-2</v>
      </c>
      <c r="Y56">
        <v>4</v>
      </c>
      <c r="Z56" t="s">
        <v>73</v>
      </c>
      <c r="AA56">
        <v>2035</v>
      </c>
      <c r="AB56">
        <v>22.803899999999999</v>
      </c>
      <c r="AC56">
        <v>41.198599999999999</v>
      </c>
      <c r="AD56">
        <v>22.803899999999999</v>
      </c>
      <c r="AE56">
        <v>201.60400000000001</v>
      </c>
      <c r="AF56">
        <v>5.4951699999999999E-2</v>
      </c>
      <c r="AG56">
        <v>528.86199999999997</v>
      </c>
    </row>
    <row r="57" spans="1:42" ht="15" customHeight="1" x14ac:dyDescent="0.2">
      <c r="K57" s="11">
        <f t="shared" si="47"/>
        <v>0</v>
      </c>
      <c r="W57" s="11">
        <f t="shared" si="48"/>
        <v>0</v>
      </c>
      <c r="Y57">
        <v>4</v>
      </c>
      <c r="Z57" t="s">
        <v>73</v>
      </c>
      <c r="AA57">
        <v>2036</v>
      </c>
      <c r="AB57">
        <v>22.299199999999999</v>
      </c>
      <c r="AC57">
        <v>40.288600000000002</v>
      </c>
      <c r="AD57">
        <v>22.299199999999999</v>
      </c>
      <c r="AE57">
        <v>196.23699999999999</v>
      </c>
      <c r="AF57">
        <v>5.4951699999999999E-2</v>
      </c>
      <c r="AG57">
        <v>519.03099999999995</v>
      </c>
    </row>
    <row r="58" spans="1:42" ht="15" customHeight="1" x14ac:dyDescent="0.2">
      <c r="A58" t="s">
        <v>75</v>
      </c>
      <c r="M58" t="s">
        <v>75</v>
      </c>
      <c r="Y58">
        <v>5</v>
      </c>
      <c r="Z58" t="s">
        <v>73</v>
      </c>
      <c r="AA58">
        <v>2023</v>
      </c>
      <c r="AB58">
        <v>0</v>
      </c>
      <c r="AC58">
        <v>53.140900000000002</v>
      </c>
      <c r="AD58">
        <v>27.16</v>
      </c>
      <c r="AE58">
        <v>156.65100000000001</v>
      </c>
      <c r="AF58">
        <v>5.0659599999999999E-2</v>
      </c>
      <c r="AG58">
        <v>695.09299999999996</v>
      </c>
    </row>
    <row r="59" spans="1:42" ht="15" customHeight="1" x14ac:dyDescent="0.2">
      <c r="A59" t="s">
        <v>6</v>
      </c>
      <c r="B59" t="s">
        <v>44</v>
      </c>
      <c r="C59" t="s">
        <v>45</v>
      </c>
      <c r="D59" t="s">
        <v>46</v>
      </c>
      <c r="E59" t="s">
        <v>47</v>
      </c>
      <c r="F59" t="s">
        <v>48</v>
      </c>
      <c r="G59" t="s">
        <v>49</v>
      </c>
      <c r="H59" t="s">
        <v>50</v>
      </c>
      <c r="I59" t="s">
        <v>51</v>
      </c>
      <c r="M59" t="s">
        <v>6</v>
      </c>
      <c r="N59" t="s">
        <v>44</v>
      </c>
      <c r="O59" t="s">
        <v>45</v>
      </c>
      <c r="P59" t="s">
        <v>46</v>
      </c>
      <c r="Q59" t="s">
        <v>47</v>
      </c>
      <c r="R59" t="s">
        <v>48</v>
      </c>
      <c r="S59" t="s">
        <v>49</v>
      </c>
      <c r="T59" t="s">
        <v>50</v>
      </c>
      <c r="U59" t="s">
        <v>51</v>
      </c>
      <c r="Y59">
        <v>5</v>
      </c>
      <c r="Z59" t="s">
        <v>73</v>
      </c>
      <c r="AA59">
        <v>2024</v>
      </c>
      <c r="AB59">
        <v>0</v>
      </c>
      <c r="AC59">
        <v>55.385199999999998</v>
      </c>
      <c r="AD59">
        <v>31.4847</v>
      </c>
      <c r="AE59">
        <v>185.07900000000001</v>
      </c>
      <c r="AF59">
        <v>5.6467099999999999E-2</v>
      </c>
      <c r="AG59">
        <v>700.35299999999995</v>
      </c>
    </row>
    <row r="60" spans="1:42" ht="15" customHeight="1" x14ac:dyDescent="0.2">
      <c r="A60">
        <v>2023</v>
      </c>
      <c r="B60">
        <v>1390.95</v>
      </c>
      <c r="C60">
        <v>376.36099999999999</v>
      </c>
      <c r="D60">
        <v>347.54599999999999</v>
      </c>
      <c r="E60">
        <v>695.09299999999996</v>
      </c>
      <c r="F60">
        <v>695.09299999999996</v>
      </c>
      <c r="G60">
        <v>695.09299999999996</v>
      </c>
      <c r="H60">
        <v>695.09299999999996</v>
      </c>
      <c r="I60" s="1">
        <v>4.5474699999999999E-13</v>
      </c>
      <c r="K60" s="10">
        <f t="shared" ref="K60:K73" si="49">G60*1000</f>
        <v>695093</v>
      </c>
      <c r="M60">
        <v>2023</v>
      </c>
      <c r="N60">
        <v>1390.95</v>
      </c>
      <c r="O60">
        <v>376.36099999999999</v>
      </c>
      <c r="P60">
        <v>347.54599999999999</v>
      </c>
      <c r="Q60">
        <v>695.09299999999996</v>
      </c>
      <c r="R60">
        <v>695.09299999999996</v>
      </c>
      <c r="S60">
        <v>695.09299999999996</v>
      </c>
      <c r="T60">
        <v>695.09299999999996</v>
      </c>
      <c r="U60" s="1">
        <v>4.5474699999999999E-13</v>
      </c>
      <c r="W60" s="10">
        <f t="shared" ref="W60:W73" si="50">S60*1000</f>
        <v>695093</v>
      </c>
      <c r="Y60">
        <v>5</v>
      </c>
      <c r="Z60" t="s">
        <v>73</v>
      </c>
      <c r="AA60">
        <v>2025</v>
      </c>
      <c r="AB60">
        <v>0</v>
      </c>
      <c r="AC60">
        <v>55.6203</v>
      </c>
      <c r="AD60">
        <v>30.815799999999999</v>
      </c>
      <c r="AE60">
        <v>209.5</v>
      </c>
      <c r="AF60">
        <v>5.5022700000000001E-2</v>
      </c>
      <c r="AG60">
        <v>691.26</v>
      </c>
    </row>
    <row r="61" spans="1:42" ht="15" customHeight="1" x14ac:dyDescent="0.2">
      <c r="A61">
        <v>2024</v>
      </c>
      <c r="B61">
        <v>1390.95</v>
      </c>
      <c r="C61">
        <v>376.36099999999999</v>
      </c>
      <c r="D61">
        <v>347.54599999999999</v>
      </c>
      <c r="E61">
        <v>676.57500000000005</v>
      </c>
      <c r="F61">
        <v>690.96400000000006</v>
      </c>
      <c r="G61">
        <v>700.35299999999995</v>
      </c>
      <c r="H61">
        <v>755.18700000000001</v>
      </c>
      <c r="I61">
        <v>28.395399999999999</v>
      </c>
      <c r="K61" s="10">
        <f t="shared" si="49"/>
        <v>700353</v>
      </c>
      <c r="M61">
        <v>2024</v>
      </c>
      <c r="N61">
        <v>1390.95</v>
      </c>
      <c r="O61">
        <v>376.36099999999999</v>
      </c>
      <c r="P61">
        <v>347.54599999999999</v>
      </c>
      <c r="Q61">
        <v>676.57500000000005</v>
      </c>
      <c r="R61">
        <v>690.96400000000006</v>
      </c>
      <c r="S61">
        <v>700.35299999999995</v>
      </c>
      <c r="T61">
        <v>755.18700000000001</v>
      </c>
      <c r="U61">
        <v>28.395399999999999</v>
      </c>
      <c r="W61" s="10">
        <f t="shared" si="50"/>
        <v>700353</v>
      </c>
      <c r="Y61">
        <v>5</v>
      </c>
      <c r="Z61" t="s">
        <v>73</v>
      </c>
      <c r="AA61">
        <v>2026</v>
      </c>
      <c r="AB61">
        <v>0</v>
      </c>
      <c r="AC61">
        <v>54.837899999999998</v>
      </c>
      <c r="AD61">
        <v>0</v>
      </c>
      <c r="AE61">
        <v>228.07599999999999</v>
      </c>
      <c r="AF61">
        <v>0</v>
      </c>
      <c r="AG61">
        <v>676.30799999999999</v>
      </c>
    </row>
    <row r="62" spans="1:42" ht="15" customHeight="1" x14ac:dyDescent="0.2">
      <c r="A62">
        <v>2025</v>
      </c>
      <c r="B62">
        <v>1390.95</v>
      </c>
      <c r="C62">
        <v>376.36099999999999</v>
      </c>
      <c r="D62">
        <v>347.54599999999999</v>
      </c>
      <c r="E62">
        <v>631.98900000000003</v>
      </c>
      <c r="F62">
        <v>665.24599999999998</v>
      </c>
      <c r="G62">
        <v>674.78800000000001</v>
      </c>
      <c r="H62">
        <v>745.69600000000003</v>
      </c>
      <c r="I62">
        <v>39.829099999999997</v>
      </c>
      <c r="K62" s="10">
        <f t="shared" si="49"/>
        <v>674788</v>
      </c>
      <c r="M62">
        <v>2025</v>
      </c>
      <c r="N62">
        <v>1390.95</v>
      </c>
      <c r="O62">
        <v>376.36099999999999</v>
      </c>
      <c r="P62">
        <v>347.54599999999999</v>
      </c>
      <c r="Q62">
        <v>648.05100000000004</v>
      </c>
      <c r="R62">
        <v>681.45600000000002</v>
      </c>
      <c r="S62">
        <v>691.26</v>
      </c>
      <c r="T62">
        <v>762.798</v>
      </c>
      <c r="U62">
        <v>40.2789</v>
      </c>
      <c r="W62" s="10">
        <f t="shared" si="50"/>
        <v>691260</v>
      </c>
      <c r="Y62">
        <v>5</v>
      </c>
      <c r="Z62" t="s">
        <v>73</v>
      </c>
      <c r="AA62">
        <v>2027</v>
      </c>
      <c r="AB62">
        <v>0</v>
      </c>
      <c r="AC62">
        <v>56.100200000000001</v>
      </c>
      <c r="AD62">
        <v>0</v>
      </c>
      <c r="AE62">
        <v>252.28700000000001</v>
      </c>
      <c r="AF62">
        <v>0</v>
      </c>
      <c r="AG62">
        <v>690.20399999999995</v>
      </c>
    </row>
    <row r="63" spans="1:42" ht="15" customHeight="1" x14ac:dyDescent="0.2">
      <c r="A63">
        <v>2026</v>
      </c>
      <c r="B63">
        <v>1390.95</v>
      </c>
      <c r="C63">
        <v>376.36099999999999</v>
      </c>
      <c r="D63">
        <v>347.54599999999999</v>
      </c>
      <c r="E63">
        <v>586.649</v>
      </c>
      <c r="F63">
        <v>632.59699999999998</v>
      </c>
      <c r="G63">
        <v>644.43799999999999</v>
      </c>
      <c r="H63">
        <v>734.36199999999997</v>
      </c>
      <c r="I63">
        <v>50.3795</v>
      </c>
      <c r="K63" s="10">
        <f t="shared" si="49"/>
        <v>644438</v>
      </c>
      <c r="M63">
        <v>2026</v>
      </c>
      <c r="N63">
        <v>1390.95</v>
      </c>
      <c r="O63">
        <v>376.36099999999999</v>
      </c>
      <c r="P63">
        <v>347.54599999999999</v>
      </c>
      <c r="Q63">
        <v>616.66</v>
      </c>
      <c r="R63">
        <v>663.86199999999997</v>
      </c>
      <c r="S63">
        <v>676.30700000000002</v>
      </c>
      <c r="T63">
        <v>768.39400000000001</v>
      </c>
      <c r="U63">
        <v>51.9754</v>
      </c>
      <c r="W63" s="10">
        <f t="shared" si="50"/>
        <v>676307</v>
      </c>
      <c r="Y63">
        <v>5</v>
      </c>
      <c r="Z63" t="s">
        <v>73</v>
      </c>
      <c r="AA63">
        <v>2028</v>
      </c>
      <c r="AB63">
        <v>0</v>
      </c>
      <c r="AC63">
        <v>56.844200000000001</v>
      </c>
      <c r="AD63">
        <v>0</v>
      </c>
      <c r="AE63">
        <v>270.25700000000001</v>
      </c>
      <c r="AF63">
        <v>0</v>
      </c>
      <c r="AG63">
        <v>698.54499999999996</v>
      </c>
    </row>
    <row r="64" spans="1:42" ht="15" customHeight="1" x14ac:dyDescent="0.2">
      <c r="A64">
        <v>2027</v>
      </c>
      <c r="B64">
        <v>1390.95</v>
      </c>
      <c r="C64">
        <v>376.36099999999999</v>
      </c>
      <c r="D64">
        <v>347.54599999999999</v>
      </c>
      <c r="E64">
        <v>543.03800000000001</v>
      </c>
      <c r="F64">
        <v>599.952</v>
      </c>
      <c r="G64">
        <v>614.33399999999995</v>
      </c>
      <c r="H64">
        <v>726.29</v>
      </c>
      <c r="I64">
        <v>60.798099999999998</v>
      </c>
      <c r="K64" s="10">
        <f t="shared" si="49"/>
        <v>614334</v>
      </c>
      <c r="M64">
        <v>2027</v>
      </c>
      <c r="N64">
        <v>1390.95</v>
      </c>
      <c r="O64">
        <v>376.36099999999999</v>
      </c>
      <c r="P64">
        <v>347.54599999999999</v>
      </c>
      <c r="Q64">
        <v>569.61599999999999</v>
      </c>
      <c r="R64">
        <v>628.59199999999998</v>
      </c>
      <c r="S64">
        <v>642.36300000000006</v>
      </c>
      <c r="T64">
        <v>755.17200000000003</v>
      </c>
      <c r="U64">
        <v>62.041899999999998</v>
      </c>
      <c r="W64" s="10">
        <f t="shared" si="50"/>
        <v>642363</v>
      </c>
      <c r="Y64">
        <v>5</v>
      </c>
      <c r="Z64" t="s">
        <v>73</v>
      </c>
      <c r="AA64">
        <v>2029</v>
      </c>
      <c r="AB64">
        <v>0</v>
      </c>
      <c r="AC64">
        <v>57.2074</v>
      </c>
      <c r="AD64">
        <v>0</v>
      </c>
      <c r="AE64">
        <v>282.43599999999998</v>
      </c>
      <c r="AF64">
        <v>0</v>
      </c>
      <c r="AG64">
        <v>703.67100000000005</v>
      </c>
    </row>
    <row r="65" spans="1:33" ht="15" customHeight="1" x14ac:dyDescent="0.2">
      <c r="A65">
        <v>2028</v>
      </c>
      <c r="B65">
        <v>1390.95</v>
      </c>
      <c r="C65">
        <v>376.36099999999999</v>
      </c>
      <c r="D65">
        <v>347.54599999999999</v>
      </c>
      <c r="E65">
        <v>500.83600000000001</v>
      </c>
      <c r="F65">
        <v>569.601</v>
      </c>
      <c r="G65">
        <v>583.572</v>
      </c>
      <c r="H65">
        <v>708.35299999999995</v>
      </c>
      <c r="I65">
        <v>67.985100000000003</v>
      </c>
      <c r="K65" s="10">
        <f t="shared" si="49"/>
        <v>583572</v>
      </c>
      <c r="M65">
        <v>2028</v>
      </c>
      <c r="N65">
        <v>1390.95</v>
      </c>
      <c r="O65">
        <v>376.36099999999999</v>
      </c>
      <c r="P65">
        <v>347.54599999999999</v>
      </c>
      <c r="Q65">
        <v>524.048</v>
      </c>
      <c r="R65">
        <v>593.11900000000003</v>
      </c>
      <c r="S65">
        <v>607.90599999999995</v>
      </c>
      <c r="T65">
        <v>736.22900000000004</v>
      </c>
      <c r="U65">
        <v>68.974100000000007</v>
      </c>
      <c r="W65" s="10">
        <f t="shared" si="50"/>
        <v>607906</v>
      </c>
      <c r="Y65">
        <v>5</v>
      </c>
      <c r="Z65" t="s">
        <v>73</v>
      </c>
      <c r="AA65">
        <v>2030</v>
      </c>
      <c r="AB65">
        <v>0</v>
      </c>
      <c r="AC65">
        <v>57.300800000000002</v>
      </c>
      <c r="AD65">
        <v>0</v>
      </c>
      <c r="AE65">
        <v>290.26100000000002</v>
      </c>
      <c r="AF65">
        <v>0</v>
      </c>
      <c r="AG65">
        <v>707.39800000000002</v>
      </c>
    </row>
    <row r="66" spans="1:33" ht="15" customHeight="1" x14ac:dyDescent="0.2">
      <c r="A66">
        <v>2029</v>
      </c>
      <c r="B66">
        <v>1390.95</v>
      </c>
      <c r="C66">
        <v>376.36099999999999</v>
      </c>
      <c r="D66">
        <v>347.54599999999999</v>
      </c>
      <c r="E66">
        <v>460.75900000000001</v>
      </c>
      <c r="F66">
        <v>540.69100000000003</v>
      </c>
      <c r="G66">
        <v>554.75400000000002</v>
      </c>
      <c r="H66">
        <v>683.38099999999997</v>
      </c>
      <c r="I66">
        <v>73.434799999999996</v>
      </c>
      <c r="K66" s="10">
        <f t="shared" si="49"/>
        <v>554754</v>
      </c>
      <c r="M66">
        <v>2029</v>
      </c>
      <c r="N66">
        <v>1390.95</v>
      </c>
      <c r="O66">
        <v>376.36099999999999</v>
      </c>
      <c r="P66">
        <v>347.54599999999999</v>
      </c>
      <c r="Q66">
        <v>480.173</v>
      </c>
      <c r="R66">
        <v>561.65200000000004</v>
      </c>
      <c r="S66">
        <v>575.66899999999998</v>
      </c>
      <c r="T66">
        <v>707.35199999999998</v>
      </c>
      <c r="U66">
        <v>74.222700000000003</v>
      </c>
      <c r="W66" s="10">
        <f t="shared" si="50"/>
        <v>575669</v>
      </c>
      <c r="Y66">
        <v>5</v>
      </c>
      <c r="Z66" t="s">
        <v>73</v>
      </c>
      <c r="AA66">
        <v>2031</v>
      </c>
      <c r="AB66">
        <v>0</v>
      </c>
      <c r="AC66">
        <v>57.266599999999997</v>
      </c>
      <c r="AD66">
        <v>0</v>
      </c>
      <c r="AE66">
        <v>295.226</v>
      </c>
      <c r="AF66">
        <v>0</v>
      </c>
      <c r="AG66">
        <v>710.67499999999995</v>
      </c>
    </row>
    <row r="67" spans="1:33" ht="15" customHeight="1" x14ac:dyDescent="0.2">
      <c r="A67">
        <v>2030</v>
      </c>
      <c r="B67">
        <v>1390.95</v>
      </c>
      <c r="C67">
        <v>376.36099999999999</v>
      </c>
      <c r="D67">
        <v>347.54599999999999</v>
      </c>
      <c r="E67">
        <v>428.37099999999998</v>
      </c>
      <c r="F67">
        <v>517.95699999999999</v>
      </c>
      <c r="G67">
        <v>529.55200000000002</v>
      </c>
      <c r="H67">
        <v>668.98699999999997</v>
      </c>
      <c r="I67">
        <v>76.723100000000002</v>
      </c>
      <c r="K67" s="10">
        <f t="shared" si="49"/>
        <v>529552</v>
      </c>
      <c r="M67">
        <v>2030</v>
      </c>
      <c r="N67">
        <v>1390.95</v>
      </c>
      <c r="O67">
        <v>376.36099999999999</v>
      </c>
      <c r="P67">
        <v>347.54599999999999</v>
      </c>
      <c r="Q67">
        <v>445.78399999999999</v>
      </c>
      <c r="R67">
        <v>535.75599999999997</v>
      </c>
      <c r="S67">
        <v>547.39</v>
      </c>
      <c r="T67">
        <v>687.07100000000003</v>
      </c>
      <c r="U67">
        <v>77.301299999999998</v>
      </c>
      <c r="W67" s="10">
        <f t="shared" si="50"/>
        <v>547390</v>
      </c>
      <c r="Y67">
        <v>5</v>
      </c>
      <c r="Z67" t="s">
        <v>73</v>
      </c>
      <c r="AA67">
        <v>2032</v>
      </c>
      <c r="AB67">
        <v>0</v>
      </c>
      <c r="AC67">
        <v>57.181800000000003</v>
      </c>
      <c r="AD67">
        <v>0</v>
      </c>
      <c r="AE67">
        <v>298.37799999999999</v>
      </c>
      <c r="AF67">
        <v>0</v>
      </c>
      <c r="AG67">
        <v>712.55100000000004</v>
      </c>
    </row>
    <row r="68" spans="1:33" ht="15" customHeight="1" x14ac:dyDescent="0.2">
      <c r="A68">
        <v>2031</v>
      </c>
      <c r="B68">
        <v>1390.95</v>
      </c>
      <c r="C68">
        <v>376.36099999999999</v>
      </c>
      <c r="D68">
        <v>347.54599999999999</v>
      </c>
      <c r="E68">
        <v>403.52499999999998</v>
      </c>
      <c r="F68">
        <v>496.84399999999999</v>
      </c>
      <c r="G68">
        <v>508.52800000000002</v>
      </c>
      <c r="H68">
        <v>656.32299999999998</v>
      </c>
      <c r="I68">
        <v>81.794600000000003</v>
      </c>
      <c r="K68" s="10">
        <f t="shared" si="49"/>
        <v>508528</v>
      </c>
      <c r="M68">
        <v>2031</v>
      </c>
      <c r="N68">
        <v>1390.95</v>
      </c>
      <c r="O68">
        <v>376.36099999999999</v>
      </c>
      <c r="P68">
        <v>347.54599999999999</v>
      </c>
      <c r="Q68">
        <v>418.66399999999999</v>
      </c>
      <c r="R68">
        <v>511.70100000000002</v>
      </c>
      <c r="S68">
        <v>523.65300000000002</v>
      </c>
      <c r="T68">
        <v>671.48900000000003</v>
      </c>
      <c r="U68">
        <v>82.210499999999996</v>
      </c>
      <c r="W68" s="10">
        <f t="shared" si="50"/>
        <v>523653</v>
      </c>
      <c r="Y68">
        <v>5</v>
      </c>
      <c r="Z68" t="s">
        <v>73</v>
      </c>
      <c r="AA68">
        <v>2033</v>
      </c>
      <c r="AB68">
        <v>0</v>
      </c>
      <c r="AC68">
        <v>57.038600000000002</v>
      </c>
      <c r="AD68">
        <v>0</v>
      </c>
      <c r="AE68">
        <v>300.36099999999999</v>
      </c>
      <c r="AF68">
        <v>0</v>
      </c>
      <c r="AG68">
        <v>712.05200000000002</v>
      </c>
    </row>
    <row r="69" spans="1:33" ht="15" customHeight="1" x14ac:dyDescent="0.2">
      <c r="A69">
        <v>2032</v>
      </c>
      <c r="B69">
        <v>1390.95</v>
      </c>
      <c r="C69">
        <v>376.36099999999999</v>
      </c>
      <c r="D69">
        <v>347.54599999999999</v>
      </c>
      <c r="E69">
        <v>377.48200000000003</v>
      </c>
      <c r="F69">
        <v>477.64499999999998</v>
      </c>
      <c r="G69">
        <v>490.17700000000002</v>
      </c>
      <c r="H69">
        <v>639.98800000000006</v>
      </c>
      <c r="I69">
        <v>83.600200000000001</v>
      </c>
      <c r="K69" s="10">
        <f t="shared" si="49"/>
        <v>490177</v>
      </c>
      <c r="M69">
        <v>2032</v>
      </c>
      <c r="N69">
        <v>1390.95</v>
      </c>
      <c r="O69">
        <v>376.36099999999999</v>
      </c>
      <c r="P69">
        <v>347.54599999999999</v>
      </c>
      <c r="Q69">
        <v>389.58</v>
      </c>
      <c r="R69">
        <v>490.12700000000001</v>
      </c>
      <c r="S69">
        <v>502.94200000000001</v>
      </c>
      <c r="T69">
        <v>653.95600000000002</v>
      </c>
      <c r="U69">
        <v>83.904899999999998</v>
      </c>
      <c r="W69" s="10">
        <f t="shared" si="50"/>
        <v>502942</v>
      </c>
      <c r="Y69">
        <v>5</v>
      </c>
      <c r="Z69" t="s">
        <v>73</v>
      </c>
      <c r="AA69">
        <v>2034</v>
      </c>
      <c r="AB69">
        <v>0</v>
      </c>
      <c r="AC69">
        <v>56.836199999999998</v>
      </c>
      <c r="AD69">
        <v>0</v>
      </c>
      <c r="AE69">
        <v>301.60300000000001</v>
      </c>
      <c r="AF69">
        <v>0</v>
      </c>
      <c r="AG69">
        <v>711.66399999999999</v>
      </c>
    </row>
    <row r="70" spans="1:33" ht="15" customHeight="1" x14ac:dyDescent="0.2">
      <c r="A70">
        <v>2033</v>
      </c>
      <c r="B70">
        <v>1390.95</v>
      </c>
      <c r="C70">
        <v>376.36099999999999</v>
      </c>
      <c r="D70">
        <v>347.54599999999999</v>
      </c>
      <c r="E70">
        <v>360.64299999999997</v>
      </c>
      <c r="F70">
        <v>455.83800000000002</v>
      </c>
      <c r="G70">
        <v>472.92200000000003</v>
      </c>
      <c r="H70">
        <v>622.21299999999997</v>
      </c>
      <c r="I70">
        <v>84.084999999999994</v>
      </c>
      <c r="K70" s="10">
        <f t="shared" si="49"/>
        <v>472922</v>
      </c>
      <c r="M70">
        <v>2033</v>
      </c>
      <c r="N70">
        <v>1390.95</v>
      </c>
      <c r="O70">
        <v>376.36099999999999</v>
      </c>
      <c r="P70">
        <v>347.54599999999999</v>
      </c>
      <c r="Q70">
        <v>370.94400000000002</v>
      </c>
      <c r="R70">
        <v>467.24299999999999</v>
      </c>
      <c r="S70">
        <v>483.65899999999999</v>
      </c>
      <c r="T70">
        <v>632.86099999999999</v>
      </c>
      <c r="U70">
        <v>84.305300000000003</v>
      </c>
      <c r="W70" s="10">
        <f t="shared" si="50"/>
        <v>483659</v>
      </c>
      <c r="Y70">
        <v>5</v>
      </c>
      <c r="Z70" t="s">
        <v>73</v>
      </c>
      <c r="AA70">
        <v>2035</v>
      </c>
      <c r="AB70">
        <v>0</v>
      </c>
      <c r="AC70">
        <v>56.5946</v>
      </c>
      <c r="AD70">
        <v>0</v>
      </c>
      <c r="AE70">
        <v>302.39699999999999</v>
      </c>
      <c r="AF70">
        <v>0</v>
      </c>
      <c r="AG70">
        <v>710.59299999999996</v>
      </c>
    </row>
    <row r="71" spans="1:33" ht="15" customHeight="1" x14ac:dyDescent="0.2">
      <c r="A71">
        <v>2034</v>
      </c>
      <c r="B71">
        <v>1390.95</v>
      </c>
      <c r="C71">
        <v>376.36099999999999</v>
      </c>
      <c r="D71">
        <v>347.54599999999999</v>
      </c>
      <c r="E71">
        <v>345.01600000000002</v>
      </c>
      <c r="F71">
        <v>440.27300000000002</v>
      </c>
      <c r="G71">
        <v>458.73200000000003</v>
      </c>
      <c r="H71">
        <v>605.51800000000003</v>
      </c>
      <c r="I71">
        <v>85.853800000000007</v>
      </c>
      <c r="K71" s="10">
        <f t="shared" si="49"/>
        <v>458732</v>
      </c>
      <c r="M71">
        <v>2034</v>
      </c>
      <c r="N71">
        <v>1390.95</v>
      </c>
      <c r="O71">
        <v>376.36099999999999</v>
      </c>
      <c r="P71">
        <v>347.54599999999999</v>
      </c>
      <c r="Q71">
        <v>353.92399999999998</v>
      </c>
      <c r="R71">
        <v>449.36399999999998</v>
      </c>
      <c r="S71">
        <v>467.74099999999999</v>
      </c>
      <c r="T71">
        <v>614.28499999999997</v>
      </c>
      <c r="U71">
        <v>86.019499999999994</v>
      </c>
      <c r="W71" s="10">
        <f t="shared" si="50"/>
        <v>467741</v>
      </c>
      <c r="Y71">
        <v>5</v>
      </c>
      <c r="Z71" t="s">
        <v>73</v>
      </c>
      <c r="AA71">
        <v>2036</v>
      </c>
      <c r="AB71">
        <v>0</v>
      </c>
      <c r="AC71">
        <v>56.355200000000004</v>
      </c>
      <c r="AD71">
        <v>0</v>
      </c>
      <c r="AE71">
        <v>302.923</v>
      </c>
      <c r="AF71">
        <v>0</v>
      </c>
      <c r="AG71">
        <v>709.56899999999996</v>
      </c>
    </row>
    <row r="72" spans="1:33" ht="15" customHeight="1" x14ac:dyDescent="0.2">
      <c r="A72">
        <v>2035</v>
      </c>
      <c r="B72">
        <v>1390.95</v>
      </c>
      <c r="C72">
        <v>376.36099999999999</v>
      </c>
      <c r="D72">
        <v>347.54599999999999</v>
      </c>
      <c r="E72">
        <v>329.18</v>
      </c>
      <c r="F72">
        <v>429.72199999999998</v>
      </c>
      <c r="G72">
        <v>446.37900000000002</v>
      </c>
      <c r="H72">
        <v>609.73199999999997</v>
      </c>
      <c r="I72">
        <v>87.224000000000004</v>
      </c>
      <c r="K72" s="10">
        <f t="shared" si="49"/>
        <v>446379</v>
      </c>
      <c r="M72">
        <v>2035</v>
      </c>
      <c r="N72">
        <v>1390.95</v>
      </c>
      <c r="O72">
        <v>376.36099999999999</v>
      </c>
      <c r="P72">
        <v>347.54599999999999</v>
      </c>
      <c r="Q72">
        <v>336.46300000000002</v>
      </c>
      <c r="R72">
        <v>437.07499999999999</v>
      </c>
      <c r="S72">
        <v>453.923</v>
      </c>
      <c r="T72">
        <v>618.01099999999997</v>
      </c>
      <c r="U72">
        <v>87.342699999999994</v>
      </c>
      <c r="W72" s="10">
        <f t="shared" si="50"/>
        <v>453923</v>
      </c>
      <c r="Y72">
        <v>6</v>
      </c>
      <c r="Z72" t="s">
        <v>73</v>
      </c>
      <c r="AA72">
        <v>2023</v>
      </c>
      <c r="AB72">
        <v>53.140900000000002</v>
      </c>
      <c r="AC72">
        <v>53.140900000000002</v>
      </c>
      <c r="AD72">
        <v>27.16</v>
      </c>
      <c r="AE72">
        <v>156.65100000000001</v>
      </c>
      <c r="AF72">
        <v>5.0659599999999999E-2</v>
      </c>
      <c r="AG72">
        <v>695.09299999999996</v>
      </c>
    </row>
    <row r="73" spans="1:33" ht="15" customHeight="1" x14ac:dyDescent="0.2">
      <c r="A73">
        <v>2036</v>
      </c>
      <c r="B73">
        <v>1390.95</v>
      </c>
      <c r="C73">
        <v>376.36099999999999</v>
      </c>
      <c r="D73">
        <v>347.54599999999999</v>
      </c>
      <c r="E73">
        <v>320.55799999999999</v>
      </c>
      <c r="F73">
        <v>420.97199999999998</v>
      </c>
      <c r="G73">
        <v>436.21699999999998</v>
      </c>
      <c r="H73">
        <v>600.14700000000005</v>
      </c>
      <c r="I73">
        <v>86.682100000000005</v>
      </c>
      <c r="K73" s="10">
        <f t="shared" si="49"/>
        <v>436217</v>
      </c>
      <c r="M73">
        <v>2036</v>
      </c>
      <c r="N73">
        <v>1390.95</v>
      </c>
      <c r="O73">
        <v>376.36099999999999</v>
      </c>
      <c r="P73">
        <v>347.54599999999999</v>
      </c>
      <c r="Q73">
        <v>326.60199999999998</v>
      </c>
      <c r="R73">
        <v>427.70800000000003</v>
      </c>
      <c r="S73">
        <v>442.51499999999999</v>
      </c>
      <c r="T73">
        <v>606.82100000000003</v>
      </c>
      <c r="U73">
        <v>86.783600000000007</v>
      </c>
      <c r="W73" s="10">
        <f t="shared" si="50"/>
        <v>442515</v>
      </c>
      <c r="Y73">
        <v>6</v>
      </c>
      <c r="Z73" t="s">
        <v>73</v>
      </c>
      <c r="AA73">
        <v>2024</v>
      </c>
      <c r="AB73">
        <v>55.385199999999998</v>
      </c>
      <c r="AC73">
        <v>55.385199999999998</v>
      </c>
      <c r="AD73">
        <v>55.385199999999998</v>
      </c>
      <c r="AE73">
        <v>185.07900000000001</v>
      </c>
      <c r="AF73">
        <v>0.101302</v>
      </c>
      <c r="AG73">
        <v>700.35299999999995</v>
      </c>
    </row>
    <row r="74" spans="1:33" ht="15" customHeight="1" x14ac:dyDescent="0.2">
      <c r="A74" t="s">
        <v>13</v>
      </c>
      <c r="B74">
        <v>2</v>
      </c>
      <c r="C74" t="s">
        <v>13</v>
      </c>
      <c r="D74" t="s">
        <v>14</v>
      </c>
      <c r="E74" t="s">
        <v>73</v>
      </c>
      <c r="M74" t="s">
        <v>13</v>
      </c>
      <c r="N74">
        <v>2</v>
      </c>
      <c r="O74" t="s">
        <v>13</v>
      </c>
      <c r="P74" t="s">
        <v>14</v>
      </c>
      <c r="Q74" t="s">
        <v>73</v>
      </c>
      <c r="Y74">
        <v>6</v>
      </c>
      <c r="Z74" t="s">
        <v>73</v>
      </c>
      <c r="AA74">
        <v>2025</v>
      </c>
      <c r="AB74">
        <v>53.489400000000003</v>
      </c>
      <c r="AC74">
        <v>53.489400000000003</v>
      </c>
      <c r="AD74">
        <v>53.489400000000003</v>
      </c>
      <c r="AE74">
        <v>200.643</v>
      </c>
      <c r="AF74">
        <v>0.101302</v>
      </c>
      <c r="AG74">
        <v>666.47500000000002</v>
      </c>
    </row>
    <row r="75" spans="1:33" ht="15" customHeight="1" x14ac:dyDescent="0.2">
      <c r="A75" t="s">
        <v>15</v>
      </c>
      <c r="B75" t="s">
        <v>73</v>
      </c>
      <c r="M75" t="s">
        <v>15</v>
      </c>
      <c r="N75" t="s">
        <v>73</v>
      </c>
      <c r="Y75">
        <v>6</v>
      </c>
      <c r="Z75" t="s">
        <v>73</v>
      </c>
      <c r="AA75">
        <v>2026</v>
      </c>
      <c r="AB75">
        <v>50.734999999999999</v>
      </c>
      <c r="AC75">
        <v>50.734999999999999</v>
      </c>
      <c r="AD75">
        <v>50.734999999999999</v>
      </c>
      <c r="AE75">
        <v>208.96299999999999</v>
      </c>
      <c r="AF75">
        <v>0.101302</v>
      </c>
      <c r="AG75">
        <v>629.09199999999998</v>
      </c>
    </row>
    <row r="76" spans="1:33" ht="15" customHeight="1" x14ac:dyDescent="0.2">
      <c r="A76" t="s">
        <v>6</v>
      </c>
      <c r="B76" t="s">
        <v>16</v>
      </c>
      <c r="C76" t="s">
        <v>17</v>
      </c>
      <c r="D76" t="s">
        <v>18</v>
      </c>
      <c r="E76" t="s">
        <v>19</v>
      </c>
      <c r="F76" t="s">
        <v>20</v>
      </c>
      <c r="G76" t="s">
        <v>21</v>
      </c>
      <c r="H76" t="s">
        <v>22</v>
      </c>
      <c r="I76" t="s">
        <v>23</v>
      </c>
      <c r="M76" t="s">
        <v>6</v>
      </c>
      <c r="N76" t="s">
        <v>16</v>
      </c>
      <c r="O76" t="s">
        <v>17</v>
      </c>
      <c r="P76" t="s">
        <v>18</v>
      </c>
      <c r="Q76" t="s">
        <v>19</v>
      </c>
      <c r="R76" t="s">
        <v>20</v>
      </c>
      <c r="S76" t="s">
        <v>21</v>
      </c>
      <c r="T76" t="s">
        <v>22</v>
      </c>
      <c r="U76" t="s">
        <v>23</v>
      </c>
      <c r="Y76">
        <v>6</v>
      </c>
      <c r="Z76" t="s">
        <v>73</v>
      </c>
      <c r="AA76">
        <v>2027</v>
      </c>
      <c r="AB76">
        <v>47.665500000000002</v>
      </c>
      <c r="AC76">
        <v>47.665500000000002</v>
      </c>
      <c r="AD76">
        <v>47.665500000000002</v>
      </c>
      <c r="AE76">
        <v>209.876</v>
      </c>
      <c r="AF76">
        <v>0.101302</v>
      </c>
      <c r="AG76">
        <v>593.34799999999996</v>
      </c>
    </row>
    <row r="77" spans="1:33" ht="15" customHeight="1" x14ac:dyDescent="0.2">
      <c r="A77">
        <v>2023</v>
      </c>
      <c r="B77">
        <v>0</v>
      </c>
      <c r="C77">
        <v>24.217600000000001</v>
      </c>
      <c r="D77">
        <v>25.8934</v>
      </c>
      <c r="E77">
        <v>27.16</v>
      </c>
      <c r="F77">
        <v>27.16</v>
      </c>
      <c r="G77">
        <v>27.16</v>
      </c>
      <c r="H77">
        <v>27.16</v>
      </c>
      <c r="I77" s="1">
        <v>2.1316299999999999E-13</v>
      </c>
      <c r="K77" s="10">
        <f t="shared" ref="K77:K90" si="51">G77*1000</f>
        <v>27160</v>
      </c>
      <c r="M77">
        <v>2023</v>
      </c>
      <c r="N77">
        <v>0</v>
      </c>
      <c r="O77">
        <v>24.217600000000001</v>
      </c>
      <c r="P77">
        <v>25.8934</v>
      </c>
      <c r="Q77">
        <v>27.16</v>
      </c>
      <c r="R77">
        <v>27.16</v>
      </c>
      <c r="S77">
        <v>27.16</v>
      </c>
      <c r="T77">
        <v>27.16</v>
      </c>
      <c r="U77" s="1">
        <v>2.1316299999999999E-13</v>
      </c>
      <c r="W77" s="10">
        <f t="shared" ref="W77:W90" si="52">S77*1000</f>
        <v>27160</v>
      </c>
      <c r="Y77">
        <v>6</v>
      </c>
      <c r="Z77" t="s">
        <v>73</v>
      </c>
      <c r="AA77">
        <v>2028</v>
      </c>
      <c r="AB77">
        <v>44.618099999999998</v>
      </c>
      <c r="AC77">
        <v>44.618099999999998</v>
      </c>
      <c r="AD77">
        <v>44.618099999999998</v>
      </c>
      <c r="AE77">
        <v>204.56200000000001</v>
      </c>
      <c r="AF77">
        <v>0.101302</v>
      </c>
      <c r="AG77">
        <v>558.27200000000005</v>
      </c>
    </row>
    <row r="78" spans="1:33" ht="15" customHeight="1" x14ac:dyDescent="0.2">
      <c r="A78">
        <v>2024</v>
      </c>
      <c r="B78">
        <v>0</v>
      </c>
      <c r="C78">
        <v>24.217600000000001</v>
      </c>
      <c r="D78">
        <v>25.8934</v>
      </c>
      <c r="E78">
        <v>46.958500000000001</v>
      </c>
      <c r="F78">
        <v>47.205599999999997</v>
      </c>
      <c r="G78">
        <v>47.366900000000001</v>
      </c>
      <c r="H78">
        <v>48.308599999999998</v>
      </c>
      <c r="I78" s="1">
        <v>0.48767100000000002</v>
      </c>
      <c r="K78" s="10">
        <f t="shared" si="51"/>
        <v>47366.9</v>
      </c>
      <c r="M78">
        <v>2024</v>
      </c>
      <c r="N78">
        <v>0</v>
      </c>
      <c r="O78">
        <v>24.217600000000001</v>
      </c>
      <c r="P78">
        <v>25.8934</v>
      </c>
      <c r="Q78">
        <v>31.4847</v>
      </c>
      <c r="R78">
        <v>31.4847</v>
      </c>
      <c r="S78">
        <v>31.4847</v>
      </c>
      <c r="T78">
        <v>31.4847</v>
      </c>
      <c r="U78" s="1">
        <v>2.3229799999999999E-6</v>
      </c>
      <c r="W78" s="10">
        <f t="shared" si="52"/>
        <v>31484.7</v>
      </c>
      <c r="Y78">
        <v>6</v>
      </c>
      <c r="Z78" t="s">
        <v>73</v>
      </c>
      <c r="AA78">
        <v>2029</v>
      </c>
      <c r="AB78">
        <v>41.771799999999999</v>
      </c>
      <c r="AC78">
        <v>41.771799999999999</v>
      </c>
      <c r="AD78">
        <v>41.771799999999999</v>
      </c>
      <c r="AE78">
        <v>195.179</v>
      </c>
      <c r="AF78">
        <v>0.101302</v>
      </c>
      <c r="AG78">
        <v>526.29899999999998</v>
      </c>
    </row>
    <row r="79" spans="1:33" ht="15" customHeight="1" x14ac:dyDescent="0.2">
      <c r="A79">
        <v>2025</v>
      </c>
      <c r="B79">
        <v>0</v>
      </c>
      <c r="C79">
        <v>24.217600000000001</v>
      </c>
      <c r="D79">
        <v>25.8934</v>
      </c>
      <c r="E79">
        <v>45.041400000000003</v>
      </c>
      <c r="F79">
        <v>46.024999999999999</v>
      </c>
      <c r="G79">
        <v>46.360700000000001</v>
      </c>
      <c r="H79">
        <v>48.829700000000003</v>
      </c>
      <c r="I79" s="1">
        <v>1.3566800000000001</v>
      </c>
      <c r="K79" s="10">
        <f t="shared" si="51"/>
        <v>46360.700000000004</v>
      </c>
      <c r="M79">
        <v>2025</v>
      </c>
      <c r="N79">
        <v>0</v>
      </c>
      <c r="O79">
        <v>24.217600000000001</v>
      </c>
      <c r="P79">
        <v>25.8934</v>
      </c>
      <c r="Q79">
        <v>30.815799999999999</v>
      </c>
      <c r="R79">
        <v>30.815799999999999</v>
      </c>
      <c r="S79">
        <v>30.815799999999999</v>
      </c>
      <c r="T79">
        <v>30.815799999999999</v>
      </c>
      <c r="U79" s="1">
        <v>9.5032799999999996E-6</v>
      </c>
      <c r="W79" s="10">
        <f t="shared" si="52"/>
        <v>30815.8</v>
      </c>
      <c r="Y79">
        <v>6</v>
      </c>
      <c r="Z79" t="s">
        <v>73</v>
      </c>
      <c r="AA79">
        <v>2030</v>
      </c>
      <c r="AB79">
        <v>39.216200000000001</v>
      </c>
      <c r="AC79">
        <v>39.216200000000001</v>
      </c>
      <c r="AD79">
        <v>39.216200000000001</v>
      </c>
      <c r="AE79">
        <v>184.01900000000001</v>
      </c>
      <c r="AF79">
        <v>0.101302</v>
      </c>
      <c r="AG79">
        <v>498.904</v>
      </c>
    </row>
    <row r="80" spans="1:33" ht="15" customHeight="1" x14ac:dyDescent="0.2">
      <c r="A80">
        <v>2026</v>
      </c>
      <c r="B80">
        <v>0</v>
      </c>
      <c r="C80">
        <v>24.217600000000001</v>
      </c>
      <c r="D80">
        <v>25.8934</v>
      </c>
      <c r="E80">
        <v>41.971400000000003</v>
      </c>
      <c r="F80">
        <v>44.002000000000002</v>
      </c>
      <c r="G80">
        <v>44.535899999999998</v>
      </c>
      <c r="H80">
        <v>48.759599999999999</v>
      </c>
      <c r="I80">
        <v>2.3522799999999999</v>
      </c>
      <c r="K80" s="10">
        <f t="shared" si="51"/>
        <v>44535.9</v>
      </c>
      <c r="M80">
        <v>2026</v>
      </c>
      <c r="N80">
        <v>0</v>
      </c>
      <c r="O80">
        <v>24.217600000000001</v>
      </c>
      <c r="P80">
        <v>25.8934</v>
      </c>
      <c r="Q80">
        <v>44.225299999999997</v>
      </c>
      <c r="R80">
        <v>46.329599999999999</v>
      </c>
      <c r="S80">
        <v>46.905299999999997</v>
      </c>
      <c r="T80">
        <v>51.459299999999999</v>
      </c>
      <c r="U80">
        <v>2.48272</v>
      </c>
      <c r="W80" s="10">
        <f t="shared" si="52"/>
        <v>46905.299999999996</v>
      </c>
      <c r="Y80">
        <v>6</v>
      </c>
      <c r="Z80" t="s">
        <v>73</v>
      </c>
      <c r="AA80">
        <v>2031</v>
      </c>
      <c r="AB80">
        <v>37.039700000000003</v>
      </c>
      <c r="AC80">
        <v>37.039700000000003</v>
      </c>
      <c r="AD80">
        <v>37.039700000000003</v>
      </c>
      <c r="AE80">
        <v>172.76400000000001</v>
      </c>
      <c r="AF80">
        <v>0.101302</v>
      </c>
      <c r="AG80">
        <v>476.45600000000002</v>
      </c>
    </row>
    <row r="81" spans="1:33" ht="15" customHeight="1" x14ac:dyDescent="0.2">
      <c r="A81">
        <v>2027</v>
      </c>
      <c r="B81">
        <v>0</v>
      </c>
      <c r="C81">
        <v>24.217600000000001</v>
      </c>
      <c r="D81">
        <v>25.8934</v>
      </c>
      <c r="E81">
        <v>38.817599999999999</v>
      </c>
      <c r="F81">
        <v>41.681199999999997</v>
      </c>
      <c r="G81">
        <v>42.336399999999998</v>
      </c>
      <c r="H81">
        <v>47.657299999999999</v>
      </c>
      <c r="I81">
        <v>3.137</v>
      </c>
      <c r="K81" s="10">
        <f t="shared" si="51"/>
        <v>42336.399999999994</v>
      </c>
      <c r="M81">
        <v>2027</v>
      </c>
      <c r="N81">
        <v>0</v>
      </c>
      <c r="O81">
        <v>24.217600000000001</v>
      </c>
      <c r="P81">
        <v>25.8934</v>
      </c>
      <c r="Q81">
        <v>40.818300000000001</v>
      </c>
      <c r="R81">
        <v>43.743400000000001</v>
      </c>
      <c r="S81">
        <v>44.4405</v>
      </c>
      <c r="T81">
        <v>49.9923</v>
      </c>
      <c r="U81">
        <v>3.2510300000000001</v>
      </c>
      <c r="W81" s="10">
        <f t="shared" si="52"/>
        <v>44440.5</v>
      </c>
      <c r="Y81">
        <v>6</v>
      </c>
      <c r="Z81" t="s">
        <v>73</v>
      </c>
      <c r="AA81">
        <v>2032</v>
      </c>
      <c r="AB81">
        <v>35.2455</v>
      </c>
      <c r="AC81">
        <v>35.2455</v>
      </c>
      <c r="AD81">
        <v>35.2455</v>
      </c>
      <c r="AE81">
        <v>162.31399999999999</v>
      </c>
      <c r="AF81">
        <v>0.101302</v>
      </c>
      <c r="AG81">
        <v>457.25900000000001</v>
      </c>
    </row>
    <row r="82" spans="1:33" ht="15" customHeight="1" x14ac:dyDescent="0.2">
      <c r="A82">
        <v>2028</v>
      </c>
      <c r="B82">
        <v>0</v>
      </c>
      <c r="C82">
        <v>24.217600000000001</v>
      </c>
      <c r="D82">
        <v>25.8934</v>
      </c>
      <c r="E82">
        <v>35.490600000000001</v>
      </c>
      <c r="F82">
        <v>39.060299999999998</v>
      </c>
      <c r="G82">
        <v>40.051099999999998</v>
      </c>
      <c r="H82">
        <v>47.019300000000001</v>
      </c>
      <c r="I82">
        <v>3.8326500000000001</v>
      </c>
      <c r="K82" s="10">
        <f t="shared" si="51"/>
        <v>40051.1</v>
      </c>
      <c r="M82">
        <v>2028</v>
      </c>
      <c r="N82">
        <v>0</v>
      </c>
      <c r="O82">
        <v>24.217600000000001</v>
      </c>
      <c r="P82">
        <v>25.8934</v>
      </c>
      <c r="Q82">
        <v>37.240400000000001</v>
      </c>
      <c r="R82">
        <v>40.876100000000001</v>
      </c>
      <c r="S82">
        <v>41.880899999999997</v>
      </c>
      <c r="T82">
        <v>49.006399999999999</v>
      </c>
      <c r="U82">
        <v>3.9232800000000001</v>
      </c>
      <c r="W82" s="10">
        <f t="shared" si="52"/>
        <v>41880.899999999994</v>
      </c>
      <c r="Y82">
        <v>6</v>
      </c>
      <c r="Z82" t="s">
        <v>73</v>
      </c>
      <c r="AA82">
        <v>2033</v>
      </c>
      <c r="AB82">
        <v>33.745600000000003</v>
      </c>
      <c r="AC82">
        <v>33.745600000000003</v>
      </c>
      <c r="AD82">
        <v>33.745600000000003</v>
      </c>
      <c r="AE82">
        <v>153.03700000000001</v>
      </c>
      <c r="AF82">
        <v>0.101295</v>
      </c>
      <c r="AG82">
        <v>439.57900000000001</v>
      </c>
    </row>
    <row r="83" spans="1:33" ht="15" customHeight="1" x14ac:dyDescent="0.2">
      <c r="A83">
        <v>2029</v>
      </c>
      <c r="B83">
        <v>0</v>
      </c>
      <c r="C83">
        <v>24.217600000000001</v>
      </c>
      <c r="D83">
        <v>25.8934</v>
      </c>
      <c r="E83">
        <v>32.429499999999997</v>
      </c>
      <c r="F83">
        <v>36.888199999999998</v>
      </c>
      <c r="G83">
        <v>37.845300000000002</v>
      </c>
      <c r="H83">
        <v>45.702599999999997</v>
      </c>
      <c r="I83">
        <v>4.4044800000000004</v>
      </c>
      <c r="K83" s="10">
        <f t="shared" si="51"/>
        <v>37845.300000000003</v>
      </c>
      <c r="M83">
        <v>2029</v>
      </c>
      <c r="N83">
        <v>0</v>
      </c>
      <c r="O83">
        <v>24.217600000000001</v>
      </c>
      <c r="P83">
        <v>25.8934</v>
      </c>
      <c r="Q83">
        <v>33.9176</v>
      </c>
      <c r="R83">
        <v>38.433300000000003</v>
      </c>
      <c r="S83">
        <v>39.4129</v>
      </c>
      <c r="T83">
        <v>47.462000000000003</v>
      </c>
      <c r="U83">
        <v>4.4745100000000004</v>
      </c>
      <c r="W83" s="10">
        <f t="shared" si="52"/>
        <v>39412.9</v>
      </c>
      <c r="Y83">
        <v>6</v>
      </c>
      <c r="Z83" t="s">
        <v>73</v>
      </c>
      <c r="AA83">
        <v>2034</v>
      </c>
      <c r="AB83">
        <v>32.409100000000002</v>
      </c>
      <c r="AC83">
        <v>32.409100000000002</v>
      </c>
      <c r="AD83">
        <v>32.409100000000002</v>
      </c>
      <c r="AE83">
        <v>145.04300000000001</v>
      </c>
      <c r="AF83">
        <v>0.10100199999999999</v>
      </c>
      <c r="AG83">
        <v>425.26600000000002</v>
      </c>
    </row>
    <row r="84" spans="1:33" ht="15" customHeight="1" x14ac:dyDescent="0.2">
      <c r="A84">
        <v>2030</v>
      </c>
      <c r="B84">
        <v>0</v>
      </c>
      <c r="C84">
        <v>24.217600000000001</v>
      </c>
      <c r="D84">
        <v>25.8934</v>
      </c>
      <c r="E84">
        <v>29.738600000000002</v>
      </c>
      <c r="F84">
        <v>34.999499999999998</v>
      </c>
      <c r="G84">
        <v>35.811900000000001</v>
      </c>
      <c r="H84">
        <v>44.152000000000001</v>
      </c>
      <c r="I84">
        <v>4.7641600000000004</v>
      </c>
      <c r="K84" s="10">
        <f t="shared" si="51"/>
        <v>35811.9</v>
      </c>
      <c r="M84">
        <v>2030</v>
      </c>
      <c r="N84">
        <v>0</v>
      </c>
      <c r="O84">
        <v>24.217600000000001</v>
      </c>
      <c r="P84">
        <v>25.8934</v>
      </c>
      <c r="Q84">
        <v>31.0227</v>
      </c>
      <c r="R84">
        <v>36.321199999999997</v>
      </c>
      <c r="S84">
        <v>37.139699999999998</v>
      </c>
      <c r="T84">
        <v>45.584200000000003</v>
      </c>
      <c r="U84">
        <v>4.8175699999999999</v>
      </c>
      <c r="W84" s="10">
        <f t="shared" si="52"/>
        <v>37139.699999999997</v>
      </c>
      <c r="Y84">
        <v>6</v>
      </c>
      <c r="Z84" t="s">
        <v>73</v>
      </c>
      <c r="AA84">
        <v>2035</v>
      </c>
      <c r="AB84">
        <v>31.110499999999998</v>
      </c>
      <c r="AC84">
        <v>31.110499999999998</v>
      </c>
      <c r="AD84">
        <v>31.110499999999998</v>
      </c>
      <c r="AE84">
        <v>138.31800000000001</v>
      </c>
      <c r="AF84">
        <v>9.9997799999999998E-2</v>
      </c>
      <c r="AG84">
        <v>413.06900000000002</v>
      </c>
    </row>
    <row r="85" spans="1:33" ht="15" customHeight="1" x14ac:dyDescent="0.2">
      <c r="A85">
        <v>2031</v>
      </c>
      <c r="B85">
        <v>0</v>
      </c>
      <c r="C85">
        <v>24.217600000000001</v>
      </c>
      <c r="D85">
        <v>25.8934</v>
      </c>
      <c r="E85">
        <v>27.571400000000001</v>
      </c>
      <c r="F85">
        <v>33.262599999999999</v>
      </c>
      <c r="G85">
        <v>34.042499999999997</v>
      </c>
      <c r="H85">
        <v>43.186999999999998</v>
      </c>
      <c r="I85">
        <v>5.03904</v>
      </c>
      <c r="K85" s="10">
        <f t="shared" si="51"/>
        <v>34042.5</v>
      </c>
      <c r="M85">
        <v>2031</v>
      </c>
      <c r="N85">
        <v>0</v>
      </c>
      <c r="O85">
        <v>24.217600000000001</v>
      </c>
      <c r="P85">
        <v>25.8934</v>
      </c>
      <c r="Q85">
        <v>28.636399999999998</v>
      </c>
      <c r="R85">
        <v>34.326799999999999</v>
      </c>
      <c r="S85">
        <v>35.158099999999997</v>
      </c>
      <c r="T85">
        <v>44.366599999999998</v>
      </c>
      <c r="U85">
        <v>5.0782299999999996</v>
      </c>
      <c r="W85" s="10">
        <f t="shared" si="52"/>
        <v>35158.1</v>
      </c>
      <c r="Y85">
        <v>6</v>
      </c>
      <c r="Z85" t="s">
        <v>73</v>
      </c>
      <c r="AA85">
        <v>2036</v>
      </c>
      <c r="AB85">
        <v>29.955300000000001</v>
      </c>
      <c r="AC85">
        <v>29.955300000000001</v>
      </c>
      <c r="AD85">
        <v>29.955300000000001</v>
      </c>
      <c r="AE85">
        <v>132.79400000000001</v>
      </c>
      <c r="AF85">
        <v>9.8702999999999999E-2</v>
      </c>
      <c r="AG85">
        <v>403.423</v>
      </c>
    </row>
    <row r="86" spans="1:33" ht="15" customHeight="1" x14ac:dyDescent="0.2">
      <c r="A86">
        <v>2032</v>
      </c>
      <c r="B86">
        <v>0</v>
      </c>
      <c r="C86">
        <v>24.217600000000001</v>
      </c>
      <c r="D86">
        <v>25.8934</v>
      </c>
      <c r="E86">
        <v>25.6998</v>
      </c>
      <c r="F86">
        <v>31.76</v>
      </c>
      <c r="G86">
        <v>32.556199999999997</v>
      </c>
      <c r="H86">
        <v>41.7849</v>
      </c>
      <c r="I86">
        <v>5.2848499999999996</v>
      </c>
      <c r="K86" s="10">
        <f t="shared" si="51"/>
        <v>32556.199999999997</v>
      </c>
      <c r="M86">
        <v>2032</v>
      </c>
      <c r="N86">
        <v>0</v>
      </c>
      <c r="O86">
        <v>24.217600000000001</v>
      </c>
      <c r="P86">
        <v>25.8934</v>
      </c>
      <c r="Q86">
        <v>26.6008</v>
      </c>
      <c r="R86">
        <v>32.721499999999999</v>
      </c>
      <c r="S86">
        <v>33.487699999999997</v>
      </c>
      <c r="T86">
        <v>42.794400000000003</v>
      </c>
      <c r="U86">
        <v>5.3125</v>
      </c>
      <c r="W86" s="10">
        <f t="shared" si="52"/>
        <v>33487.699999999997</v>
      </c>
      <c r="Y86">
        <v>7</v>
      </c>
      <c r="Z86" t="s">
        <v>73</v>
      </c>
      <c r="AA86">
        <v>2023</v>
      </c>
      <c r="AB86">
        <v>53.140900000000002</v>
      </c>
      <c r="AC86">
        <v>53.140900000000002</v>
      </c>
      <c r="AD86">
        <v>27.16</v>
      </c>
      <c r="AE86">
        <v>156.65100000000001</v>
      </c>
      <c r="AF86">
        <v>5.0659599999999999E-2</v>
      </c>
      <c r="AG86">
        <v>695.09299999999996</v>
      </c>
    </row>
    <row r="87" spans="1:33" ht="15" customHeight="1" x14ac:dyDescent="0.2">
      <c r="A87">
        <v>2033</v>
      </c>
      <c r="B87">
        <v>0</v>
      </c>
      <c r="C87">
        <v>24.217600000000001</v>
      </c>
      <c r="D87">
        <v>25.8934</v>
      </c>
      <c r="E87">
        <v>24.166699999999999</v>
      </c>
      <c r="F87">
        <v>30.6081</v>
      </c>
      <c r="G87">
        <v>31.2925</v>
      </c>
      <c r="H87">
        <v>41.331699999999998</v>
      </c>
      <c r="I87">
        <v>5.4680999999999997</v>
      </c>
      <c r="K87" s="10">
        <f t="shared" si="51"/>
        <v>31292.5</v>
      </c>
      <c r="M87">
        <v>2033</v>
      </c>
      <c r="N87">
        <v>0</v>
      </c>
      <c r="O87">
        <v>24.217600000000001</v>
      </c>
      <c r="P87">
        <v>25.8934</v>
      </c>
      <c r="Q87">
        <v>24.892199999999999</v>
      </c>
      <c r="R87">
        <v>31.356000000000002</v>
      </c>
      <c r="S87">
        <v>32.067</v>
      </c>
      <c r="T87">
        <v>42.131999999999998</v>
      </c>
      <c r="U87">
        <v>5.4874200000000002</v>
      </c>
      <c r="W87" s="10">
        <f t="shared" si="52"/>
        <v>32067</v>
      </c>
      <c r="Y87">
        <v>7</v>
      </c>
      <c r="Z87" t="s">
        <v>73</v>
      </c>
      <c r="AA87">
        <v>2024</v>
      </c>
      <c r="AB87">
        <v>55.385199999999998</v>
      </c>
      <c r="AC87">
        <v>55.385199999999998</v>
      </c>
      <c r="AD87">
        <v>47.366900000000001</v>
      </c>
      <c r="AE87">
        <v>185.07900000000001</v>
      </c>
      <c r="AF87">
        <v>8.6058200000000001E-2</v>
      </c>
      <c r="AG87">
        <v>700.35299999999995</v>
      </c>
    </row>
    <row r="88" spans="1:33" ht="15" customHeight="1" x14ac:dyDescent="0.2">
      <c r="A88">
        <v>2034</v>
      </c>
      <c r="B88">
        <v>0</v>
      </c>
      <c r="C88">
        <v>24.217600000000001</v>
      </c>
      <c r="D88">
        <v>25.8934</v>
      </c>
      <c r="E88">
        <v>22.837800000000001</v>
      </c>
      <c r="F88">
        <v>29.199400000000001</v>
      </c>
      <c r="G88">
        <v>30.2028</v>
      </c>
      <c r="H88">
        <v>40.145299999999999</v>
      </c>
      <c r="I88">
        <v>5.5705799999999996</v>
      </c>
      <c r="K88" s="10">
        <f t="shared" si="51"/>
        <v>30202.799999999999</v>
      </c>
      <c r="M88">
        <v>2034</v>
      </c>
      <c r="N88">
        <v>0</v>
      </c>
      <c r="O88">
        <v>24.217600000000001</v>
      </c>
      <c r="P88">
        <v>25.8934</v>
      </c>
      <c r="Q88">
        <v>23.455200000000001</v>
      </c>
      <c r="R88">
        <v>29.8307</v>
      </c>
      <c r="S88">
        <v>30.844999999999999</v>
      </c>
      <c r="T88">
        <v>40.818800000000003</v>
      </c>
      <c r="U88">
        <v>5.5837500000000002</v>
      </c>
      <c r="W88" s="10">
        <f t="shared" si="52"/>
        <v>30845</v>
      </c>
      <c r="Y88">
        <v>7</v>
      </c>
      <c r="Z88" t="s">
        <v>73</v>
      </c>
      <c r="AA88">
        <v>2025</v>
      </c>
      <c r="AB88">
        <v>54.204000000000001</v>
      </c>
      <c r="AC88">
        <v>54.204000000000001</v>
      </c>
      <c r="AD88">
        <v>46.360700000000001</v>
      </c>
      <c r="AE88">
        <v>203.61099999999999</v>
      </c>
      <c r="AF88">
        <v>8.6058200000000001E-2</v>
      </c>
      <c r="AG88">
        <v>674.78800000000001</v>
      </c>
    </row>
    <row r="89" spans="1:33" ht="15" customHeight="1" x14ac:dyDescent="0.2">
      <c r="A89">
        <v>2035</v>
      </c>
      <c r="B89">
        <v>0</v>
      </c>
      <c r="C89">
        <v>24.217600000000001</v>
      </c>
      <c r="D89">
        <v>25.8934</v>
      </c>
      <c r="E89">
        <v>21.724499999999999</v>
      </c>
      <c r="F89">
        <v>28.004000000000001</v>
      </c>
      <c r="G89">
        <v>29.253499999999999</v>
      </c>
      <c r="H89">
        <v>39.090800000000002</v>
      </c>
      <c r="I89">
        <v>5.67157</v>
      </c>
      <c r="K89" s="10">
        <f t="shared" si="51"/>
        <v>29253.5</v>
      </c>
      <c r="M89">
        <v>2035</v>
      </c>
      <c r="N89">
        <v>0</v>
      </c>
      <c r="O89">
        <v>24.217600000000001</v>
      </c>
      <c r="P89">
        <v>25.8934</v>
      </c>
      <c r="Q89">
        <v>22.228200000000001</v>
      </c>
      <c r="R89">
        <v>28.513400000000001</v>
      </c>
      <c r="S89">
        <v>29.795000000000002</v>
      </c>
      <c r="T89">
        <v>39.6556</v>
      </c>
      <c r="U89">
        <v>5.6634200000000003</v>
      </c>
      <c r="W89" s="10">
        <f t="shared" si="52"/>
        <v>29795</v>
      </c>
      <c r="Y89">
        <v>7</v>
      </c>
      <c r="Z89" t="s">
        <v>73</v>
      </c>
      <c r="AA89">
        <v>2026</v>
      </c>
      <c r="AB89">
        <v>52.0685</v>
      </c>
      <c r="AC89">
        <v>52.0685</v>
      </c>
      <c r="AD89">
        <v>52.0685</v>
      </c>
      <c r="AE89">
        <v>215.17</v>
      </c>
      <c r="AF89">
        <v>0.101302</v>
      </c>
      <c r="AG89">
        <v>644.43799999999999</v>
      </c>
    </row>
    <row r="90" spans="1:33" ht="15" customHeight="1" x14ac:dyDescent="0.2">
      <c r="A90">
        <v>2036</v>
      </c>
      <c r="B90">
        <v>0</v>
      </c>
      <c r="C90">
        <v>24.217600000000001</v>
      </c>
      <c r="D90">
        <v>25.8934</v>
      </c>
      <c r="E90">
        <v>20.5989</v>
      </c>
      <c r="F90">
        <v>27.331299999999999</v>
      </c>
      <c r="G90">
        <v>28.428899999999999</v>
      </c>
      <c r="H90">
        <v>39.340299999999999</v>
      </c>
      <c r="I90">
        <v>5.7788599999999999</v>
      </c>
      <c r="K90" s="10">
        <f t="shared" si="51"/>
        <v>28428.899999999998</v>
      </c>
      <c r="M90">
        <v>2036</v>
      </c>
      <c r="N90">
        <v>0</v>
      </c>
      <c r="O90">
        <v>24.217600000000001</v>
      </c>
      <c r="P90">
        <v>25.8934</v>
      </c>
      <c r="Q90">
        <v>21.216799999999999</v>
      </c>
      <c r="R90">
        <v>27.776199999999999</v>
      </c>
      <c r="S90">
        <v>28.898599999999998</v>
      </c>
      <c r="T90">
        <v>39.759599999999999</v>
      </c>
      <c r="U90">
        <v>5.73977</v>
      </c>
      <c r="W90" s="10">
        <f t="shared" si="52"/>
        <v>28898.6</v>
      </c>
      <c r="Y90">
        <v>7</v>
      </c>
      <c r="Z90" t="s">
        <v>73</v>
      </c>
      <c r="AA90">
        <v>2027</v>
      </c>
      <c r="AB90">
        <v>48.832500000000003</v>
      </c>
      <c r="AC90">
        <v>48.832500000000003</v>
      </c>
      <c r="AD90">
        <v>48.832500000000003</v>
      </c>
      <c r="AE90">
        <v>216.024</v>
      </c>
      <c r="AF90">
        <v>0.101302</v>
      </c>
      <c r="AG90">
        <v>606.65099999999995</v>
      </c>
    </row>
    <row r="91" spans="1:33" ht="15" customHeight="1" x14ac:dyDescent="0.2">
      <c r="Y91">
        <v>7</v>
      </c>
      <c r="Z91" t="s">
        <v>73</v>
      </c>
      <c r="AA91">
        <v>2028</v>
      </c>
      <c r="AB91">
        <v>45.618299999999998</v>
      </c>
      <c r="AC91">
        <v>45.618299999999998</v>
      </c>
      <c r="AD91">
        <v>45.618299999999998</v>
      </c>
      <c r="AE91">
        <v>210.398</v>
      </c>
      <c r="AF91">
        <v>0.101302</v>
      </c>
      <c r="AG91">
        <v>569.65200000000004</v>
      </c>
    </row>
    <row r="92" spans="1:33" ht="15" customHeight="1" x14ac:dyDescent="0.2">
      <c r="A92" t="s">
        <v>26</v>
      </c>
      <c r="B92" t="s">
        <v>73</v>
      </c>
      <c r="M92" t="s">
        <v>26</v>
      </c>
      <c r="N92" t="s">
        <v>73</v>
      </c>
      <c r="Y92">
        <v>7</v>
      </c>
      <c r="Z92" t="s">
        <v>73</v>
      </c>
      <c r="AA92">
        <v>2029</v>
      </c>
      <c r="AB92">
        <v>42.616100000000003</v>
      </c>
      <c r="AC92">
        <v>42.616100000000003</v>
      </c>
      <c r="AD92">
        <v>42.616100000000003</v>
      </c>
      <c r="AE92">
        <v>200.51300000000001</v>
      </c>
      <c r="AF92">
        <v>0.101302</v>
      </c>
      <c r="AG92">
        <v>535.93799999999999</v>
      </c>
    </row>
    <row r="93" spans="1:33" ht="15" customHeight="1" x14ac:dyDescent="0.2">
      <c r="A93" t="s">
        <v>6</v>
      </c>
      <c r="B93" t="s">
        <v>27</v>
      </c>
      <c r="C93" t="s">
        <v>28</v>
      </c>
      <c r="D93" t="s">
        <v>29</v>
      </c>
      <c r="E93" t="s">
        <v>30</v>
      </c>
      <c r="F93" t="s">
        <v>31</v>
      </c>
      <c r="G93" t="s">
        <v>32</v>
      </c>
      <c r="H93" t="s">
        <v>33</v>
      </c>
      <c r="I93" t="s">
        <v>34</v>
      </c>
      <c r="M93" t="s">
        <v>6</v>
      </c>
      <c r="N93" t="s">
        <v>27</v>
      </c>
      <c r="O93" t="s">
        <v>28</v>
      </c>
      <c r="P93" t="s">
        <v>29</v>
      </c>
      <c r="Q93" t="s">
        <v>30</v>
      </c>
      <c r="R93" t="s">
        <v>31</v>
      </c>
      <c r="S93" t="s">
        <v>32</v>
      </c>
      <c r="T93" t="s">
        <v>33</v>
      </c>
      <c r="U93" t="s">
        <v>34</v>
      </c>
      <c r="Y93">
        <v>7</v>
      </c>
      <c r="Z93" t="s">
        <v>73</v>
      </c>
      <c r="AA93">
        <v>2030</v>
      </c>
      <c r="AB93">
        <v>39.921100000000003</v>
      </c>
      <c r="AC93">
        <v>39.921100000000003</v>
      </c>
      <c r="AD93">
        <v>39.921100000000003</v>
      </c>
      <c r="AE93">
        <v>188.74799999999999</v>
      </c>
      <c r="AF93">
        <v>0.101302</v>
      </c>
      <c r="AG93">
        <v>507.00599999999997</v>
      </c>
    </row>
    <row r="94" spans="1:33" ht="15" customHeight="1" x14ac:dyDescent="0.2">
      <c r="A94">
        <v>2023</v>
      </c>
      <c r="B94">
        <v>299.90100000000001</v>
      </c>
      <c r="C94">
        <v>119.96</v>
      </c>
      <c r="D94">
        <v>104.965</v>
      </c>
      <c r="E94">
        <v>156.65100000000001</v>
      </c>
      <c r="F94">
        <v>156.65100000000001</v>
      </c>
      <c r="G94">
        <v>156.65100000000001</v>
      </c>
      <c r="H94">
        <v>156.65100000000001</v>
      </c>
      <c r="I94" s="1">
        <v>4.5474699999999999E-13</v>
      </c>
      <c r="K94" s="10">
        <f t="shared" ref="K94:K107" si="53">G94*1000</f>
        <v>156651</v>
      </c>
      <c r="M94">
        <v>2023</v>
      </c>
      <c r="N94">
        <v>299.90100000000001</v>
      </c>
      <c r="O94">
        <v>119.96</v>
      </c>
      <c r="P94">
        <v>104.965</v>
      </c>
      <c r="Q94">
        <v>156.65100000000001</v>
      </c>
      <c r="R94">
        <v>156.65100000000001</v>
      </c>
      <c r="S94">
        <v>156.65100000000001</v>
      </c>
      <c r="T94">
        <v>156.65100000000001</v>
      </c>
      <c r="U94" s="1">
        <v>4.5474699999999999E-13</v>
      </c>
      <c r="W94" s="10">
        <f t="shared" ref="W94:W107" si="54">S94*1000</f>
        <v>156651</v>
      </c>
      <c r="Y94">
        <v>7</v>
      </c>
      <c r="Z94" t="s">
        <v>73</v>
      </c>
      <c r="AA94">
        <v>2031</v>
      </c>
      <c r="AB94">
        <v>37.6233</v>
      </c>
      <c r="AC94">
        <v>37.6233</v>
      </c>
      <c r="AD94">
        <v>37.6233</v>
      </c>
      <c r="AE94" s="29">
        <v>176.858</v>
      </c>
      <c r="AF94" s="29">
        <v>0.101302</v>
      </c>
      <c r="AG94">
        <v>483.22500000000002</v>
      </c>
    </row>
    <row r="95" spans="1:33" ht="15" customHeight="1" x14ac:dyDescent="0.2">
      <c r="A95">
        <v>2024</v>
      </c>
      <c r="B95">
        <v>299.90100000000001</v>
      </c>
      <c r="C95">
        <v>119.96</v>
      </c>
      <c r="D95">
        <v>104.965</v>
      </c>
      <c r="E95">
        <v>184.80600000000001</v>
      </c>
      <c r="F95">
        <v>184.97200000000001</v>
      </c>
      <c r="G95">
        <v>185.07900000000001</v>
      </c>
      <c r="H95">
        <v>185.709</v>
      </c>
      <c r="I95" s="1">
        <v>0.32626300000000003</v>
      </c>
      <c r="K95" s="10">
        <f t="shared" si="53"/>
        <v>185079</v>
      </c>
      <c r="M95">
        <v>2024</v>
      </c>
      <c r="N95">
        <v>299.90100000000001</v>
      </c>
      <c r="O95">
        <v>119.96</v>
      </c>
      <c r="P95">
        <v>104.965</v>
      </c>
      <c r="Q95">
        <v>184.80600000000001</v>
      </c>
      <c r="R95">
        <v>184.97200000000001</v>
      </c>
      <c r="S95">
        <v>185.07900000000001</v>
      </c>
      <c r="T95">
        <v>185.709</v>
      </c>
      <c r="U95" s="1">
        <v>0.32626300000000003</v>
      </c>
      <c r="W95" s="10">
        <f t="shared" si="54"/>
        <v>185079</v>
      </c>
      <c r="Y95">
        <v>7</v>
      </c>
      <c r="Z95" t="s">
        <v>73</v>
      </c>
      <c r="AA95">
        <v>2032</v>
      </c>
      <c r="AB95">
        <v>35.725900000000003</v>
      </c>
      <c r="AC95">
        <v>35.725900000000003</v>
      </c>
      <c r="AD95">
        <v>35.725900000000003</v>
      </c>
      <c r="AE95">
        <v>165.80099999999999</v>
      </c>
      <c r="AF95">
        <v>0.101302</v>
      </c>
      <c r="AG95">
        <v>462.89100000000002</v>
      </c>
    </row>
    <row r="96" spans="1:33" ht="15" customHeight="1" x14ac:dyDescent="0.2">
      <c r="A96">
        <v>2025</v>
      </c>
      <c r="B96">
        <v>299.90100000000001</v>
      </c>
      <c r="C96">
        <v>119.96</v>
      </c>
      <c r="D96">
        <v>104.965</v>
      </c>
      <c r="E96">
        <v>202.78399999999999</v>
      </c>
      <c r="F96">
        <v>203.39599999999999</v>
      </c>
      <c r="G96">
        <v>203.61099999999999</v>
      </c>
      <c r="H96">
        <v>205.12700000000001</v>
      </c>
      <c r="I96" s="1">
        <v>0.843163</v>
      </c>
      <c r="K96" s="10">
        <f t="shared" si="53"/>
        <v>203611</v>
      </c>
      <c r="M96">
        <v>2025</v>
      </c>
      <c r="N96">
        <v>299.90100000000001</v>
      </c>
      <c r="O96">
        <v>119.96</v>
      </c>
      <c r="P96">
        <v>104.965</v>
      </c>
      <c r="Q96">
        <v>208.571</v>
      </c>
      <c r="R96">
        <v>209.25399999999999</v>
      </c>
      <c r="S96">
        <v>209.5</v>
      </c>
      <c r="T96">
        <v>211.26599999999999</v>
      </c>
      <c r="U96" s="1">
        <v>0.95908400000000005</v>
      </c>
      <c r="W96" s="10">
        <f t="shared" si="54"/>
        <v>209500</v>
      </c>
      <c r="Y96">
        <v>7</v>
      </c>
      <c r="Z96" t="s">
        <v>73</v>
      </c>
      <c r="AA96">
        <v>2033</v>
      </c>
      <c r="AB96">
        <v>34.140700000000002</v>
      </c>
      <c r="AC96" s="29">
        <v>34.140700000000002</v>
      </c>
      <c r="AD96" s="29">
        <v>34.140700000000002</v>
      </c>
      <c r="AE96" s="29">
        <v>155.97300000000001</v>
      </c>
      <c r="AF96" s="29">
        <v>0.101301</v>
      </c>
      <c r="AG96">
        <v>444.24900000000002</v>
      </c>
    </row>
    <row r="97" spans="1:33" ht="15" customHeight="1" x14ac:dyDescent="0.2">
      <c r="A97">
        <v>2026</v>
      </c>
      <c r="B97">
        <v>299.90100000000001</v>
      </c>
      <c r="C97">
        <v>119.96</v>
      </c>
      <c r="D97">
        <v>104.965</v>
      </c>
      <c r="E97">
        <v>213.28299999999999</v>
      </c>
      <c r="F97">
        <v>214.75200000000001</v>
      </c>
      <c r="G97">
        <v>215.17</v>
      </c>
      <c r="H97">
        <v>218.477</v>
      </c>
      <c r="I97" s="1">
        <v>1.8820300000000001</v>
      </c>
      <c r="K97" s="10">
        <f t="shared" si="53"/>
        <v>215170</v>
      </c>
      <c r="M97">
        <v>2026</v>
      </c>
      <c r="N97">
        <v>299.90100000000001</v>
      </c>
      <c r="O97">
        <v>119.96</v>
      </c>
      <c r="P97">
        <v>104.965</v>
      </c>
      <c r="Q97">
        <v>225.71799999999999</v>
      </c>
      <c r="R97">
        <v>227.50399999999999</v>
      </c>
      <c r="S97">
        <v>228.07599999999999</v>
      </c>
      <c r="T97">
        <v>232.226</v>
      </c>
      <c r="U97" s="1">
        <v>2.3806500000000002</v>
      </c>
      <c r="W97" s="10">
        <f t="shared" si="54"/>
        <v>228076</v>
      </c>
      <c r="Y97">
        <v>7</v>
      </c>
      <c r="Z97" t="s">
        <v>73</v>
      </c>
      <c r="AA97">
        <v>2034</v>
      </c>
      <c r="AB97">
        <v>32.762599999999999</v>
      </c>
      <c r="AC97">
        <v>32.762599999999999</v>
      </c>
      <c r="AD97">
        <v>32.762599999999999</v>
      </c>
      <c r="AE97">
        <v>147.49799999999999</v>
      </c>
      <c r="AF97">
        <v>0.10113999999999999</v>
      </c>
      <c r="AG97">
        <v>429.12799999999999</v>
      </c>
    </row>
    <row r="98" spans="1:33" ht="15" customHeight="1" x14ac:dyDescent="0.2">
      <c r="A98">
        <v>2027</v>
      </c>
      <c r="B98">
        <v>299.90100000000001</v>
      </c>
      <c r="C98">
        <v>119.96</v>
      </c>
      <c r="D98">
        <v>104.965</v>
      </c>
      <c r="E98">
        <v>215.35300000000001</v>
      </c>
      <c r="F98">
        <v>218.398</v>
      </c>
      <c r="G98">
        <v>219.22</v>
      </c>
      <c r="H98">
        <v>225.79400000000001</v>
      </c>
      <c r="I98" s="1">
        <v>3.7111499999999999</v>
      </c>
      <c r="K98" s="10">
        <f t="shared" si="53"/>
        <v>219220</v>
      </c>
      <c r="M98">
        <v>2027</v>
      </c>
      <c r="N98">
        <v>299.90100000000001</v>
      </c>
      <c r="O98">
        <v>119.96</v>
      </c>
      <c r="P98">
        <v>104.965</v>
      </c>
      <c r="Q98">
        <v>227.905</v>
      </c>
      <c r="R98">
        <v>231.25399999999999</v>
      </c>
      <c r="S98">
        <v>232.19499999999999</v>
      </c>
      <c r="T98">
        <v>239.631</v>
      </c>
      <c r="U98" s="1">
        <v>4.2458299999999998</v>
      </c>
      <c r="W98" s="10">
        <f t="shared" si="54"/>
        <v>232195</v>
      </c>
      <c r="Y98">
        <v>7</v>
      </c>
      <c r="Z98" t="s">
        <v>73</v>
      </c>
      <c r="AA98">
        <v>2035</v>
      </c>
      <c r="AB98">
        <v>31.443300000000001</v>
      </c>
      <c r="AC98">
        <v>31.443300000000001</v>
      </c>
      <c r="AD98">
        <v>31.443300000000001</v>
      </c>
      <c r="AE98">
        <v>140.34700000000001</v>
      </c>
      <c r="AF98">
        <v>0.100315</v>
      </c>
      <c r="AG98">
        <v>416.22699999999998</v>
      </c>
    </row>
    <row r="99" spans="1:33" ht="15" customHeight="1" x14ac:dyDescent="0.2">
      <c r="A99">
        <v>2028</v>
      </c>
      <c r="B99">
        <v>299.90100000000001</v>
      </c>
      <c r="C99">
        <v>119.96</v>
      </c>
      <c r="D99">
        <v>104.965</v>
      </c>
      <c r="E99">
        <v>209.929</v>
      </c>
      <c r="F99">
        <v>215.08199999999999</v>
      </c>
      <c r="G99">
        <v>216.63</v>
      </c>
      <c r="H99">
        <v>228.00899999999999</v>
      </c>
      <c r="I99" s="1">
        <v>6.5035800000000004</v>
      </c>
      <c r="K99" s="10">
        <f t="shared" si="53"/>
        <v>216630</v>
      </c>
      <c r="M99">
        <v>2028</v>
      </c>
      <c r="N99">
        <v>299.90100000000001</v>
      </c>
      <c r="O99">
        <v>119.96</v>
      </c>
      <c r="P99">
        <v>104.965</v>
      </c>
      <c r="Q99">
        <v>221.858</v>
      </c>
      <c r="R99">
        <v>227.36199999999999</v>
      </c>
      <c r="S99">
        <v>229.131</v>
      </c>
      <c r="T99">
        <v>241.536</v>
      </c>
      <c r="U99" s="1">
        <v>7.0679800000000004</v>
      </c>
      <c r="W99" s="10">
        <f t="shared" si="54"/>
        <v>229131</v>
      </c>
      <c r="Y99">
        <v>7</v>
      </c>
      <c r="Z99" t="s">
        <v>73</v>
      </c>
      <c r="AA99">
        <v>2036</v>
      </c>
      <c r="AB99">
        <v>30.250499999999999</v>
      </c>
      <c r="AC99">
        <v>30.250499999999999</v>
      </c>
      <c r="AD99">
        <v>30.250499999999999</v>
      </c>
      <c r="AE99">
        <v>134.44800000000001</v>
      </c>
      <c r="AF99">
        <v>9.9093700000000007E-2</v>
      </c>
      <c r="AG99">
        <v>405.95100000000002</v>
      </c>
    </row>
    <row r="100" spans="1:33" ht="15" customHeight="1" x14ac:dyDescent="0.2">
      <c r="A100">
        <v>2029</v>
      </c>
      <c r="B100">
        <v>299.90100000000001</v>
      </c>
      <c r="C100">
        <v>119.96</v>
      </c>
      <c r="D100">
        <v>104.965</v>
      </c>
      <c r="E100">
        <v>198.37899999999999</v>
      </c>
      <c r="F100">
        <v>206.69499999999999</v>
      </c>
      <c r="G100">
        <v>209.39099999999999</v>
      </c>
      <c r="H100">
        <v>226.85900000000001</v>
      </c>
      <c r="I100">
        <v>10.029500000000001</v>
      </c>
      <c r="K100" s="10">
        <f t="shared" si="53"/>
        <v>209391</v>
      </c>
      <c r="M100">
        <v>2029</v>
      </c>
      <c r="N100">
        <v>299.90100000000001</v>
      </c>
      <c r="O100">
        <v>119.96</v>
      </c>
      <c r="P100">
        <v>104.965</v>
      </c>
      <c r="Q100">
        <v>209.458</v>
      </c>
      <c r="R100">
        <v>218.22200000000001</v>
      </c>
      <c r="S100">
        <v>220.989</v>
      </c>
      <c r="T100">
        <v>239.36600000000001</v>
      </c>
      <c r="U100">
        <v>10.604200000000001</v>
      </c>
      <c r="W100" s="10">
        <f t="shared" si="54"/>
        <v>220989</v>
      </c>
    </row>
    <row r="101" spans="1:33" ht="15" customHeight="1" x14ac:dyDescent="0.2">
      <c r="A101">
        <v>2030</v>
      </c>
      <c r="B101">
        <v>299.90100000000001</v>
      </c>
      <c r="C101">
        <v>119.96</v>
      </c>
      <c r="D101">
        <v>104.965</v>
      </c>
      <c r="E101">
        <v>184.16499999999999</v>
      </c>
      <c r="F101">
        <v>196.18100000000001</v>
      </c>
      <c r="G101">
        <v>199.78700000000001</v>
      </c>
      <c r="H101">
        <v>225.27199999999999</v>
      </c>
      <c r="I101">
        <v>13.642200000000001</v>
      </c>
      <c r="K101" s="10">
        <f t="shared" si="53"/>
        <v>199787</v>
      </c>
      <c r="M101">
        <v>2030</v>
      </c>
      <c r="N101">
        <v>299.90100000000001</v>
      </c>
      <c r="O101">
        <v>119.96</v>
      </c>
      <c r="P101">
        <v>104.965</v>
      </c>
      <c r="Q101">
        <v>194.16</v>
      </c>
      <c r="R101">
        <v>206.44</v>
      </c>
      <c r="S101">
        <v>210.221</v>
      </c>
      <c r="T101">
        <v>236.08199999999999</v>
      </c>
      <c r="U101">
        <v>14.185700000000001</v>
      </c>
      <c r="W101" s="10">
        <f t="shared" si="54"/>
        <v>210221</v>
      </c>
    </row>
    <row r="102" spans="1:33" ht="15" customHeight="1" x14ac:dyDescent="0.2">
      <c r="A102">
        <v>2031</v>
      </c>
      <c r="B102">
        <v>299.90100000000001</v>
      </c>
      <c r="C102">
        <v>119.96</v>
      </c>
      <c r="D102">
        <v>104.965</v>
      </c>
      <c r="E102">
        <v>168.97399999999999</v>
      </c>
      <c r="F102">
        <v>185.208</v>
      </c>
      <c r="G102">
        <v>189.583</v>
      </c>
      <c r="H102">
        <v>221.25</v>
      </c>
      <c r="I102">
        <v>16.8309</v>
      </c>
      <c r="K102" s="10">
        <f t="shared" si="53"/>
        <v>189583</v>
      </c>
      <c r="M102">
        <v>2031</v>
      </c>
      <c r="N102">
        <v>299.90100000000001</v>
      </c>
      <c r="O102">
        <v>119.96</v>
      </c>
      <c r="P102">
        <v>104.965</v>
      </c>
      <c r="Q102">
        <v>177.714</v>
      </c>
      <c r="R102">
        <v>194.18100000000001</v>
      </c>
      <c r="S102">
        <v>198.75</v>
      </c>
      <c r="T102">
        <v>231.28299999999999</v>
      </c>
      <c r="U102">
        <v>17.299099999999999</v>
      </c>
      <c r="W102" s="10">
        <f t="shared" si="54"/>
        <v>198750</v>
      </c>
    </row>
    <row r="103" spans="1:33" ht="15" customHeight="1" x14ac:dyDescent="0.2">
      <c r="A103">
        <v>2032</v>
      </c>
      <c r="B103">
        <v>299.90100000000001</v>
      </c>
      <c r="C103">
        <v>119.96</v>
      </c>
      <c r="D103">
        <v>104.965</v>
      </c>
      <c r="E103">
        <v>155.30600000000001</v>
      </c>
      <c r="F103">
        <v>175.62100000000001</v>
      </c>
      <c r="G103">
        <v>179.79</v>
      </c>
      <c r="H103">
        <v>215.10400000000001</v>
      </c>
      <c r="I103">
        <v>19.384599999999999</v>
      </c>
      <c r="K103" s="10">
        <f t="shared" si="53"/>
        <v>179790</v>
      </c>
      <c r="M103">
        <v>2032</v>
      </c>
      <c r="N103">
        <v>299.90100000000001</v>
      </c>
      <c r="O103">
        <v>119.96</v>
      </c>
      <c r="P103">
        <v>104.965</v>
      </c>
      <c r="Q103">
        <v>162.84800000000001</v>
      </c>
      <c r="R103">
        <v>183.40100000000001</v>
      </c>
      <c r="S103">
        <v>187.708</v>
      </c>
      <c r="T103">
        <v>223.85300000000001</v>
      </c>
      <c r="U103">
        <v>19.757000000000001</v>
      </c>
      <c r="W103" s="10">
        <f t="shared" si="54"/>
        <v>187708</v>
      </c>
    </row>
    <row r="104" spans="1:33" ht="15" customHeight="1" x14ac:dyDescent="0.2">
      <c r="A104">
        <v>2033</v>
      </c>
      <c r="B104">
        <v>299.90100000000001</v>
      </c>
      <c r="C104">
        <v>119.96</v>
      </c>
      <c r="D104">
        <v>104.965</v>
      </c>
      <c r="E104">
        <v>143.73599999999999</v>
      </c>
      <c r="F104">
        <v>167.346</v>
      </c>
      <c r="G104">
        <v>170.874</v>
      </c>
      <c r="H104">
        <v>208.892</v>
      </c>
      <c r="I104">
        <v>21.273800000000001</v>
      </c>
      <c r="K104" s="10">
        <f t="shared" si="53"/>
        <v>170874</v>
      </c>
      <c r="M104">
        <v>2033</v>
      </c>
      <c r="N104">
        <v>299.90100000000001</v>
      </c>
      <c r="O104">
        <v>119.96</v>
      </c>
      <c r="P104">
        <v>104.965</v>
      </c>
      <c r="Q104">
        <v>150.316</v>
      </c>
      <c r="R104">
        <v>174.34800000000001</v>
      </c>
      <c r="S104">
        <v>177.63800000000001</v>
      </c>
      <c r="T104">
        <v>216.077</v>
      </c>
      <c r="U104">
        <v>21.555700000000002</v>
      </c>
      <c r="W104" s="10">
        <f t="shared" si="54"/>
        <v>177638</v>
      </c>
    </row>
    <row r="105" spans="1:33" ht="15" customHeight="1" x14ac:dyDescent="0.2">
      <c r="A105">
        <v>2034</v>
      </c>
      <c r="B105">
        <v>299.90100000000001</v>
      </c>
      <c r="C105">
        <v>119.96</v>
      </c>
      <c r="D105">
        <v>104.965</v>
      </c>
      <c r="E105">
        <v>133.821</v>
      </c>
      <c r="F105">
        <v>159.49299999999999</v>
      </c>
      <c r="G105">
        <v>163.029</v>
      </c>
      <c r="H105">
        <v>204.06700000000001</v>
      </c>
      <c r="I105">
        <v>22.642299999999999</v>
      </c>
      <c r="K105" s="10">
        <f t="shared" si="53"/>
        <v>163029</v>
      </c>
      <c r="M105">
        <v>2034</v>
      </c>
      <c r="N105">
        <v>299.90100000000001</v>
      </c>
      <c r="O105">
        <v>119.96</v>
      </c>
      <c r="P105">
        <v>104.965</v>
      </c>
      <c r="Q105">
        <v>139.23400000000001</v>
      </c>
      <c r="R105">
        <v>164.83500000000001</v>
      </c>
      <c r="S105">
        <v>168.76400000000001</v>
      </c>
      <c r="T105">
        <v>210.078</v>
      </c>
      <c r="U105">
        <v>22.849599999999999</v>
      </c>
      <c r="W105" s="10">
        <f t="shared" si="54"/>
        <v>168764</v>
      </c>
    </row>
    <row r="106" spans="1:33" ht="15" customHeight="1" x14ac:dyDescent="0.2">
      <c r="A106">
        <v>2035</v>
      </c>
      <c r="B106">
        <v>299.90100000000001</v>
      </c>
      <c r="C106">
        <v>119.96</v>
      </c>
      <c r="D106">
        <v>104.965</v>
      </c>
      <c r="E106">
        <v>124.78</v>
      </c>
      <c r="F106">
        <v>152.86199999999999</v>
      </c>
      <c r="G106">
        <v>156.28</v>
      </c>
      <c r="H106">
        <v>197.77600000000001</v>
      </c>
      <c r="I106">
        <v>23.723299999999998</v>
      </c>
      <c r="K106" s="10">
        <f t="shared" si="53"/>
        <v>156280</v>
      </c>
      <c r="M106">
        <v>2035</v>
      </c>
      <c r="N106">
        <v>299.90100000000001</v>
      </c>
      <c r="O106">
        <v>119.96</v>
      </c>
      <c r="P106">
        <v>104.965</v>
      </c>
      <c r="Q106">
        <v>129.512</v>
      </c>
      <c r="R106">
        <v>157.59100000000001</v>
      </c>
      <c r="S106">
        <v>161.12</v>
      </c>
      <c r="T106">
        <v>202.57599999999999</v>
      </c>
      <c r="U106">
        <v>23.872399999999999</v>
      </c>
      <c r="W106" s="10">
        <f t="shared" si="54"/>
        <v>161120</v>
      </c>
    </row>
    <row r="107" spans="1:33" ht="15" customHeight="1" x14ac:dyDescent="0.2">
      <c r="A107">
        <v>2036</v>
      </c>
      <c r="B107">
        <v>299.90100000000001</v>
      </c>
      <c r="C107">
        <v>119.96</v>
      </c>
      <c r="D107">
        <v>104.965</v>
      </c>
      <c r="E107">
        <v>118.098</v>
      </c>
      <c r="F107">
        <v>147.39699999999999</v>
      </c>
      <c r="G107">
        <v>150.553</v>
      </c>
      <c r="H107">
        <v>194.935</v>
      </c>
      <c r="I107">
        <v>24.619800000000001</v>
      </c>
      <c r="K107" s="10">
        <f t="shared" si="53"/>
        <v>150553</v>
      </c>
      <c r="M107">
        <v>2036</v>
      </c>
      <c r="N107">
        <v>299.90100000000001</v>
      </c>
      <c r="O107">
        <v>119.96</v>
      </c>
      <c r="P107">
        <v>104.965</v>
      </c>
      <c r="Q107">
        <v>122.181</v>
      </c>
      <c r="R107">
        <v>151.41</v>
      </c>
      <c r="S107">
        <v>154.62</v>
      </c>
      <c r="T107">
        <v>199.32400000000001</v>
      </c>
      <c r="U107">
        <v>24.7332</v>
      </c>
      <c r="W107" s="10">
        <f t="shared" si="54"/>
        <v>154620</v>
      </c>
    </row>
    <row r="108" spans="1:33" ht="15" customHeight="1" x14ac:dyDescent="0.2"/>
    <row r="109" spans="1:33" ht="15" customHeight="1" x14ac:dyDescent="0.2">
      <c r="A109" t="s">
        <v>74</v>
      </c>
      <c r="M109" t="s">
        <v>74</v>
      </c>
    </row>
    <row r="110" spans="1:33" ht="15" customHeight="1" x14ac:dyDescent="0.2">
      <c r="A110" t="s">
        <v>6</v>
      </c>
      <c r="B110" t="s">
        <v>36</v>
      </c>
      <c r="C110" t="s">
        <v>37</v>
      </c>
      <c r="D110" t="s">
        <v>38</v>
      </c>
      <c r="E110" t="s">
        <v>39</v>
      </c>
      <c r="F110" t="s">
        <v>40</v>
      </c>
      <c r="G110" t="s">
        <v>41</v>
      </c>
      <c r="H110" t="s">
        <v>42</v>
      </c>
      <c r="I110" t="s">
        <v>43</v>
      </c>
      <c r="M110" t="s">
        <v>6</v>
      </c>
      <c r="N110" t="s">
        <v>36</v>
      </c>
      <c r="O110" t="s">
        <v>37</v>
      </c>
      <c r="P110" t="s">
        <v>38</v>
      </c>
      <c r="Q110" t="s">
        <v>39</v>
      </c>
      <c r="R110" t="s">
        <v>40</v>
      </c>
      <c r="S110" t="s">
        <v>41</v>
      </c>
      <c r="T110" t="s">
        <v>42</v>
      </c>
      <c r="U110" t="s">
        <v>43</v>
      </c>
    </row>
    <row r="111" spans="1:33" ht="15" customHeight="1" x14ac:dyDescent="0.2">
      <c r="A111">
        <v>2023</v>
      </c>
      <c r="B111">
        <v>0</v>
      </c>
      <c r="C111">
        <v>8.6058300000000004E-2</v>
      </c>
      <c r="D111">
        <v>0.101302</v>
      </c>
      <c r="E111">
        <v>5.0659599999999999E-2</v>
      </c>
      <c r="F111">
        <v>5.0659599999999999E-2</v>
      </c>
      <c r="G111">
        <v>5.0659599999999999E-2</v>
      </c>
      <c r="H111">
        <v>5.0659599999999999E-2</v>
      </c>
      <c r="I111" s="1">
        <v>5.2041700000000003E-16</v>
      </c>
      <c r="K111" s="11">
        <f t="shared" ref="K111:K124" si="55">G111</f>
        <v>5.0659599999999999E-2</v>
      </c>
      <c r="M111">
        <v>2023</v>
      </c>
      <c r="N111">
        <v>0</v>
      </c>
      <c r="O111">
        <v>8.6058300000000004E-2</v>
      </c>
      <c r="P111">
        <v>0.101302</v>
      </c>
      <c r="Q111">
        <v>5.0659599999999999E-2</v>
      </c>
      <c r="R111">
        <v>5.0659599999999999E-2</v>
      </c>
      <c r="S111">
        <v>5.0659599999999999E-2</v>
      </c>
      <c r="T111">
        <v>5.0659599999999999E-2</v>
      </c>
      <c r="U111" s="1">
        <v>5.2041700000000003E-16</v>
      </c>
      <c r="W111" s="11">
        <f t="shared" ref="W111:W124" si="56">S111</f>
        <v>5.0659599999999999E-2</v>
      </c>
    </row>
    <row r="112" spans="1:33" ht="15" customHeight="1" x14ac:dyDescent="0.2">
      <c r="A112">
        <v>2024</v>
      </c>
      <c r="B112">
        <v>0</v>
      </c>
      <c r="C112">
        <v>8.6058300000000004E-2</v>
      </c>
      <c r="D112">
        <v>0.101302</v>
      </c>
      <c r="E112">
        <v>8.6058300000000004E-2</v>
      </c>
      <c r="F112">
        <v>8.6058300000000004E-2</v>
      </c>
      <c r="G112">
        <v>8.6058300000000004E-2</v>
      </c>
      <c r="H112">
        <v>8.6058300000000004E-2</v>
      </c>
      <c r="I112" s="1">
        <v>4.8572299999999998E-16</v>
      </c>
      <c r="K112" s="11">
        <f t="shared" si="55"/>
        <v>8.6058300000000004E-2</v>
      </c>
      <c r="M112">
        <v>2024</v>
      </c>
      <c r="N112">
        <v>0</v>
      </c>
      <c r="O112">
        <v>8.6058300000000004E-2</v>
      </c>
      <c r="P112">
        <v>0.101302</v>
      </c>
      <c r="Q112">
        <v>5.5255100000000001E-2</v>
      </c>
      <c r="R112">
        <v>5.66486E-2</v>
      </c>
      <c r="S112">
        <v>5.6467099999999999E-2</v>
      </c>
      <c r="T112">
        <v>5.6956600000000003E-2</v>
      </c>
      <c r="U112" s="1">
        <v>5.7470399999999999E-4</v>
      </c>
      <c r="W112" s="11">
        <f t="shared" si="56"/>
        <v>5.6467099999999999E-2</v>
      </c>
    </row>
    <row r="113" spans="1:23" ht="15" customHeight="1" x14ac:dyDescent="0.2">
      <c r="A113">
        <v>2025</v>
      </c>
      <c r="B113">
        <v>0</v>
      </c>
      <c r="C113">
        <v>8.6058300000000004E-2</v>
      </c>
      <c r="D113">
        <v>0.101302</v>
      </c>
      <c r="E113">
        <v>8.6058300000000004E-2</v>
      </c>
      <c r="F113">
        <v>8.6058300000000004E-2</v>
      </c>
      <c r="G113">
        <v>8.6058300000000004E-2</v>
      </c>
      <c r="H113">
        <v>8.6058300000000004E-2</v>
      </c>
      <c r="I113" s="1">
        <v>4.8572299999999998E-16</v>
      </c>
      <c r="K113" s="11">
        <f t="shared" si="55"/>
        <v>8.6058300000000004E-2</v>
      </c>
      <c r="M113">
        <v>2025</v>
      </c>
      <c r="N113">
        <v>0</v>
      </c>
      <c r="O113">
        <v>8.6058300000000004E-2</v>
      </c>
      <c r="P113">
        <v>0.101302</v>
      </c>
      <c r="Q113">
        <v>5.2106399999999997E-2</v>
      </c>
      <c r="R113">
        <v>5.5368599999999997E-2</v>
      </c>
      <c r="S113">
        <v>5.5022700000000001E-2</v>
      </c>
      <c r="T113">
        <v>5.6601199999999997E-2</v>
      </c>
      <c r="U113" s="1">
        <v>1.5355499999999999E-3</v>
      </c>
      <c r="W113" s="11">
        <f t="shared" si="56"/>
        <v>5.5022700000000001E-2</v>
      </c>
    </row>
    <row r="114" spans="1:23" ht="15" customHeight="1" x14ac:dyDescent="0.2">
      <c r="A114">
        <v>2026</v>
      </c>
      <c r="B114">
        <v>0</v>
      </c>
      <c r="C114">
        <v>8.6058300000000004E-2</v>
      </c>
      <c r="D114">
        <v>0.101302</v>
      </c>
      <c r="E114">
        <v>8.6058300000000004E-2</v>
      </c>
      <c r="F114">
        <v>8.6058300000000004E-2</v>
      </c>
      <c r="G114">
        <v>8.6058300000000004E-2</v>
      </c>
      <c r="H114">
        <v>8.6058300000000004E-2</v>
      </c>
      <c r="I114" s="1">
        <v>4.8572299999999998E-16</v>
      </c>
      <c r="K114" s="11">
        <f t="shared" si="55"/>
        <v>8.6058300000000004E-2</v>
      </c>
      <c r="M114">
        <v>2026</v>
      </c>
      <c r="N114">
        <v>0</v>
      </c>
      <c r="O114">
        <v>8.6058300000000004E-2</v>
      </c>
      <c r="P114">
        <v>0.101302</v>
      </c>
      <c r="Q114">
        <v>8.6058300000000004E-2</v>
      </c>
      <c r="R114">
        <v>8.6058300000000004E-2</v>
      </c>
      <c r="S114">
        <v>8.6058300000000004E-2</v>
      </c>
      <c r="T114">
        <v>8.6058300000000004E-2</v>
      </c>
      <c r="U114" s="1">
        <v>4.8572299999999998E-16</v>
      </c>
      <c r="W114" s="11">
        <f t="shared" si="56"/>
        <v>8.6058300000000004E-2</v>
      </c>
    </row>
    <row r="115" spans="1:23" ht="15" customHeight="1" x14ac:dyDescent="0.2">
      <c r="A115">
        <v>2027</v>
      </c>
      <c r="B115">
        <v>0</v>
      </c>
      <c r="C115">
        <v>8.6058300000000004E-2</v>
      </c>
      <c r="D115">
        <v>0.101302</v>
      </c>
      <c r="E115">
        <v>8.6058300000000004E-2</v>
      </c>
      <c r="F115">
        <v>8.6058300000000004E-2</v>
      </c>
      <c r="G115">
        <v>8.6058300000000004E-2</v>
      </c>
      <c r="H115">
        <v>8.6058300000000004E-2</v>
      </c>
      <c r="I115" s="1">
        <v>4.8572299999999998E-16</v>
      </c>
      <c r="K115" s="11">
        <f t="shared" si="55"/>
        <v>8.6058300000000004E-2</v>
      </c>
      <c r="M115">
        <v>2027</v>
      </c>
      <c r="N115">
        <v>0</v>
      </c>
      <c r="O115">
        <v>8.6058300000000004E-2</v>
      </c>
      <c r="P115">
        <v>0.101302</v>
      </c>
      <c r="Q115">
        <v>8.6058300000000004E-2</v>
      </c>
      <c r="R115">
        <v>8.6058300000000004E-2</v>
      </c>
      <c r="S115">
        <v>8.6058300000000004E-2</v>
      </c>
      <c r="T115">
        <v>8.6058300000000004E-2</v>
      </c>
      <c r="U115" s="1">
        <v>4.8572299999999998E-16</v>
      </c>
      <c r="W115" s="11">
        <f t="shared" si="56"/>
        <v>8.6058300000000004E-2</v>
      </c>
    </row>
    <row r="116" spans="1:23" ht="15" customHeight="1" x14ac:dyDescent="0.2">
      <c r="A116">
        <v>2028</v>
      </c>
      <c r="B116">
        <v>0</v>
      </c>
      <c r="C116">
        <v>8.6058300000000004E-2</v>
      </c>
      <c r="D116">
        <v>0.101302</v>
      </c>
      <c r="E116">
        <v>8.6058300000000004E-2</v>
      </c>
      <c r="F116">
        <v>8.6058300000000004E-2</v>
      </c>
      <c r="G116">
        <v>8.6058300000000004E-2</v>
      </c>
      <c r="H116">
        <v>8.6058300000000004E-2</v>
      </c>
      <c r="I116" s="1">
        <v>4.8572299999999998E-16</v>
      </c>
      <c r="K116" s="11">
        <f t="shared" si="55"/>
        <v>8.6058300000000004E-2</v>
      </c>
      <c r="M116">
        <v>2028</v>
      </c>
      <c r="N116">
        <v>0</v>
      </c>
      <c r="O116">
        <v>8.6058300000000004E-2</v>
      </c>
      <c r="P116">
        <v>0.101302</v>
      </c>
      <c r="Q116">
        <v>8.6058300000000004E-2</v>
      </c>
      <c r="R116">
        <v>8.6058300000000004E-2</v>
      </c>
      <c r="S116">
        <v>8.6058300000000004E-2</v>
      </c>
      <c r="T116">
        <v>8.6058300000000004E-2</v>
      </c>
      <c r="U116" s="1">
        <v>4.8572299999999998E-16</v>
      </c>
      <c r="W116" s="11">
        <f t="shared" si="56"/>
        <v>8.6058300000000004E-2</v>
      </c>
    </row>
    <row r="117" spans="1:23" ht="15" customHeight="1" x14ac:dyDescent="0.2">
      <c r="A117">
        <v>2029</v>
      </c>
      <c r="B117">
        <v>0</v>
      </c>
      <c r="C117">
        <v>8.6058300000000004E-2</v>
      </c>
      <c r="D117">
        <v>0.101302</v>
      </c>
      <c r="E117">
        <v>8.6058300000000004E-2</v>
      </c>
      <c r="F117">
        <v>8.6058300000000004E-2</v>
      </c>
      <c r="G117">
        <v>8.6058300000000004E-2</v>
      </c>
      <c r="H117">
        <v>8.6058300000000004E-2</v>
      </c>
      <c r="I117" s="1">
        <v>4.8572299999999998E-16</v>
      </c>
      <c r="K117" s="11">
        <f t="shared" si="55"/>
        <v>8.6058300000000004E-2</v>
      </c>
      <c r="M117">
        <v>2029</v>
      </c>
      <c r="N117">
        <v>0</v>
      </c>
      <c r="O117">
        <v>8.6058300000000004E-2</v>
      </c>
      <c r="P117">
        <v>0.101302</v>
      </c>
      <c r="Q117">
        <v>8.6058300000000004E-2</v>
      </c>
      <c r="R117">
        <v>8.6058300000000004E-2</v>
      </c>
      <c r="S117">
        <v>8.6058300000000004E-2</v>
      </c>
      <c r="T117">
        <v>8.6058300000000004E-2</v>
      </c>
      <c r="U117" s="1">
        <v>4.8572299999999998E-16</v>
      </c>
      <c r="W117" s="11">
        <f t="shared" si="56"/>
        <v>8.6058300000000004E-2</v>
      </c>
    </row>
    <row r="118" spans="1:23" ht="15" customHeight="1" x14ac:dyDescent="0.2">
      <c r="A118">
        <v>2030</v>
      </c>
      <c r="B118">
        <v>0</v>
      </c>
      <c r="C118">
        <v>8.6058300000000004E-2</v>
      </c>
      <c r="D118">
        <v>0.101302</v>
      </c>
      <c r="E118">
        <v>8.6058300000000004E-2</v>
      </c>
      <c r="F118">
        <v>8.6058300000000004E-2</v>
      </c>
      <c r="G118">
        <v>8.6058300000000004E-2</v>
      </c>
      <c r="H118">
        <v>8.6058300000000004E-2</v>
      </c>
      <c r="I118" s="1">
        <v>4.8572299999999998E-16</v>
      </c>
      <c r="K118" s="11">
        <f t="shared" si="55"/>
        <v>8.6058300000000004E-2</v>
      </c>
      <c r="M118">
        <v>2030</v>
      </c>
      <c r="N118">
        <v>0</v>
      </c>
      <c r="O118">
        <v>8.6058300000000004E-2</v>
      </c>
      <c r="P118">
        <v>0.101302</v>
      </c>
      <c r="Q118">
        <v>8.6058300000000004E-2</v>
      </c>
      <c r="R118">
        <v>8.6058300000000004E-2</v>
      </c>
      <c r="S118">
        <v>8.6058300000000004E-2</v>
      </c>
      <c r="T118">
        <v>8.6058300000000004E-2</v>
      </c>
      <c r="U118" s="1">
        <v>4.8572299999999998E-16</v>
      </c>
      <c r="W118" s="11">
        <f t="shared" si="56"/>
        <v>8.6058300000000004E-2</v>
      </c>
    </row>
    <row r="119" spans="1:23" ht="15" customHeight="1" x14ac:dyDescent="0.2">
      <c r="A119">
        <v>2031</v>
      </c>
      <c r="B119">
        <v>0</v>
      </c>
      <c r="C119">
        <v>8.6058300000000004E-2</v>
      </c>
      <c r="D119">
        <v>0.101302</v>
      </c>
      <c r="E119">
        <v>8.6058300000000004E-2</v>
      </c>
      <c r="F119">
        <v>8.6058300000000004E-2</v>
      </c>
      <c r="G119">
        <v>8.6058300000000004E-2</v>
      </c>
      <c r="H119">
        <v>8.6058300000000004E-2</v>
      </c>
      <c r="I119" s="1">
        <v>4.8572299999999998E-16</v>
      </c>
      <c r="K119" s="11">
        <f t="shared" si="55"/>
        <v>8.6058300000000004E-2</v>
      </c>
      <c r="M119">
        <v>2031</v>
      </c>
      <c r="N119">
        <v>0</v>
      </c>
      <c r="O119">
        <v>8.6058300000000004E-2</v>
      </c>
      <c r="P119">
        <v>0.101302</v>
      </c>
      <c r="Q119">
        <v>8.6058300000000004E-2</v>
      </c>
      <c r="R119">
        <v>8.6058300000000004E-2</v>
      </c>
      <c r="S119">
        <v>8.6058300000000004E-2</v>
      </c>
      <c r="T119">
        <v>8.6058300000000004E-2</v>
      </c>
      <c r="U119" s="1">
        <v>4.8572299999999998E-16</v>
      </c>
      <c r="W119" s="11">
        <f t="shared" si="56"/>
        <v>8.6058300000000004E-2</v>
      </c>
    </row>
    <row r="120" spans="1:23" ht="15" customHeight="1" x14ac:dyDescent="0.2">
      <c r="A120">
        <v>2032</v>
      </c>
      <c r="B120">
        <v>0</v>
      </c>
      <c r="C120">
        <v>8.6058300000000004E-2</v>
      </c>
      <c r="D120">
        <v>0.101302</v>
      </c>
      <c r="E120">
        <v>8.6058300000000004E-2</v>
      </c>
      <c r="F120">
        <v>8.6058300000000004E-2</v>
      </c>
      <c r="G120">
        <v>8.6058300000000004E-2</v>
      </c>
      <c r="H120">
        <v>8.6058300000000004E-2</v>
      </c>
      <c r="I120" s="1">
        <v>4.8572299999999998E-16</v>
      </c>
      <c r="K120" s="11">
        <f t="shared" si="55"/>
        <v>8.6058300000000004E-2</v>
      </c>
      <c r="M120">
        <v>2032</v>
      </c>
      <c r="N120">
        <v>0</v>
      </c>
      <c r="O120">
        <v>8.6058300000000004E-2</v>
      </c>
      <c r="P120">
        <v>0.101302</v>
      </c>
      <c r="Q120">
        <v>8.6058300000000004E-2</v>
      </c>
      <c r="R120">
        <v>8.6058300000000004E-2</v>
      </c>
      <c r="S120">
        <v>8.6058300000000004E-2</v>
      </c>
      <c r="T120">
        <v>8.6058300000000004E-2</v>
      </c>
      <c r="U120" s="1">
        <v>4.8572299999999998E-16</v>
      </c>
      <c r="W120" s="11">
        <f t="shared" si="56"/>
        <v>8.6058300000000004E-2</v>
      </c>
    </row>
    <row r="121" spans="1:23" ht="15" customHeight="1" x14ac:dyDescent="0.2">
      <c r="A121">
        <v>2033</v>
      </c>
      <c r="B121">
        <v>0</v>
      </c>
      <c r="C121">
        <v>8.6058300000000004E-2</v>
      </c>
      <c r="D121">
        <v>0.101302</v>
      </c>
      <c r="E121">
        <v>8.6058300000000004E-2</v>
      </c>
      <c r="F121">
        <v>8.6058300000000004E-2</v>
      </c>
      <c r="G121">
        <v>8.6058300000000004E-2</v>
      </c>
      <c r="H121">
        <v>8.6058300000000004E-2</v>
      </c>
      <c r="I121" s="1">
        <v>4.8572299999999998E-16</v>
      </c>
      <c r="K121" s="11">
        <f t="shared" si="55"/>
        <v>8.6058300000000004E-2</v>
      </c>
      <c r="M121">
        <v>2033</v>
      </c>
      <c r="N121">
        <v>0</v>
      </c>
      <c r="O121">
        <v>8.6058300000000004E-2</v>
      </c>
      <c r="P121">
        <v>0.101302</v>
      </c>
      <c r="Q121">
        <v>8.6058300000000004E-2</v>
      </c>
      <c r="R121">
        <v>8.6058300000000004E-2</v>
      </c>
      <c r="S121">
        <v>8.6058300000000004E-2</v>
      </c>
      <c r="T121">
        <v>8.6058300000000004E-2</v>
      </c>
      <c r="U121" s="1">
        <v>4.8572299999999998E-16</v>
      </c>
      <c r="W121" s="11">
        <f t="shared" si="56"/>
        <v>8.6058300000000004E-2</v>
      </c>
    </row>
    <row r="122" spans="1:23" ht="15" customHeight="1" x14ac:dyDescent="0.2">
      <c r="A122">
        <v>2034</v>
      </c>
      <c r="B122">
        <v>0</v>
      </c>
      <c r="C122">
        <v>8.6058300000000004E-2</v>
      </c>
      <c r="D122">
        <v>0.101302</v>
      </c>
      <c r="E122">
        <v>8.6058300000000004E-2</v>
      </c>
      <c r="F122">
        <v>8.6058300000000004E-2</v>
      </c>
      <c r="G122">
        <v>8.60572E-2</v>
      </c>
      <c r="H122">
        <v>8.6058300000000004E-2</v>
      </c>
      <c r="I122" s="1">
        <v>2.3839300000000001E-5</v>
      </c>
      <c r="K122" s="11">
        <f t="shared" si="55"/>
        <v>8.60572E-2</v>
      </c>
      <c r="M122">
        <v>2034</v>
      </c>
      <c r="N122">
        <v>0</v>
      </c>
      <c r="O122">
        <v>8.6058300000000004E-2</v>
      </c>
      <c r="P122">
        <v>0.101302</v>
      </c>
      <c r="Q122">
        <v>8.6058300000000004E-2</v>
      </c>
      <c r="R122">
        <v>8.6058300000000004E-2</v>
      </c>
      <c r="S122">
        <v>8.6058300000000004E-2</v>
      </c>
      <c r="T122">
        <v>8.6058300000000004E-2</v>
      </c>
      <c r="U122" s="1">
        <v>4.8572299999999998E-16</v>
      </c>
      <c r="W122" s="11">
        <f t="shared" si="56"/>
        <v>8.6058300000000004E-2</v>
      </c>
    </row>
    <row r="123" spans="1:23" ht="15" customHeight="1" x14ac:dyDescent="0.2">
      <c r="A123">
        <v>2035</v>
      </c>
      <c r="B123">
        <v>0</v>
      </c>
      <c r="C123">
        <v>8.6058300000000004E-2</v>
      </c>
      <c r="D123">
        <v>0.101302</v>
      </c>
      <c r="E123">
        <v>8.6058300000000004E-2</v>
      </c>
      <c r="F123">
        <v>8.6058300000000004E-2</v>
      </c>
      <c r="G123">
        <v>8.5995500000000002E-2</v>
      </c>
      <c r="H123">
        <v>8.6058300000000004E-2</v>
      </c>
      <c r="I123" s="1">
        <v>5.3230499999999995E-4</v>
      </c>
      <c r="K123" s="11">
        <f t="shared" si="55"/>
        <v>8.5995500000000002E-2</v>
      </c>
      <c r="M123">
        <v>2035</v>
      </c>
      <c r="N123">
        <v>0</v>
      </c>
      <c r="O123">
        <v>8.6058300000000004E-2</v>
      </c>
      <c r="P123">
        <v>0.101302</v>
      </c>
      <c r="Q123">
        <v>8.6058300000000004E-2</v>
      </c>
      <c r="R123">
        <v>8.6058300000000004E-2</v>
      </c>
      <c r="S123">
        <v>8.6042400000000005E-2</v>
      </c>
      <c r="T123">
        <v>8.6058300000000004E-2</v>
      </c>
      <c r="U123" s="1">
        <v>2.0216400000000001E-4</v>
      </c>
      <c r="W123" s="11">
        <f t="shared" si="56"/>
        <v>8.6042400000000005E-2</v>
      </c>
    </row>
    <row r="124" spans="1:23" ht="15" customHeight="1" x14ac:dyDescent="0.2">
      <c r="A124">
        <v>2036</v>
      </c>
      <c r="B124">
        <v>0</v>
      </c>
      <c r="C124">
        <v>8.6058300000000004E-2</v>
      </c>
      <c r="D124">
        <v>0.101302</v>
      </c>
      <c r="E124">
        <v>8.4652000000000005E-2</v>
      </c>
      <c r="F124">
        <v>8.6058300000000004E-2</v>
      </c>
      <c r="G124">
        <v>8.5789699999999997E-2</v>
      </c>
      <c r="H124">
        <v>8.6058300000000004E-2</v>
      </c>
      <c r="I124">
        <v>1.32603E-3</v>
      </c>
      <c r="K124" s="11">
        <f t="shared" si="55"/>
        <v>8.5789699999999997E-2</v>
      </c>
      <c r="M124">
        <v>2036</v>
      </c>
      <c r="N124">
        <v>0</v>
      </c>
      <c r="O124">
        <v>8.6058300000000004E-2</v>
      </c>
      <c r="P124">
        <v>0.101302</v>
      </c>
      <c r="Q124">
        <v>8.6058300000000004E-2</v>
      </c>
      <c r="R124">
        <v>8.6058300000000004E-2</v>
      </c>
      <c r="S124">
        <v>8.5930099999999995E-2</v>
      </c>
      <c r="T124">
        <v>8.6058300000000004E-2</v>
      </c>
      <c r="U124" s="1">
        <v>8.6793199999999997E-4</v>
      </c>
      <c r="W124" s="11">
        <f t="shared" si="56"/>
        <v>8.5930099999999995E-2</v>
      </c>
    </row>
    <row r="125" spans="1:23" ht="15" customHeight="1" x14ac:dyDescent="0.2"/>
    <row r="126" spans="1:23" ht="15" customHeight="1" x14ac:dyDescent="0.2">
      <c r="A126" t="s">
        <v>75</v>
      </c>
      <c r="M126" t="s">
        <v>75</v>
      </c>
    </row>
    <row r="127" spans="1:23" ht="15" customHeight="1" x14ac:dyDescent="0.2">
      <c r="A127" t="s">
        <v>6</v>
      </c>
      <c r="B127" t="s">
        <v>44</v>
      </c>
      <c r="C127" t="s">
        <v>45</v>
      </c>
      <c r="D127" t="s">
        <v>46</v>
      </c>
      <c r="E127" t="s">
        <v>47</v>
      </c>
      <c r="F127" t="s">
        <v>48</v>
      </c>
      <c r="G127" t="s">
        <v>49</v>
      </c>
      <c r="H127" t="s">
        <v>50</v>
      </c>
      <c r="I127" t="s">
        <v>51</v>
      </c>
      <c r="M127" t="s">
        <v>6</v>
      </c>
      <c r="N127" t="s">
        <v>44</v>
      </c>
      <c r="O127" t="s">
        <v>45</v>
      </c>
      <c r="P127" t="s">
        <v>46</v>
      </c>
      <c r="Q127" t="s">
        <v>47</v>
      </c>
      <c r="R127" t="s">
        <v>48</v>
      </c>
      <c r="S127" t="s">
        <v>49</v>
      </c>
      <c r="T127" t="s">
        <v>50</v>
      </c>
      <c r="U127" t="s">
        <v>51</v>
      </c>
    </row>
    <row r="128" spans="1:23" ht="15" customHeight="1" x14ac:dyDescent="0.2">
      <c r="A128">
        <v>2023</v>
      </c>
      <c r="B128">
        <v>1390.95</v>
      </c>
      <c r="C128">
        <v>376.36099999999999</v>
      </c>
      <c r="D128">
        <v>347.54599999999999</v>
      </c>
      <c r="E128">
        <v>695.09299999999996</v>
      </c>
      <c r="F128">
        <v>695.09299999999996</v>
      </c>
      <c r="G128">
        <v>695.09299999999996</v>
      </c>
      <c r="H128">
        <v>695.09299999999996</v>
      </c>
      <c r="I128" s="1">
        <v>4.5474699999999999E-13</v>
      </c>
      <c r="K128" s="10">
        <f t="shared" ref="K128:K141" si="57">G128*1000</f>
        <v>695093</v>
      </c>
      <c r="M128">
        <v>2023</v>
      </c>
      <c r="N128">
        <v>1390.95</v>
      </c>
      <c r="O128">
        <v>376.36099999999999</v>
      </c>
      <c r="P128">
        <v>347.54599999999999</v>
      </c>
      <c r="Q128">
        <v>695.09299999999996</v>
      </c>
      <c r="R128">
        <v>695.09299999999996</v>
      </c>
      <c r="S128">
        <v>695.09299999999996</v>
      </c>
      <c r="T128">
        <v>695.09299999999996</v>
      </c>
      <c r="U128" s="1">
        <v>4.5474699999999999E-13</v>
      </c>
      <c r="W128" s="10">
        <f t="shared" ref="W128:W141" si="58">S128*1000</f>
        <v>695093</v>
      </c>
    </row>
    <row r="129" spans="1:23" ht="15" customHeight="1" x14ac:dyDescent="0.2">
      <c r="A129">
        <v>2024</v>
      </c>
      <c r="B129">
        <v>1390.95</v>
      </c>
      <c r="C129">
        <v>376.36099999999999</v>
      </c>
      <c r="D129">
        <v>347.54599999999999</v>
      </c>
      <c r="E129">
        <v>676.57500000000005</v>
      </c>
      <c r="F129">
        <v>690.96400000000006</v>
      </c>
      <c r="G129">
        <v>700.35299999999995</v>
      </c>
      <c r="H129">
        <v>755.18700000000001</v>
      </c>
      <c r="I129">
        <v>28.395399999999999</v>
      </c>
      <c r="K129" s="10">
        <f t="shared" si="57"/>
        <v>700353</v>
      </c>
      <c r="M129">
        <v>2024</v>
      </c>
      <c r="N129">
        <v>1390.95</v>
      </c>
      <c r="O129">
        <v>376.36099999999999</v>
      </c>
      <c r="P129">
        <v>347.54599999999999</v>
      </c>
      <c r="Q129">
        <v>676.57500000000005</v>
      </c>
      <c r="R129">
        <v>690.96400000000006</v>
      </c>
      <c r="S129">
        <v>700.35299999999995</v>
      </c>
      <c r="T129">
        <v>755.18700000000001</v>
      </c>
      <c r="U129">
        <v>28.395399999999999</v>
      </c>
      <c r="W129" s="10">
        <f t="shared" si="58"/>
        <v>700353</v>
      </c>
    </row>
    <row r="130" spans="1:23" ht="15" customHeight="1" x14ac:dyDescent="0.2">
      <c r="A130">
        <v>2025</v>
      </c>
      <c r="B130">
        <v>1390.95</v>
      </c>
      <c r="C130">
        <v>376.36099999999999</v>
      </c>
      <c r="D130">
        <v>347.54599999999999</v>
      </c>
      <c r="E130">
        <v>631.98900000000003</v>
      </c>
      <c r="F130">
        <v>665.24599999999998</v>
      </c>
      <c r="G130">
        <v>674.78800000000001</v>
      </c>
      <c r="H130">
        <v>745.69600000000003</v>
      </c>
      <c r="I130">
        <v>39.829099999999997</v>
      </c>
      <c r="K130" s="10">
        <f t="shared" si="57"/>
        <v>674788</v>
      </c>
      <c r="M130">
        <v>2025</v>
      </c>
      <c r="N130">
        <v>1390.95</v>
      </c>
      <c r="O130">
        <v>376.36099999999999</v>
      </c>
      <c r="P130">
        <v>347.54599999999999</v>
      </c>
      <c r="Q130">
        <v>648.05100000000004</v>
      </c>
      <c r="R130">
        <v>681.45600000000002</v>
      </c>
      <c r="S130">
        <v>691.26</v>
      </c>
      <c r="T130">
        <v>762.798</v>
      </c>
      <c r="U130">
        <v>40.2789</v>
      </c>
      <c r="W130" s="10">
        <f t="shared" si="58"/>
        <v>691260</v>
      </c>
    </row>
    <row r="131" spans="1:23" ht="15" customHeight="1" x14ac:dyDescent="0.2">
      <c r="A131">
        <v>2026</v>
      </c>
      <c r="B131">
        <v>1390.95</v>
      </c>
      <c r="C131">
        <v>376.36099999999999</v>
      </c>
      <c r="D131">
        <v>347.54599999999999</v>
      </c>
      <c r="E131">
        <v>586.649</v>
      </c>
      <c r="F131">
        <v>632.59699999999998</v>
      </c>
      <c r="G131">
        <v>644.43799999999999</v>
      </c>
      <c r="H131">
        <v>734.36199999999997</v>
      </c>
      <c r="I131">
        <v>50.3795</v>
      </c>
      <c r="K131" s="10">
        <f t="shared" si="57"/>
        <v>644438</v>
      </c>
      <c r="M131">
        <v>2026</v>
      </c>
      <c r="N131">
        <v>1390.95</v>
      </c>
      <c r="O131">
        <v>376.36099999999999</v>
      </c>
      <c r="P131">
        <v>347.54599999999999</v>
      </c>
      <c r="Q131">
        <v>616.66</v>
      </c>
      <c r="R131">
        <v>663.86199999999997</v>
      </c>
      <c r="S131">
        <v>676.30700000000002</v>
      </c>
      <c r="T131">
        <v>768.39400000000001</v>
      </c>
      <c r="U131">
        <v>51.9754</v>
      </c>
      <c r="W131" s="10">
        <f t="shared" si="58"/>
        <v>676307</v>
      </c>
    </row>
    <row r="132" spans="1:23" ht="15" customHeight="1" x14ac:dyDescent="0.2">
      <c r="A132">
        <v>2027</v>
      </c>
      <c r="B132">
        <v>1390.95</v>
      </c>
      <c r="C132">
        <v>376.36099999999999</v>
      </c>
      <c r="D132">
        <v>347.54599999999999</v>
      </c>
      <c r="E132">
        <v>543.03800000000001</v>
      </c>
      <c r="F132">
        <v>599.952</v>
      </c>
      <c r="G132">
        <v>614.33399999999995</v>
      </c>
      <c r="H132">
        <v>726.29</v>
      </c>
      <c r="I132">
        <v>60.798099999999998</v>
      </c>
      <c r="K132" s="10">
        <f t="shared" si="57"/>
        <v>614334</v>
      </c>
      <c r="M132">
        <v>2027</v>
      </c>
      <c r="N132">
        <v>1390.95</v>
      </c>
      <c r="O132">
        <v>376.36099999999999</v>
      </c>
      <c r="P132">
        <v>347.54599999999999</v>
      </c>
      <c r="Q132">
        <v>569.61599999999999</v>
      </c>
      <c r="R132">
        <v>628.59199999999998</v>
      </c>
      <c r="S132">
        <v>642.36300000000006</v>
      </c>
      <c r="T132">
        <v>755.17200000000003</v>
      </c>
      <c r="U132">
        <v>62.041899999999998</v>
      </c>
      <c r="W132" s="10">
        <f t="shared" si="58"/>
        <v>642363</v>
      </c>
    </row>
    <row r="133" spans="1:23" ht="15" customHeight="1" x14ac:dyDescent="0.2">
      <c r="A133">
        <v>2028</v>
      </c>
      <c r="B133">
        <v>1390.95</v>
      </c>
      <c r="C133">
        <v>376.36099999999999</v>
      </c>
      <c r="D133">
        <v>347.54599999999999</v>
      </c>
      <c r="E133">
        <v>500.83600000000001</v>
      </c>
      <c r="F133">
        <v>569.601</v>
      </c>
      <c r="G133">
        <v>583.572</v>
      </c>
      <c r="H133">
        <v>708.35299999999995</v>
      </c>
      <c r="I133">
        <v>67.985100000000003</v>
      </c>
      <c r="K133" s="10">
        <f t="shared" si="57"/>
        <v>583572</v>
      </c>
      <c r="M133">
        <v>2028</v>
      </c>
      <c r="N133">
        <v>1390.95</v>
      </c>
      <c r="O133">
        <v>376.36099999999999</v>
      </c>
      <c r="P133">
        <v>347.54599999999999</v>
      </c>
      <c r="Q133">
        <v>524.048</v>
      </c>
      <c r="R133">
        <v>593.11900000000003</v>
      </c>
      <c r="S133">
        <v>607.90599999999995</v>
      </c>
      <c r="T133">
        <v>736.22900000000004</v>
      </c>
      <c r="U133">
        <v>68.974100000000007</v>
      </c>
      <c r="W133" s="10">
        <f t="shared" si="58"/>
        <v>607906</v>
      </c>
    </row>
    <row r="134" spans="1:23" ht="15" customHeight="1" x14ac:dyDescent="0.2">
      <c r="A134">
        <v>2029</v>
      </c>
      <c r="B134">
        <v>1390.95</v>
      </c>
      <c r="C134">
        <v>376.36099999999999</v>
      </c>
      <c r="D134">
        <v>347.54599999999999</v>
      </c>
      <c r="E134">
        <v>460.75900000000001</v>
      </c>
      <c r="F134">
        <v>540.69100000000003</v>
      </c>
      <c r="G134">
        <v>554.75400000000002</v>
      </c>
      <c r="H134">
        <v>683.38099999999997</v>
      </c>
      <c r="I134">
        <v>73.434799999999996</v>
      </c>
      <c r="K134" s="10">
        <f t="shared" si="57"/>
        <v>554754</v>
      </c>
      <c r="M134">
        <v>2029</v>
      </c>
      <c r="N134">
        <v>1390.95</v>
      </c>
      <c r="O134">
        <v>376.36099999999999</v>
      </c>
      <c r="P134">
        <v>347.54599999999999</v>
      </c>
      <c r="Q134">
        <v>480.173</v>
      </c>
      <c r="R134">
        <v>561.65200000000004</v>
      </c>
      <c r="S134">
        <v>575.66899999999998</v>
      </c>
      <c r="T134">
        <v>707.35199999999998</v>
      </c>
      <c r="U134">
        <v>74.222700000000003</v>
      </c>
      <c r="W134" s="10">
        <f t="shared" si="58"/>
        <v>575669</v>
      </c>
    </row>
    <row r="135" spans="1:23" ht="15" customHeight="1" x14ac:dyDescent="0.2">
      <c r="A135">
        <v>2030</v>
      </c>
      <c r="B135">
        <v>1390.95</v>
      </c>
      <c r="C135">
        <v>376.36099999999999</v>
      </c>
      <c r="D135">
        <v>347.54599999999999</v>
      </c>
      <c r="E135">
        <v>428.37099999999998</v>
      </c>
      <c r="F135">
        <v>517.95699999999999</v>
      </c>
      <c r="G135">
        <v>529.55200000000002</v>
      </c>
      <c r="H135">
        <v>668.98699999999997</v>
      </c>
      <c r="I135">
        <v>76.723100000000002</v>
      </c>
      <c r="K135" s="10">
        <f t="shared" si="57"/>
        <v>529552</v>
      </c>
      <c r="M135">
        <v>2030</v>
      </c>
      <c r="N135">
        <v>1390.95</v>
      </c>
      <c r="O135">
        <v>376.36099999999999</v>
      </c>
      <c r="P135">
        <v>347.54599999999999</v>
      </c>
      <c r="Q135">
        <v>445.78399999999999</v>
      </c>
      <c r="R135">
        <v>535.75599999999997</v>
      </c>
      <c r="S135">
        <v>547.39</v>
      </c>
      <c r="T135">
        <v>687.07100000000003</v>
      </c>
      <c r="U135">
        <v>77.301299999999998</v>
      </c>
      <c r="W135" s="10">
        <f t="shared" si="58"/>
        <v>547390</v>
      </c>
    </row>
    <row r="136" spans="1:23" ht="15" customHeight="1" x14ac:dyDescent="0.2">
      <c r="A136">
        <v>2031</v>
      </c>
      <c r="B136">
        <v>1390.95</v>
      </c>
      <c r="C136">
        <v>376.36099999999999</v>
      </c>
      <c r="D136">
        <v>347.54599999999999</v>
      </c>
      <c r="E136">
        <v>403.52499999999998</v>
      </c>
      <c r="F136">
        <v>496.84399999999999</v>
      </c>
      <c r="G136">
        <v>508.52800000000002</v>
      </c>
      <c r="H136">
        <v>656.32299999999998</v>
      </c>
      <c r="I136">
        <v>81.794600000000003</v>
      </c>
      <c r="K136" s="10">
        <f t="shared" si="57"/>
        <v>508528</v>
      </c>
      <c r="M136">
        <v>2031</v>
      </c>
      <c r="N136">
        <v>1390.95</v>
      </c>
      <c r="O136">
        <v>376.36099999999999</v>
      </c>
      <c r="P136">
        <v>347.54599999999999</v>
      </c>
      <c r="Q136">
        <v>418.66399999999999</v>
      </c>
      <c r="R136">
        <v>511.70100000000002</v>
      </c>
      <c r="S136">
        <v>523.65300000000002</v>
      </c>
      <c r="T136">
        <v>671.48900000000003</v>
      </c>
      <c r="U136">
        <v>82.210499999999996</v>
      </c>
      <c r="W136" s="10">
        <f t="shared" si="58"/>
        <v>523653</v>
      </c>
    </row>
    <row r="137" spans="1:23" ht="15" customHeight="1" x14ac:dyDescent="0.2">
      <c r="A137">
        <v>2032</v>
      </c>
      <c r="B137">
        <v>1390.95</v>
      </c>
      <c r="C137">
        <v>376.36099999999999</v>
      </c>
      <c r="D137">
        <v>347.54599999999999</v>
      </c>
      <c r="E137">
        <v>377.48200000000003</v>
      </c>
      <c r="F137">
        <v>477.64499999999998</v>
      </c>
      <c r="G137">
        <v>490.17700000000002</v>
      </c>
      <c r="H137">
        <v>639.98800000000006</v>
      </c>
      <c r="I137">
        <v>83.600200000000001</v>
      </c>
      <c r="K137" s="10">
        <f t="shared" si="57"/>
        <v>490177</v>
      </c>
      <c r="M137">
        <v>2032</v>
      </c>
      <c r="N137">
        <v>1390.95</v>
      </c>
      <c r="O137">
        <v>376.36099999999999</v>
      </c>
      <c r="P137">
        <v>347.54599999999999</v>
      </c>
      <c r="Q137">
        <v>389.58</v>
      </c>
      <c r="R137">
        <v>490.12700000000001</v>
      </c>
      <c r="S137">
        <v>502.94200000000001</v>
      </c>
      <c r="T137">
        <v>653.95600000000002</v>
      </c>
      <c r="U137">
        <v>83.904899999999998</v>
      </c>
      <c r="W137" s="10">
        <f t="shared" si="58"/>
        <v>502942</v>
      </c>
    </row>
    <row r="138" spans="1:23" ht="15" customHeight="1" x14ac:dyDescent="0.2">
      <c r="A138">
        <v>2033</v>
      </c>
      <c r="B138">
        <v>1390.95</v>
      </c>
      <c r="C138">
        <v>376.36099999999999</v>
      </c>
      <c r="D138">
        <v>347.54599999999999</v>
      </c>
      <c r="E138">
        <v>360.64299999999997</v>
      </c>
      <c r="F138">
        <v>455.83800000000002</v>
      </c>
      <c r="G138">
        <v>472.92200000000003</v>
      </c>
      <c r="H138">
        <v>622.21299999999997</v>
      </c>
      <c r="I138">
        <v>84.084999999999994</v>
      </c>
      <c r="K138" s="10">
        <f t="shared" si="57"/>
        <v>472922</v>
      </c>
      <c r="M138">
        <v>2033</v>
      </c>
      <c r="N138">
        <v>1390.95</v>
      </c>
      <c r="O138">
        <v>376.36099999999999</v>
      </c>
      <c r="P138">
        <v>347.54599999999999</v>
      </c>
      <c r="Q138">
        <v>370.94400000000002</v>
      </c>
      <c r="R138">
        <v>467.24299999999999</v>
      </c>
      <c r="S138">
        <v>483.65899999999999</v>
      </c>
      <c r="T138">
        <v>632.86099999999999</v>
      </c>
      <c r="U138">
        <v>84.305300000000003</v>
      </c>
      <c r="W138" s="10">
        <f t="shared" si="58"/>
        <v>483659</v>
      </c>
    </row>
    <row r="139" spans="1:23" ht="15" customHeight="1" x14ac:dyDescent="0.2">
      <c r="A139">
        <v>2034</v>
      </c>
      <c r="B139">
        <v>1390.95</v>
      </c>
      <c r="C139">
        <v>376.36099999999999</v>
      </c>
      <c r="D139">
        <v>347.54599999999999</v>
      </c>
      <c r="E139">
        <v>345.01600000000002</v>
      </c>
      <c r="F139">
        <v>440.27300000000002</v>
      </c>
      <c r="G139">
        <v>458.73200000000003</v>
      </c>
      <c r="H139">
        <v>605.51800000000003</v>
      </c>
      <c r="I139">
        <v>85.853800000000007</v>
      </c>
      <c r="K139" s="10">
        <f t="shared" si="57"/>
        <v>458732</v>
      </c>
      <c r="M139">
        <v>2034</v>
      </c>
      <c r="N139">
        <v>1390.95</v>
      </c>
      <c r="O139">
        <v>376.36099999999999</v>
      </c>
      <c r="P139">
        <v>347.54599999999999</v>
      </c>
      <c r="Q139">
        <v>353.92399999999998</v>
      </c>
      <c r="R139">
        <v>449.36399999999998</v>
      </c>
      <c r="S139">
        <v>467.74099999999999</v>
      </c>
      <c r="T139">
        <v>614.28499999999997</v>
      </c>
      <c r="U139">
        <v>86.019499999999994</v>
      </c>
      <c r="W139" s="10">
        <f t="shared" si="58"/>
        <v>467741</v>
      </c>
    </row>
    <row r="140" spans="1:23" ht="15" customHeight="1" x14ac:dyDescent="0.2">
      <c r="A140">
        <v>2035</v>
      </c>
      <c r="B140">
        <v>1390.95</v>
      </c>
      <c r="C140">
        <v>376.36099999999999</v>
      </c>
      <c r="D140">
        <v>347.54599999999999</v>
      </c>
      <c r="E140">
        <v>329.18</v>
      </c>
      <c r="F140">
        <v>429.72199999999998</v>
      </c>
      <c r="G140">
        <v>446.37900000000002</v>
      </c>
      <c r="H140">
        <v>609.73199999999997</v>
      </c>
      <c r="I140">
        <v>87.224000000000004</v>
      </c>
      <c r="K140" s="10">
        <f t="shared" si="57"/>
        <v>446379</v>
      </c>
      <c r="M140">
        <v>2035</v>
      </c>
      <c r="N140">
        <v>1390.95</v>
      </c>
      <c r="O140">
        <v>376.36099999999999</v>
      </c>
      <c r="P140">
        <v>347.54599999999999</v>
      </c>
      <c r="Q140">
        <v>336.46300000000002</v>
      </c>
      <c r="R140">
        <v>437.07499999999999</v>
      </c>
      <c r="S140">
        <v>453.923</v>
      </c>
      <c r="T140">
        <v>618.01099999999997</v>
      </c>
      <c r="U140">
        <v>87.342699999999994</v>
      </c>
      <c r="W140" s="10">
        <f t="shared" si="58"/>
        <v>453923</v>
      </c>
    </row>
    <row r="141" spans="1:23" ht="15" customHeight="1" x14ac:dyDescent="0.2">
      <c r="A141">
        <v>2036</v>
      </c>
      <c r="B141">
        <v>1390.95</v>
      </c>
      <c r="C141">
        <v>376.36099999999999</v>
      </c>
      <c r="D141">
        <v>347.54599999999999</v>
      </c>
      <c r="E141">
        <v>320.55799999999999</v>
      </c>
      <c r="F141">
        <v>420.97199999999998</v>
      </c>
      <c r="G141">
        <v>436.21699999999998</v>
      </c>
      <c r="H141">
        <v>600.14700000000005</v>
      </c>
      <c r="I141">
        <v>86.682100000000005</v>
      </c>
      <c r="K141" s="10">
        <f t="shared" si="57"/>
        <v>436217</v>
      </c>
      <c r="M141">
        <v>2036</v>
      </c>
      <c r="N141">
        <v>1390.95</v>
      </c>
      <c r="O141">
        <v>376.36099999999999</v>
      </c>
      <c r="P141">
        <v>347.54599999999999</v>
      </c>
      <c r="Q141">
        <v>326.60199999999998</v>
      </c>
      <c r="R141">
        <v>427.70800000000003</v>
      </c>
      <c r="S141">
        <v>442.51499999999999</v>
      </c>
      <c r="T141">
        <v>606.82100000000003</v>
      </c>
      <c r="U141">
        <v>86.783600000000007</v>
      </c>
      <c r="W141" s="10">
        <f t="shared" si="58"/>
        <v>442515</v>
      </c>
    </row>
    <row r="142" spans="1:23" ht="15" customHeight="1" x14ac:dyDescent="0.2">
      <c r="A142" t="s">
        <v>13</v>
      </c>
      <c r="B142">
        <v>3</v>
      </c>
      <c r="C142" t="s">
        <v>13</v>
      </c>
      <c r="D142" t="s">
        <v>14</v>
      </c>
      <c r="E142" t="s">
        <v>73</v>
      </c>
      <c r="M142" t="s">
        <v>13</v>
      </c>
      <c r="N142">
        <v>3</v>
      </c>
      <c r="O142" t="s">
        <v>13</v>
      </c>
      <c r="P142" t="s">
        <v>14</v>
      </c>
      <c r="Q142" t="s">
        <v>73</v>
      </c>
    </row>
    <row r="143" spans="1:23" ht="15" customHeight="1" x14ac:dyDescent="0.2">
      <c r="A143" t="s">
        <v>15</v>
      </c>
      <c r="B143" t="s">
        <v>73</v>
      </c>
      <c r="M143" t="s">
        <v>15</v>
      </c>
      <c r="N143" t="s">
        <v>73</v>
      </c>
    </row>
    <row r="144" spans="1:23" ht="15" customHeight="1" x14ac:dyDescent="0.2">
      <c r="A144" t="s">
        <v>6</v>
      </c>
      <c r="B144" t="s">
        <v>16</v>
      </c>
      <c r="C144" t="s">
        <v>17</v>
      </c>
      <c r="D144" t="s">
        <v>18</v>
      </c>
      <c r="E144" t="s">
        <v>19</v>
      </c>
      <c r="F144" t="s">
        <v>20</v>
      </c>
      <c r="G144" t="s">
        <v>21</v>
      </c>
      <c r="H144" t="s">
        <v>22</v>
      </c>
      <c r="I144" t="s">
        <v>23</v>
      </c>
      <c r="M144" t="s">
        <v>6</v>
      </c>
      <c r="N144" t="s">
        <v>16</v>
      </c>
      <c r="O144" t="s">
        <v>17</v>
      </c>
      <c r="P144" t="s">
        <v>18</v>
      </c>
      <c r="Q144" t="s">
        <v>19</v>
      </c>
      <c r="R144" t="s">
        <v>20</v>
      </c>
      <c r="S144" t="s">
        <v>21</v>
      </c>
      <c r="T144" t="s">
        <v>22</v>
      </c>
      <c r="U144" t="s">
        <v>23</v>
      </c>
    </row>
    <row r="145" spans="1:23" ht="15" customHeight="1" x14ac:dyDescent="0.2">
      <c r="A145">
        <v>2023</v>
      </c>
      <c r="B145">
        <v>0</v>
      </c>
      <c r="C145">
        <v>24.217600000000001</v>
      </c>
      <c r="D145">
        <v>25.8934</v>
      </c>
      <c r="E145">
        <v>27.16</v>
      </c>
      <c r="F145">
        <v>27.16</v>
      </c>
      <c r="G145">
        <v>27.16</v>
      </c>
      <c r="H145">
        <v>27.16</v>
      </c>
      <c r="I145" s="1">
        <v>2.1316299999999999E-13</v>
      </c>
      <c r="K145" s="10">
        <f t="shared" ref="K145:K158" si="59">G145*1000</f>
        <v>27160</v>
      </c>
      <c r="M145">
        <v>2023</v>
      </c>
      <c r="N145">
        <v>0</v>
      </c>
      <c r="O145">
        <v>24.217600000000001</v>
      </c>
      <c r="P145">
        <v>25.8934</v>
      </c>
      <c r="Q145">
        <v>27.16</v>
      </c>
      <c r="R145">
        <v>27.16</v>
      </c>
      <c r="S145">
        <v>27.16</v>
      </c>
      <c r="T145">
        <v>27.16</v>
      </c>
      <c r="U145" s="1">
        <v>2.1316299999999999E-13</v>
      </c>
      <c r="W145" s="10">
        <f t="shared" ref="W145:W158" si="60">S145*1000</f>
        <v>27160</v>
      </c>
    </row>
    <row r="146" spans="1:23" ht="15" customHeight="1" x14ac:dyDescent="0.2">
      <c r="A146">
        <v>2024</v>
      </c>
      <c r="B146">
        <v>0</v>
      </c>
      <c r="C146">
        <v>24.217600000000001</v>
      </c>
      <c r="D146">
        <v>25.8934</v>
      </c>
      <c r="E146">
        <v>23.932600000000001</v>
      </c>
      <c r="F146">
        <v>24.056699999999999</v>
      </c>
      <c r="G146">
        <v>24.137699999999999</v>
      </c>
      <c r="H146">
        <v>24.610700000000001</v>
      </c>
      <c r="I146" s="1">
        <v>0.24493300000000001</v>
      </c>
      <c r="K146" s="10">
        <f t="shared" si="59"/>
        <v>24137.699999999997</v>
      </c>
      <c r="M146">
        <v>2024</v>
      </c>
      <c r="N146">
        <v>0</v>
      </c>
      <c r="O146">
        <v>24.217600000000001</v>
      </c>
      <c r="P146">
        <v>25.8934</v>
      </c>
      <c r="Q146">
        <v>31.4847</v>
      </c>
      <c r="R146">
        <v>31.4847</v>
      </c>
      <c r="S146">
        <v>31.4847</v>
      </c>
      <c r="T146">
        <v>31.4847</v>
      </c>
      <c r="U146" s="1">
        <v>2.3229799999999999E-6</v>
      </c>
      <c r="W146" s="10">
        <f t="shared" si="60"/>
        <v>31484.7</v>
      </c>
    </row>
    <row r="147" spans="1:23" ht="15" customHeight="1" x14ac:dyDescent="0.2">
      <c r="A147">
        <v>2025</v>
      </c>
      <c r="B147">
        <v>0</v>
      </c>
      <c r="C147">
        <v>24.217600000000001</v>
      </c>
      <c r="D147">
        <v>25.8934</v>
      </c>
      <c r="E147">
        <v>23.863600000000002</v>
      </c>
      <c r="F147">
        <v>24.3657</v>
      </c>
      <c r="G147">
        <v>24.534700000000001</v>
      </c>
      <c r="H147">
        <v>25.796199999999999</v>
      </c>
      <c r="I147" s="1">
        <v>0.69122099999999997</v>
      </c>
      <c r="K147" s="10">
        <f t="shared" si="59"/>
        <v>24534.7</v>
      </c>
      <c r="M147">
        <v>2025</v>
      </c>
      <c r="N147">
        <v>0</v>
      </c>
      <c r="O147">
        <v>24.217600000000001</v>
      </c>
      <c r="P147">
        <v>25.8934</v>
      </c>
      <c r="Q147">
        <v>30.815799999999999</v>
      </c>
      <c r="R147">
        <v>30.815799999999999</v>
      </c>
      <c r="S147">
        <v>30.815799999999999</v>
      </c>
      <c r="T147">
        <v>30.815799999999999</v>
      </c>
      <c r="U147" s="1">
        <v>9.5032799999999996E-6</v>
      </c>
      <c r="W147" s="10">
        <f t="shared" si="60"/>
        <v>30815.8</v>
      </c>
    </row>
    <row r="148" spans="1:23" ht="15" customHeight="1" x14ac:dyDescent="0.2">
      <c r="A148">
        <v>2026</v>
      </c>
      <c r="B148">
        <v>0</v>
      </c>
      <c r="C148">
        <v>24.217600000000001</v>
      </c>
      <c r="D148">
        <v>25.8934</v>
      </c>
      <c r="E148">
        <v>23.108699999999999</v>
      </c>
      <c r="F148">
        <v>24.151199999999999</v>
      </c>
      <c r="G148">
        <v>24.4359</v>
      </c>
      <c r="H148">
        <v>26.671600000000002</v>
      </c>
      <c r="I148" s="1">
        <v>1.22603</v>
      </c>
      <c r="K148" s="10">
        <f t="shared" si="59"/>
        <v>24435.9</v>
      </c>
      <c r="M148">
        <v>2026</v>
      </c>
      <c r="N148">
        <v>0</v>
      </c>
      <c r="O148">
        <v>24.217600000000001</v>
      </c>
      <c r="P148">
        <v>25.8934</v>
      </c>
      <c r="Q148">
        <v>22.5535</v>
      </c>
      <c r="R148">
        <v>23.619700000000002</v>
      </c>
      <c r="S148">
        <v>23.9117</v>
      </c>
      <c r="T148">
        <v>26.2164</v>
      </c>
      <c r="U148" s="1">
        <v>1.2604299999999999</v>
      </c>
      <c r="W148" s="10">
        <f t="shared" si="60"/>
        <v>23911.7</v>
      </c>
    </row>
    <row r="149" spans="1:23" ht="15" customHeight="1" x14ac:dyDescent="0.2">
      <c r="A149">
        <v>2027</v>
      </c>
      <c r="B149">
        <v>0</v>
      </c>
      <c r="C149">
        <v>24.217600000000001</v>
      </c>
      <c r="D149">
        <v>25.8934</v>
      </c>
      <c r="E149">
        <v>22.165900000000001</v>
      </c>
      <c r="F149">
        <v>23.674700000000001</v>
      </c>
      <c r="G149">
        <v>24.025600000000001</v>
      </c>
      <c r="H149">
        <v>26.866900000000001</v>
      </c>
      <c r="I149">
        <v>1.6714</v>
      </c>
      <c r="K149" s="10">
        <f t="shared" si="59"/>
        <v>24025.600000000002</v>
      </c>
      <c r="M149">
        <v>2027</v>
      </c>
      <c r="N149">
        <v>0</v>
      </c>
      <c r="O149">
        <v>24.217600000000001</v>
      </c>
      <c r="P149">
        <v>25.8934</v>
      </c>
      <c r="Q149">
        <v>21.6526</v>
      </c>
      <c r="R149">
        <v>23.18</v>
      </c>
      <c r="S149">
        <v>23.5413</v>
      </c>
      <c r="T149">
        <v>26.445399999999999</v>
      </c>
      <c r="U149">
        <v>1.6979500000000001</v>
      </c>
      <c r="W149" s="10">
        <f t="shared" si="60"/>
        <v>23541.3</v>
      </c>
    </row>
    <row r="150" spans="1:23" ht="15" customHeight="1" x14ac:dyDescent="0.2">
      <c r="A150">
        <v>2028</v>
      </c>
      <c r="B150">
        <v>0</v>
      </c>
      <c r="C150">
        <v>24.217600000000001</v>
      </c>
      <c r="D150">
        <v>25.8934</v>
      </c>
      <c r="E150">
        <v>20.979299999999999</v>
      </c>
      <c r="F150">
        <v>22.902200000000001</v>
      </c>
      <c r="G150">
        <v>23.438199999999998</v>
      </c>
      <c r="H150">
        <v>27.230799999999999</v>
      </c>
      <c r="I150">
        <v>2.0809500000000001</v>
      </c>
      <c r="K150" s="10">
        <f t="shared" si="59"/>
        <v>23438.199999999997</v>
      </c>
      <c r="M150">
        <v>2028</v>
      </c>
      <c r="N150">
        <v>0</v>
      </c>
      <c r="O150">
        <v>24.217600000000001</v>
      </c>
      <c r="P150">
        <v>25.8934</v>
      </c>
      <c r="Q150">
        <v>20.520900000000001</v>
      </c>
      <c r="R150">
        <v>22.459299999999999</v>
      </c>
      <c r="S150">
        <v>22.9998</v>
      </c>
      <c r="T150">
        <v>26.812899999999999</v>
      </c>
      <c r="U150">
        <v>2.1004999999999998</v>
      </c>
      <c r="W150" s="10">
        <f t="shared" si="60"/>
        <v>22999.8</v>
      </c>
    </row>
    <row r="151" spans="1:23" ht="15" customHeight="1" x14ac:dyDescent="0.2">
      <c r="A151">
        <v>2029</v>
      </c>
      <c r="B151">
        <v>0</v>
      </c>
      <c r="C151">
        <v>24.217600000000001</v>
      </c>
      <c r="D151">
        <v>25.8934</v>
      </c>
      <c r="E151">
        <v>19.785399999999999</v>
      </c>
      <c r="F151">
        <v>22.224799999999998</v>
      </c>
      <c r="G151">
        <v>22.764399999999998</v>
      </c>
      <c r="H151">
        <v>27.125299999999999</v>
      </c>
      <c r="I151">
        <v>2.4358</v>
      </c>
      <c r="K151" s="10">
        <f t="shared" si="59"/>
        <v>22764.399999999998</v>
      </c>
      <c r="M151">
        <v>2029</v>
      </c>
      <c r="N151">
        <v>0</v>
      </c>
      <c r="O151">
        <v>24.217600000000001</v>
      </c>
      <c r="P151">
        <v>25.8934</v>
      </c>
      <c r="Q151">
        <v>19.378599999999999</v>
      </c>
      <c r="R151">
        <v>21.837199999999999</v>
      </c>
      <c r="S151">
        <v>22.3734</v>
      </c>
      <c r="T151">
        <v>26.758099999999999</v>
      </c>
      <c r="U151">
        <v>2.4502199999999998</v>
      </c>
      <c r="W151" s="10">
        <f t="shared" si="60"/>
        <v>22373.4</v>
      </c>
    </row>
    <row r="152" spans="1:23" ht="15" customHeight="1" x14ac:dyDescent="0.2">
      <c r="A152">
        <v>2030</v>
      </c>
      <c r="B152">
        <v>0</v>
      </c>
      <c r="C152">
        <v>24.217600000000001</v>
      </c>
      <c r="D152">
        <v>25.8934</v>
      </c>
      <c r="E152">
        <v>18.669499999999999</v>
      </c>
      <c r="F152">
        <v>21.568000000000001</v>
      </c>
      <c r="G152">
        <v>22.0656</v>
      </c>
      <c r="H152">
        <v>26.9389</v>
      </c>
      <c r="I152">
        <v>2.6857799999999998</v>
      </c>
      <c r="K152" s="10">
        <f t="shared" si="59"/>
        <v>22065.599999999999</v>
      </c>
      <c r="M152">
        <v>2030</v>
      </c>
      <c r="N152">
        <v>0</v>
      </c>
      <c r="O152">
        <v>24.217600000000001</v>
      </c>
      <c r="P152">
        <v>25.8934</v>
      </c>
      <c r="Q152">
        <v>18.307099999999998</v>
      </c>
      <c r="R152">
        <v>21.215499999999999</v>
      </c>
      <c r="S152">
        <v>21.720800000000001</v>
      </c>
      <c r="T152">
        <v>26.601299999999998</v>
      </c>
      <c r="U152">
        <v>2.6965499999999998</v>
      </c>
      <c r="W152" s="10">
        <f t="shared" si="60"/>
        <v>21720.799999999999</v>
      </c>
    </row>
    <row r="153" spans="1:23" ht="15" customHeight="1" x14ac:dyDescent="0.2">
      <c r="A153">
        <v>2031</v>
      </c>
      <c r="B153">
        <v>0</v>
      </c>
      <c r="C153">
        <v>24.217600000000001</v>
      </c>
      <c r="D153">
        <v>25.8934</v>
      </c>
      <c r="E153">
        <v>17.6858</v>
      </c>
      <c r="F153">
        <v>20.8994</v>
      </c>
      <c r="G153">
        <v>21.406600000000001</v>
      </c>
      <c r="H153">
        <v>26.4636</v>
      </c>
      <c r="I153">
        <v>2.8833799999999998</v>
      </c>
      <c r="K153" s="10">
        <f t="shared" si="59"/>
        <v>21406.600000000002</v>
      </c>
      <c r="M153">
        <v>2031</v>
      </c>
      <c r="N153">
        <v>0</v>
      </c>
      <c r="O153">
        <v>24.217600000000001</v>
      </c>
      <c r="P153">
        <v>25.8934</v>
      </c>
      <c r="Q153">
        <v>17.3794</v>
      </c>
      <c r="R153">
        <v>20.591100000000001</v>
      </c>
      <c r="S153">
        <v>21.105</v>
      </c>
      <c r="T153">
        <v>26.186699999999998</v>
      </c>
      <c r="U153">
        <v>2.8913199999999999</v>
      </c>
      <c r="W153" s="10">
        <f t="shared" si="60"/>
        <v>21105</v>
      </c>
    </row>
    <row r="154" spans="1:23" ht="15" customHeight="1" x14ac:dyDescent="0.2">
      <c r="A154">
        <v>2032</v>
      </c>
      <c r="B154">
        <v>0</v>
      </c>
      <c r="C154">
        <v>24.217600000000001</v>
      </c>
      <c r="D154">
        <v>25.8934</v>
      </c>
      <c r="E154">
        <v>16.811299999999999</v>
      </c>
      <c r="F154">
        <v>20.386900000000001</v>
      </c>
      <c r="G154">
        <v>20.816500000000001</v>
      </c>
      <c r="H154">
        <v>26.1905</v>
      </c>
      <c r="I154">
        <v>3.0550700000000002</v>
      </c>
      <c r="K154" s="10">
        <f t="shared" si="59"/>
        <v>20816.5</v>
      </c>
      <c r="M154">
        <v>2032</v>
      </c>
      <c r="N154">
        <v>0</v>
      </c>
      <c r="O154">
        <v>24.217600000000001</v>
      </c>
      <c r="P154">
        <v>25.8934</v>
      </c>
      <c r="Q154">
        <v>16.534600000000001</v>
      </c>
      <c r="R154">
        <v>20.125299999999999</v>
      </c>
      <c r="S154">
        <v>20.554400000000001</v>
      </c>
      <c r="T154">
        <v>25.937899999999999</v>
      </c>
      <c r="U154">
        <v>3.0608200000000001</v>
      </c>
      <c r="W154" s="10">
        <f t="shared" si="60"/>
        <v>20554.400000000001</v>
      </c>
    </row>
    <row r="155" spans="1:23" ht="15" customHeight="1" x14ac:dyDescent="0.2">
      <c r="A155">
        <v>2033</v>
      </c>
      <c r="B155">
        <v>0</v>
      </c>
      <c r="C155">
        <v>24.217600000000001</v>
      </c>
      <c r="D155">
        <v>25.8934</v>
      </c>
      <c r="E155">
        <v>16.061900000000001</v>
      </c>
      <c r="F155">
        <v>19.784600000000001</v>
      </c>
      <c r="G155">
        <v>20.283100000000001</v>
      </c>
      <c r="H155">
        <v>26.103100000000001</v>
      </c>
      <c r="I155">
        <v>3.1904400000000002</v>
      </c>
      <c r="K155" s="10">
        <f t="shared" si="59"/>
        <v>20283.100000000002</v>
      </c>
      <c r="M155">
        <v>2033</v>
      </c>
      <c r="N155">
        <v>0</v>
      </c>
      <c r="O155">
        <v>24.217600000000001</v>
      </c>
      <c r="P155">
        <v>25.8934</v>
      </c>
      <c r="Q155">
        <v>15.824999999999999</v>
      </c>
      <c r="R155">
        <v>19.559999999999999</v>
      </c>
      <c r="S155">
        <v>20.0563</v>
      </c>
      <c r="T155">
        <v>25.922999999999998</v>
      </c>
      <c r="U155">
        <v>3.19462</v>
      </c>
      <c r="W155" s="10">
        <f t="shared" si="60"/>
        <v>20056.3</v>
      </c>
    </row>
    <row r="156" spans="1:23" ht="15" customHeight="1" x14ac:dyDescent="0.2">
      <c r="A156">
        <v>2034</v>
      </c>
      <c r="B156">
        <v>0</v>
      </c>
      <c r="C156">
        <v>24.217600000000001</v>
      </c>
      <c r="D156">
        <v>25.8934</v>
      </c>
      <c r="E156">
        <v>15.465</v>
      </c>
      <c r="F156">
        <v>19.245200000000001</v>
      </c>
      <c r="G156">
        <v>19.7959</v>
      </c>
      <c r="H156">
        <v>25.6023</v>
      </c>
      <c r="I156">
        <v>3.2824200000000001</v>
      </c>
      <c r="K156" s="10">
        <f t="shared" si="59"/>
        <v>19795.899999999998</v>
      </c>
      <c r="M156">
        <v>2034</v>
      </c>
      <c r="N156">
        <v>0</v>
      </c>
      <c r="O156">
        <v>24.217600000000001</v>
      </c>
      <c r="P156">
        <v>25.8934</v>
      </c>
      <c r="Q156">
        <v>15.262600000000001</v>
      </c>
      <c r="R156">
        <v>19.051200000000001</v>
      </c>
      <c r="S156">
        <v>19.600300000000001</v>
      </c>
      <c r="T156">
        <v>25.427</v>
      </c>
      <c r="U156">
        <v>3.2854899999999998</v>
      </c>
      <c r="W156" s="10">
        <f t="shared" si="60"/>
        <v>19600.3</v>
      </c>
    </row>
    <row r="157" spans="1:23" ht="15" customHeight="1" x14ac:dyDescent="0.2">
      <c r="A157">
        <v>2035</v>
      </c>
      <c r="B157">
        <v>0</v>
      </c>
      <c r="C157">
        <v>24.217600000000001</v>
      </c>
      <c r="D157">
        <v>25.8934</v>
      </c>
      <c r="E157">
        <v>14.793699999999999</v>
      </c>
      <c r="F157">
        <v>18.688700000000001</v>
      </c>
      <c r="G157">
        <v>19.354700000000001</v>
      </c>
      <c r="H157">
        <v>25.254999999999999</v>
      </c>
      <c r="I157">
        <v>3.3576700000000002</v>
      </c>
      <c r="K157" s="10">
        <f t="shared" si="59"/>
        <v>19354.7</v>
      </c>
      <c r="M157">
        <v>2035</v>
      </c>
      <c r="N157">
        <v>0</v>
      </c>
      <c r="O157">
        <v>24.217600000000001</v>
      </c>
      <c r="P157">
        <v>25.8934</v>
      </c>
      <c r="Q157">
        <v>14.617900000000001</v>
      </c>
      <c r="R157">
        <v>18.5242</v>
      </c>
      <c r="S157">
        <v>19.186499999999999</v>
      </c>
      <c r="T157">
        <v>25.092199999999998</v>
      </c>
      <c r="U157">
        <v>3.35995</v>
      </c>
      <c r="W157" s="10">
        <f t="shared" si="60"/>
        <v>19186.5</v>
      </c>
    </row>
    <row r="158" spans="1:23" ht="15" customHeight="1" x14ac:dyDescent="0.2">
      <c r="A158">
        <v>2036</v>
      </c>
      <c r="B158">
        <v>0</v>
      </c>
      <c r="C158">
        <v>24.217600000000001</v>
      </c>
      <c r="D158">
        <v>25.8934</v>
      </c>
      <c r="E158">
        <v>14.3832</v>
      </c>
      <c r="F158">
        <v>18.293600000000001</v>
      </c>
      <c r="G158">
        <v>18.9693</v>
      </c>
      <c r="H158">
        <v>25.1921</v>
      </c>
      <c r="I158">
        <v>3.4086699999999999</v>
      </c>
      <c r="K158" s="10">
        <f t="shared" si="59"/>
        <v>18969.3</v>
      </c>
      <c r="M158">
        <v>2036</v>
      </c>
      <c r="N158">
        <v>0</v>
      </c>
      <c r="O158">
        <v>24.217600000000001</v>
      </c>
      <c r="P158">
        <v>25.8934</v>
      </c>
      <c r="Q158">
        <v>14.2361</v>
      </c>
      <c r="R158">
        <v>18.1435</v>
      </c>
      <c r="S158">
        <v>18.8249</v>
      </c>
      <c r="T158">
        <v>25.0517</v>
      </c>
      <c r="U158">
        <v>3.41038</v>
      </c>
      <c r="W158" s="10">
        <f t="shared" si="60"/>
        <v>18824.899999999998</v>
      </c>
    </row>
    <row r="159" spans="1:23" ht="15" customHeight="1" x14ac:dyDescent="0.2"/>
    <row r="160" spans="1:23" ht="15" customHeight="1" x14ac:dyDescent="0.2">
      <c r="A160" t="s">
        <v>26</v>
      </c>
      <c r="B160" t="s">
        <v>73</v>
      </c>
      <c r="M160" t="s">
        <v>26</v>
      </c>
      <c r="N160" t="s">
        <v>73</v>
      </c>
    </row>
    <row r="161" spans="1:23" ht="15" customHeight="1" x14ac:dyDescent="0.2">
      <c r="A161" t="s">
        <v>6</v>
      </c>
      <c r="B161" t="s">
        <v>27</v>
      </c>
      <c r="C161" t="s">
        <v>28</v>
      </c>
      <c r="D161" t="s">
        <v>29</v>
      </c>
      <c r="E161" t="s">
        <v>30</v>
      </c>
      <c r="F161" t="s">
        <v>31</v>
      </c>
      <c r="G161" t="s">
        <v>32</v>
      </c>
      <c r="H161" t="s">
        <v>33</v>
      </c>
      <c r="I161" t="s">
        <v>34</v>
      </c>
      <c r="M161" t="s">
        <v>6</v>
      </c>
      <c r="N161" t="s">
        <v>27</v>
      </c>
      <c r="O161" t="s">
        <v>28</v>
      </c>
      <c r="P161" t="s">
        <v>29</v>
      </c>
      <c r="Q161" t="s">
        <v>30</v>
      </c>
      <c r="R161" t="s">
        <v>31</v>
      </c>
      <c r="S161" t="s">
        <v>32</v>
      </c>
      <c r="T161" t="s">
        <v>33</v>
      </c>
      <c r="U161" t="s">
        <v>34</v>
      </c>
    </row>
    <row r="162" spans="1:23" ht="15" customHeight="1" x14ac:dyDescent="0.2">
      <c r="A162">
        <v>2023</v>
      </c>
      <c r="B162">
        <v>299.90100000000001</v>
      </c>
      <c r="C162">
        <v>119.96</v>
      </c>
      <c r="D162">
        <v>104.965</v>
      </c>
      <c r="E162">
        <v>156.65100000000001</v>
      </c>
      <c r="F162">
        <v>156.65100000000001</v>
      </c>
      <c r="G162">
        <v>156.65100000000001</v>
      </c>
      <c r="H162">
        <v>156.65100000000001</v>
      </c>
      <c r="I162" s="1">
        <v>4.5474699999999999E-13</v>
      </c>
      <c r="K162" s="10">
        <f t="shared" ref="K162:K175" si="61">G162*1000</f>
        <v>156651</v>
      </c>
      <c r="M162">
        <v>2023</v>
      </c>
      <c r="N162">
        <v>299.90100000000001</v>
      </c>
      <c r="O162">
        <v>119.96</v>
      </c>
      <c r="P162">
        <v>104.965</v>
      </c>
      <c r="Q162">
        <v>156.65100000000001</v>
      </c>
      <c r="R162">
        <v>156.65100000000001</v>
      </c>
      <c r="S162">
        <v>156.65100000000001</v>
      </c>
      <c r="T162">
        <v>156.65100000000001</v>
      </c>
      <c r="U162" s="1">
        <v>4.5474699999999999E-13</v>
      </c>
      <c r="W162" s="10">
        <f t="shared" ref="W162:W175" si="62">S162*1000</f>
        <v>156651</v>
      </c>
    </row>
    <row r="163" spans="1:23" ht="15" customHeight="1" x14ac:dyDescent="0.2">
      <c r="A163">
        <v>2024</v>
      </c>
      <c r="B163">
        <v>299.90100000000001</v>
      </c>
      <c r="C163">
        <v>119.96</v>
      </c>
      <c r="D163">
        <v>104.965</v>
      </c>
      <c r="E163">
        <v>184.80600000000001</v>
      </c>
      <c r="F163">
        <v>184.97200000000001</v>
      </c>
      <c r="G163">
        <v>185.07900000000001</v>
      </c>
      <c r="H163">
        <v>185.709</v>
      </c>
      <c r="I163" s="1">
        <v>0.32626300000000003</v>
      </c>
      <c r="K163" s="10">
        <f t="shared" si="61"/>
        <v>185079</v>
      </c>
      <c r="M163">
        <v>2024</v>
      </c>
      <c r="N163">
        <v>299.90100000000001</v>
      </c>
      <c r="O163">
        <v>119.96</v>
      </c>
      <c r="P163">
        <v>104.965</v>
      </c>
      <c r="Q163">
        <v>184.80600000000001</v>
      </c>
      <c r="R163">
        <v>184.97200000000001</v>
      </c>
      <c r="S163">
        <v>185.07900000000001</v>
      </c>
      <c r="T163">
        <v>185.709</v>
      </c>
      <c r="U163" s="1">
        <v>0.32626300000000003</v>
      </c>
      <c r="W163" s="10">
        <f t="shared" si="62"/>
        <v>185079</v>
      </c>
    </row>
    <row r="164" spans="1:23" ht="15" customHeight="1" x14ac:dyDescent="0.2">
      <c r="A164">
        <v>2025</v>
      </c>
      <c r="B164">
        <v>299.90100000000001</v>
      </c>
      <c r="C164">
        <v>119.96</v>
      </c>
      <c r="D164">
        <v>104.965</v>
      </c>
      <c r="E164">
        <v>211.398</v>
      </c>
      <c r="F164">
        <v>212.01400000000001</v>
      </c>
      <c r="G164">
        <v>212.23099999999999</v>
      </c>
      <c r="H164">
        <v>213.761</v>
      </c>
      <c r="I164" s="1">
        <v>0.85009500000000005</v>
      </c>
      <c r="K164" s="10">
        <f t="shared" si="61"/>
        <v>212231</v>
      </c>
      <c r="M164">
        <v>2025</v>
      </c>
      <c r="N164">
        <v>299.90100000000001</v>
      </c>
      <c r="O164">
        <v>119.96</v>
      </c>
      <c r="P164">
        <v>104.965</v>
      </c>
      <c r="Q164">
        <v>208.571</v>
      </c>
      <c r="R164">
        <v>209.25399999999999</v>
      </c>
      <c r="S164">
        <v>209.5</v>
      </c>
      <c r="T164">
        <v>211.26599999999999</v>
      </c>
      <c r="U164" s="1">
        <v>0.95908400000000005</v>
      </c>
      <c r="W164" s="10">
        <f t="shared" si="62"/>
        <v>209500</v>
      </c>
    </row>
    <row r="165" spans="1:23" ht="15" customHeight="1" x14ac:dyDescent="0.2">
      <c r="A165">
        <v>2026</v>
      </c>
      <c r="B165">
        <v>299.90100000000001</v>
      </c>
      <c r="C165">
        <v>119.96</v>
      </c>
      <c r="D165">
        <v>104.965</v>
      </c>
      <c r="E165">
        <v>231.773</v>
      </c>
      <c r="F165">
        <v>233.27500000000001</v>
      </c>
      <c r="G165">
        <v>233.714</v>
      </c>
      <c r="H165">
        <v>237.155</v>
      </c>
      <c r="I165" s="1">
        <v>1.9414100000000001</v>
      </c>
      <c r="K165" s="10">
        <f t="shared" si="61"/>
        <v>233714</v>
      </c>
      <c r="M165">
        <v>2026</v>
      </c>
      <c r="N165">
        <v>299.90100000000001</v>
      </c>
      <c r="O165">
        <v>119.96</v>
      </c>
      <c r="P165">
        <v>104.965</v>
      </c>
      <c r="Q165">
        <v>225.71799999999999</v>
      </c>
      <c r="R165">
        <v>227.50399999999999</v>
      </c>
      <c r="S165">
        <v>228.07599999999999</v>
      </c>
      <c r="T165">
        <v>232.226</v>
      </c>
      <c r="U165" s="1">
        <v>2.3806500000000002</v>
      </c>
      <c r="W165" s="10">
        <f t="shared" si="62"/>
        <v>228076</v>
      </c>
    </row>
    <row r="166" spans="1:23" ht="15" customHeight="1" x14ac:dyDescent="0.2">
      <c r="A166">
        <v>2027</v>
      </c>
      <c r="B166">
        <v>299.90100000000001</v>
      </c>
      <c r="C166">
        <v>119.96</v>
      </c>
      <c r="D166">
        <v>104.965</v>
      </c>
      <c r="E166">
        <v>243.869</v>
      </c>
      <c r="F166">
        <v>247.06399999999999</v>
      </c>
      <c r="G166">
        <v>247.93600000000001</v>
      </c>
      <c r="H166">
        <v>254.95599999999999</v>
      </c>
      <c r="I166" s="1">
        <v>3.9640300000000002</v>
      </c>
      <c r="K166" s="10">
        <f t="shared" si="61"/>
        <v>247936</v>
      </c>
      <c r="M166">
        <v>2027</v>
      </c>
      <c r="N166">
        <v>299.90100000000001</v>
      </c>
      <c r="O166">
        <v>119.96</v>
      </c>
      <c r="P166">
        <v>104.965</v>
      </c>
      <c r="Q166">
        <v>237.58199999999999</v>
      </c>
      <c r="R166">
        <v>241.066</v>
      </c>
      <c r="S166">
        <v>242.03100000000001</v>
      </c>
      <c r="T166">
        <v>249.715</v>
      </c>
      <c r="U166" s="1">
        <v>4.4058700000000002</v>
      </c>
      <c r="W166" s="10">
        <f t="shared" si="62"/>
        <v>242031</v>
      </c>
    </row>
    <row r="167" spans="1:23" ht="15" customHeight="1" x14ac:dyDescent="0.2">
      <c r="A167">
        <v>2028</v>
      </c>
      <c r="B167">
        <v>299.90100000000001</v>
      </c>
      <c r="C167">
        <v>119.96</v>
      </c>
      <c r="D167">
        <v>104.965</v>
      </c>
      <c r="E167">
        <v>247.35599999999999</v>
      </c>
      <c r="F167">
        <v>253.00700000000001</v>
      </c>
      <c r="G167">
        <v>254.761</v>
      </c>
      <c r="H167">
        <v>267.31900000000002</v>
      </c>
      <c r="I167" s="1">
        <v>7.2109699999999997</v>
      </c>
      <c r="K167" s="10">
        <f t="shared" si="61"/>
        <v>254761</v>
      </c>
      <c r="M167">
        <v>2028</v>
      </c>
      <c r="N167">
        <v>299.90100000000001</v>
      </c>
      <c r="O167">
        <v>119.96</v>
      </c>
      <c r="P167">
        <v>104.965</v>
      </c>
      <c r="Q167">
        <v>241.00899999999999</v>
      </c>
      <c r="R167">
        <v>246.96899999999999</v>
      </c>
      <c r="S167">
        <v>248.83799999999999</v>
      </c>
      <c r="T167">
        <v>262.339</v>
      </c>
      <c r="U167" s="1">
        <v>7.6264799999999999</v>
      </c>
      <c r="W167" s="10">
        <f t="shared" si="62"/>
        <v>248838</v>
      </c>
    </row>
    <row r="168" spans="1:23" ht="15" customHeight="1" x14ac:dyDescent="0.2">
      <c r="A168">
        <v>2029</v>
      </c>
      <c r="B168">
        <v>299.90100000000001</v>
      </c>
      <c r="C168">
        <v>119.96</v>
      </c>
      <c r="D168">
        <v>104.965</v>
      </c>
      <c r="E168">
        <v>243.108</v>
      </c>
      <c r="F168">
        <v>252.626</v>
      </c>
      <c r="G168">
        <v>255.52500000000001</v>
      </c>
      <c r="H168">
        <v>275.38</v>
      </c>
      <c r="I168">
        <v>11.526400000000001</v>
      </c>
      <c r="K168" s="10">
        <f t="shared" si="61"/>
        <v>255525</v>
      </c>
      <c r="M168">
        <v>2029</v>
      </c>
      <c r="N168">
        <v>299.90100000000001</v>
      </c>
      <c r="O168">
        <v>119.96</v>
      </c>
      <c r="P168">
        <v>104.965</v>
      </c>
      <c r="Q168">
        <v>237.07599999999999</v>
      </c>
      <c r="R168">
        <v>246.792</v>
      </c>
      <c r="S168">
        <v>249.80699999999999</v>
      </c>
      <c r="T168">
        <v>270.54399999999998</v>
      </c>
      <c r="U168">
        <v>11.889699999999999</v>
      </c>
      <c r="W168" s="10">
        <f t="shared" si="62"/>
        <v>249807</v>
      </c>
    </row>
    <row r="169" spans="1:23" ht="15" customHeight="1" x14ac:dyDescent="0.2">
      <c r="A169">
        <v>2030</v>
      </c>
      <c r="B169">
        <v>299.90100000000001</v>
      </c>
      <c r="C169">
        <v>119.96</v>
      </c>
      <c r="D169">
        <v>104.965</v>
      </c>
      <c r="E169">
        <v>233.929</v>
      </c>
      <c r="F169">
        <v>248.161</v>
      </c>
      <c r="G169">
        <v>252.31200000000001</v>
      </c>
      <c r="H169">
        <v>281.43400000000003</v>
      </c>
      <c r="I169">
        <v>16.193899999999999</v>
      </c>
      <c r="K169" s="10">
        <f t="shared" si="61"/>
        <v>252312</v>
      </c>
      <c r="M169">
        <v>2030</v>
      </c>
      <c r="N169">
        <v>299.90100000000001</v>
      </c>
      <c r="O169">
        <v>119.96</v>
      </c>
      <c r="P169">
        <v>104.965</v>
      </c>
      <c r="Q169">
        <v>228.28899999999999</v>
      </c>
      <c r="R169">
        <v>242.809</v>
      </c>
      <c r="S169">
        <v>246.96199999999999</v>
      </c>
      <c r="T169">
        <v>276.73</v>
      </c>
      <c r="U169">
        <v>16.489799999999999</v>
      </c>
      <c r="W169" s="10">
        <f t="shared" si="62"/>
        <v>246962</v>
      </c>
    </row>
    <row r="170" spans="1:23" ht="15" customHeight="1" x14ac:dyDescent="0.2">
      <c r="A170">
        <v>2031</v>
      </c>
      <c r="B170">
        <v>299.90100000000001</v>
      </c>
      <c r="C170">
        <v>119.96</v>
      </c>
      <c r="D170">
        <v>104.965</v>
      </c>
      <c r="E170">
        <v>222.23500000000001</v>
      </c>
      <c r="F170">
        <v>241.46199999999999</v>
      </c>
      <c r="G170">
        <v>247</v>
      </c>
      <c r="H170">
        <v>284.65899999999999</v>
      </c>
      <c r="I170">
        <v>20.539000000000001</v>
      </c>
      <c r="K170" s="10">
        <f t="shared" si="61"/>
        <v>247000</v>
      </c>
      <c r="M170">
        <v>2031</v>
      </c>
      <c r="N170">
        <v>299.90100000000001</v>
      </c>
      <c r="O170">
        <v>119.96</v>
      </c>
      <c r="P170">
        <v>104.965</v>
      </c>
      <c r="Q170">
        <v>217.16300000000001</v>
      </c>
      <c r="R170">
        <v>236.511</v>
      </c>
      <c r="S170">
        <v>242.113</v>
      </c>
      <c r="T170">
        <v>280.42899999999997</v>
      </c>
      <c r="U170">
        <v>20.7666</v>
      </c>
      <c r="W170" s="10">
        <f t="shared" si="62"/>
        <v>242113</v>
      </c>
    </row>
    <row r="171" spans="1:23" ht="15" customHeight="1" x14ac:dyDescent="0.2">
      <c r="A171">
        <v>2032</v>
      </c>
      <c r="B171">
        <v>299.90100000000001</v>
      </c>
      <c r="C171">
        <v>119.96</v>
      </c>
      <c r="D171">
        <v>104.965</v>
      </c>
      <c r="E171">
        <v>210.578</v>
      </c>
      <c r="F171">
        <v>235.34100000000001</v>
      </c>
      <c r="G171">
        <v>240.83199999999999</v>
      </c>
      <c r="H171">
        <v>285.94600000000003</v>
      </c>
      <c r="I171">
        <v>24.2239</v>
      </c>
      <c r="K171" s="10">
        <f t="shared" si="61"/>
        <v>240832</v>
      </c>
      <c r="M171">
        <v>2032</v>
      </c>
      <c r="N171">
        <v>299.90100000000001</v>
      </c>
      <c r="O171">
        <v>119.96</v>
      </c>
      <c r="P171">
        <v>104.965</v>
      </c>
      <c r="Q171">
        <v>205.94399999999999</v>
      </c>
      <c r="R171">
        <v>230.86199999999999</v>
      </c>
      <c r="S171">
        <v>236.44200000000001</v>
      </c>
      <c r="T171">
        <v>282.37099999999998</v>
      </c>
      <c r="U171">
        <v>24.3935</v>
      </c>
      <c r="W171" s="10">
        <f t="shared" si="62"/>
        <v>236442</v>
      </c>
    </row>
    <row r="172" spans="1:23" ht="15" customHeight="1" x14ac:dyDescent="0.2">
      <c r="A172">
        <v>2033</v>
      </c>
      <c r="B172">
        <v>299.90100000000001</v>
      </c>
      <c r="C172">
        <v>119.96</v>
      </c>
      <c r="D172">
        <v>104.965</v>
      </c>
      <c r="E172">
        <v>200.12899999999999</v>
      </c>
      <c r="F172">
        <v>230.27199999999999</v>
      </c>
      <c r="G172">
        <v>234.523</v>
      </c>
      <c r="H172">
        <v>282.202</v>
      </c>
      <c r="I172">
        <v>27.138400000000001</v>
      </c>
      <c r="K172" s="10">
        <f t="shared" si="61"/>
        <v>234523</v>
      </c>
      <c r="M172">
        <v>2033</v>
      </c>
      <c r="N172">
        <v>299.90100000000001</v>
      </c>
      <c r="O172">
        <v>119.96</v>
      </c>
      <c r="P172">
        <v>104.965</v>
      </c>
      <c r="Q172">
        <v>196.06299999999999</v>
      </c>
      <c r="R172">
        <v>226.20400000000001</v>
      </c>
      <c r="S172">
        <v>230.62299999999999</v>
      </c>
      <c r="T172">
        <v>278.29199999999997</v>
      </c>
      <c r="U172">
        <v>27.2639</v>
      </c>
      <c r="W172" s="10">
        <f t="shared" si="62"/>
        <v>230623</v>
      </c>
    </row>
    <row r="173" spans="1:23" ht="15" customHeight="1" x14ac:dyDescent="0.2">
      <c r="A173">
        <v>2034</v>
      </c>
      <c r="B173">
        <v>299.90100000000001</v>
      </c>
      <c r="C173">
        <v>119.96</v>
      </c>
      <c r="D173">
        <v>104.965</v>
      </c>
      <c r="E173">
        <v>190.34200000000001</v>
      </c>
      <c r="F173">
        <v>223.96700000000001</v>
      </c>
      <c r="G173">
        <v>228.48699999999999</v>
      </c>
      <c r="H173">
        <v>280.88799999999998</v>
      </c>
      <c r="I173">
        <v>29.367599999999999</v>
      </c>
      <c r="K173" s="10">
        <f t="shared" si="61"/>
        <v>228487</v>
      </c>
      <c r="M173">
        <v>2034</v>
      </c>
      <c r="N173">
        <v>299.90100000000001</v>
      </c>
      <c r="O173">
        <v>119.96</v>
      </c>
      <c r="P173">
        <v>104.965</v>
      </c>
      <c r="Q173">
        <v>186.858</v>
      </c>
      <c r="R173">
        <v>220.59299999999999</v>
      </c>
      <c r="S173">
        <v>225.05</v>
      </c>
      <c r="T173">
        <v>277.55099999999999</v>
      </c>
      <c r="U173">
        <v>29.460699999999999</v>
      </c>
      <c r="W173" s="10">
        <f t="shared" si="62"/>
        <v>225050</v>
      </c>
    </row>
    <row r="174" spans="1:23" ht="15" customHeight="1" x14ac:dyDescent="0.2">
      <c r="A174">
        <v>2035</v>
      </c>
      <c r="B174">
        <v>299.90100000000001</v>
      </c>
      <c r="C174">
        <v>119.96</v>
      </c>
      <c r="D174">
        <v>104.965</v>
      </c>
      <c r="E174">
        <v>181.77600000000001</v>
      </c>
      <c r="F174">
        <v>217.94399999999999</v>
      </c>
      <c r="G174">
        <v>222.941</v>
      </c>
      <c r="H174">
        <v>276.29599999999999</v>
      </c>
      <c r="I174">
        <v>31.145</v>
      </c>
      <c r="K174" s="10">
        <f t="shared" si="61"/>
        <v>222941</v>
      </c>
      <c r="M174">
        <v>2035</v>
      </c>
      <c r="N174">
        <v>299.90100000000001</v>
      </c>
      <c r="O174">
        <v>119.96</v>
      </c>
      <c r="P174">
        <v>104.965</v>
      </c>
      <c r="Q174">
        <v>178.709</v>
      </c>
      <c r="R174">
        <v>214.904</v>
      </c>
      <c r="S174">
        <v>219.92599999999999</v>
      </c>
      <c r="T174">
        <v>273.33300000000003</v>
      </c>
      <c r="U174">
        <v>31.213999999999999</v>
      </c>
      <c r="W174" s="10">
        <f t="shared" si="62"/>
        <v>219926</v>
      </c>
    </row>
    <row r="175" spans="1:23" ht="15" customHeight="1" x14ac:dyDescent="0.2">
      <c r="A175">
        <v>2036</v>
      </c>
      <c r="B175">
        <v>299.90100000000001</v>
      </c>
      <c r="C175">
        <v>119.96</v>
      </c>
      <c r="D175">
        <v>104.965</v>
      </c>
      <c r="E175">
        <v>175.07900000000001</v>
      </c>
      <c r="F175">
        <v>213.83</v>
      </c>
      <c r="G175">
        <v>217.96199999999999</v>
      </c>
      <c r="H175">
        <v>274.41500000000002</v>
      </c>
      <c r="I175">
        <v>32.645800000000001</v>
      </c>
      <c r="K175" s="10">
        <f t="shared" si="61"/>
        <v>217962</v>
      </c>
      <c r="M175">
        <v>2036</v>
      </c>
      <c r="N175">
        <v>299.90100000000001</v>
      </c>
      <c r="O175">
        <v>119.96</v>
      </c>
      <c r="P175">
        <v>104.965</v>
      </c>
      <c r="Q175">
        <v>172.339</v>
      </c>
      <c r="R175">
        <v>211.23</v>
      </c>
      <c r="S175">
        <v>215.328</v>
      </c>
      <c r="T175">
        <v>272.15100000000001</v>
      </c>
      <c r="U175">
        <v>32.696800000000003</v>
      </c>
      <c r="W175" s="10">
        <f t="shared" si="62"/>
        <v>215328</v>
      </c>
    </row>
    <row r="176" spans="1:23" ht="15" customHeight="1" x14ac:dyDescent="0.2"/>
    <row r="177" spans="1:23" ht="15" customHeight="1" x14ac:dyDescent="0.2">
      <c r="A177" t="s">
        <v>74</v>
      </c>
      <c r="M177" t="s">
        <v>74</v>
      </c>
    </row>
    <row r="178" spans="1:23" ht="15" customHeight="1" x14ac:dyDescent="0.2">
      <c r="A178" t="s">
        <v>6</v>
      </c>
      <c r="B178" t="s">
        <v>36</v>
      </c>
      <c r="C178" t="s">
        <v>37</v>
      </c>
      <c r="D178" t="s">
        <v>38</v>
      </c>
      <c r="E178" t="s">
        <v>39</v>
      </c>
      <c r="F178" t="s">
        <v>40</v>
      </c>
      <c r="G178" t="s">
        <v>41</v>
      </c>
      <c r="H178" t="s">
        <v>42</v>
      </c>
      <c r="I178" t="s">
        <v>43</v>
      </c>
      <c r="M178" t="s">
        <v>6</v>
      </c>
      <c r="N178" t="s">
        <v>36</v>
      </c>
      <c r="O178" t="s">
        <v>37</v>
      </c>
      <c r="P178" t="s">
        <v>38</v>
      </c>
      <c r="Q178" t="s">
        <v>39</v>
      </c>
      <c r="R178" t="s">
        <v>40</v>
      </c>
      <c r="S178" t="s">
        <v>41</v>
      </c>
      <c r="T178" t="s">
        <v>42</v>
      </c>
      <c r="U178" t="s">
        <v>43</v>
      </c>
    </row>
    <row r="179" spans="1:23" ht="15" customHeight="1" x14ac:dyDescent="0.2">
      <c r="A179">
        <v>2023</v>
      </c>
      <c r="B179">
        <v>0</v>
      </c>
      <c r="C179">
        <v>8.6058300000000004E-2</v>
      </c>
      <c r="D179">
        <v>0.101302</v>
      </c>
      <c r="E179">
        <v>5.0659599999999999E-2</v>
      </c>
      <c r="F179">
        <v>5.0659599999999999E-2</v>
      </c>
      <c r="G179">
        <v>5.0659599999999999E-2</v>
      </c>
      <c r="H179">
        <v>5.0659599999999999E-2</v>
      </c>
      <c r="I179" s="1">
        <v>5.2041700000000003E-16</v>
      </c>
      <c r="K179" s="11">
        <f t="shared" ref="K179:K192" si="63">G179</f>
        <v>5.0659599999999999E-2</v>
      </c>
      <c r="M179">
        <v>2023</v>
      </c>
      <c r="N179">
        <v>0</v>
      </c>
      <c r="O179">
        <v>8.6058300000000004E-2</v>
      </c>
      <c r="P179">
        <v>0.101302</v>
      </c>
      <c r="Q179">
        <v>5.0659599999999999E-2</v>
      </c>
      <c r="R179">
        <v>5.0659599999999999E-2</v>
      </c>
      <c r="S179">
        <v>5.0659599999999999E-2</v>
      </c>
      <c r="T179">
        <v>5.0659599999999999E-2</v>
      </c>
      <c r="U179" s="1">
        <v>5.2041700000000003E-16</v>
      </c>
      <c r="W179" s="11">
        <f t="shared" ref="W179:W192" si="64">S179</f>
        <v>5.0659599999999999E-2</v>
      </c>
    </row>
    <row r="180" spans="1:23" ht="15" customHeight="1" x14ac:dyDescent="0.2">
      <c r="A180">
        <v>2024</v>
      </c>
      <c r="B180">
        <v>0</v>
      </c>
      <c r="C180">
        <v>8.6058300000000004E-2</v>
      </c>
      <c r="D180">
        <v>0.101302</v>
      </c>
      <c r="E180">
        <v>4.3029100000000001E-2</v>
      </c>
      <c r="F180">
        <v>4.3029100000000001E-2</v>
      </c>
      <c r="G180">
        <v>4.3029100000000001E-2</v>
      </c>
      <c r="H180">
        <v>4.3029100000000001E-2</v>
      </c>
      <c r="I180" s="1">
        <v>2.4286099999999998E-16</v>
      </c>
      <c r="K180" s="11">
        <f t="shared" si="63"/>
        <v>4.3029100000000001E-2</v>
      </c>
      <c r="M180">
        <v>2024</v>
      </c>
      <c r="N180">
        <v>0</v>
      </c>
      <c r="O180">
        <v>8.6058300000000004E-2</v>
      </c>
      <c r="P180">
        <v>0.101302</v>
      </c>
      <c r="Q180">
        <v>5.5255100000000001E-2</v>
      </c>
      <c r="R180">
        <v>5.66486E-2</v>
      </c>
      <c r="S180">
        <v>5.6467099999999999E-2</v>
      </c>
      <c r="T180">
        <v>5.6956600000000003E-2</v>
      </c>
      <c r="U180" s="1">
        <v>5.7470399999999999E-4</v>
      </c>
      <c r="W180" s="11">
        <f t="shared" si="64"/>
        <v>5.6467099999999999E-2</v>
      </c>
    </row>
    <row r="181" spans="1:23" ht="15" customHeight="1" x14ac:dyDescent="0.2">
      <c r="A181">
        <v>2025</v>
      </c>
      <c r="B181">
        <v>0</v>
      </c>
      <c r="C181">
        <v>8.6058300000000004E-2</v>
      </c>
      <c r="D181">
        <v>0.101302</v>
      </c>
      <c r="E181">
        <v>4.3029100000000001E-2</v>
      </c>
      <c r="F181">
        <v>4.3029100000000001E-2</v>
      </c>
      <c r="G181">
        <v>4.3029100000000001E-2</v>
      </c>
      <c r="H181">
        <v>4.3029100000000001E-2</v>
      </c>
      <c r="I181" s="1">
        <v>2.4286099999999998E-16</v>
      </c>
      <c r="K181" s="11">
        <f t="shared" si="63"/>
        <v>4.3029100000000001E-2</v>
      </c>
      <c r="M181">
        <v>2025</v>
      </c>
      <c r="N181">
        <v>0</v>
      </c>
      <c r="O181">
        <v>8.6058300000000004E-2</v>
      </c>
      <c r="P181">
        <v>0.101302</v>
      </c>
      <c r="Q181">
        <v>5.2106399999999997E-2</v>
      </c>
      <c r="R181">
        <v>5.5368599999999997E-2</v>
      </c>
      <c r="S181">
        <v>5.5022700000000001E-2</v>
      </c>
      <c r="T181">
        <v>5.6601199999999997E-2</v>
      </c>
      <c r="U181" s="1">
        <v>1.5355499999999999E-3</v>
      </c>
      <c r="W181" s="11">
        <f t="shared" si="64"/>
        <v>5.5022700000000001E-2</v>
      </c>
    </row>
    <row r="182" spans="1:23" ht="15" customHeight="1" x14ac:dyDescent="0.2">
      <c r="A182">
        <v>2026</v>
      </c>
      <c r="B182">
        <v>0</v>
      </c>
      <c r="C182">
        <v>8.6058300000000004E-2</v>
      </c>
      <c r="D182">
        <v>0.101302</v>
      </c>
      <c r="E182">
        <v>4.3029100000000001E-2</v>
      </c>
      <c r="F182">
        <v>4.3029100000000001E-2</v>
      </c>
      <c r="G182">
        <v>4.3029100000000001E-2</v>
      </c>
      <c r="H182">
        <v>4.3029100000000001E-2</v>
      </c>
      <c r="I182" s="1">
        <v>2.4286099999999998E-16</v>
      </c>
      <c r="K182" s="11">
        <f t="shared" si="63"/>
        <v>4.3029100000000001E-2</v>
      </c>
      <c r="M182">
        <v>2026</v>
      </c>
      <c r="N182">
        <v>0</v>
      </c>
      <c r="O182">
        <v>8.6058300000000004E-2</v>
      </c>
      <c r="P182">
        <v>0.101302</v>
      </c>
      <c r="Q182">
        <v>4.3029100000000001E-2</v>
      </c>
      <c r="R182">
        <v>4.3029100000000001E-2</v>
      </c>
      <c r="S182">
        <v>4.3029100000000001E-2</v>
      </c>
      <c r="T182">
        <v>4.3029100000000001E-2</v>
      </c>
      <c r="U182" s="1">
        <v>2.4286099999999998E-16</v>
      </c>
      <c r="W182" s="11">
        <f t="shared" si="64"/>
        <v>4.3029100000000001E-2</v>
      </c>
    </row>
    <row r="183" spans="1:23" ht="15" customHeight="1" x14ac:dyDescent="0.2">
      <c r="A183">
        <v>2027</v>
      </c>
      <c r="B183">
        <v>0</v>
      </c>
      <c r="C183">
        <v>8.6058300000000004E-2</v>
      </c>
      <c r="D183">
        <v>0.101302</v>
      </c>
      <c r="E183">
        <v>4.3029100000000001E-2</v>
      </c>
      <c r="F183">
        <v>4.3029100000000001E-2</v>
      </c>
      <c r="G183">
        <v>4.3029100000000001E-2</v>
      </c>
      <c r="H183">
        <v>4.3029100000000001E-2</v>
      </c>
      <c r="I183" s="1">
        <v>2.4286099999999998E-16</v>
      </c>
      <c r="K183" s="11">
        <f t="shared" si="63"/>
        <v>4.3029100000000001E-2</v>
      </c>
      <c r="M183">
        <v>2027</v>
      </c>
      <c r="N183">
        <v>0</v>
      </c>
      <c r="O183">
        <v>8.6058300000000004E-2</v>
      </c>
      <c r="P183">
        <v>0.101302</v>
      </c>
      <c r="Q183">
        <v>4.3029100000000001E-2</v>
      </c>
      <c r="R183">
        <v>4.3029100000000001E-2</v>
      </c>
      <c r="S183">
        <v>4.3029100000000001E-2</v>
      </c>
      <c r="T183">
        <v>4.3029100000000001E-2</v>
      </c>
      <c r="U183" s="1">
        <v>2.4286099999999998E-16</v>
      </c>
      <c r="W183" s="11">
        <f t="shared" si="64"/>
        <v>4.3029100000000001E-2</v>
      </c>
    </row>
    <row r="184" spans="1:23" ht="15" customHeight="1" x14ac:dyDescent="0.2">
      <c r="A184">
        <v>2028</v>
      </c>
      <c r="B184">
        <v>0</v>
      </c>
      <c r="C184">
        <v>8.6058300000000004E-2</v>
      </c>
      <c r="D184">
        <v>0.101302</v>
      </c>
      <c r="E184">
        <v>4.3029100000000001E-2</v>
      </c>
      <c r="F184">
        <v>4.3029100000000001E-2</v>
      </c>
      <c r="G184">
        <v>4.3029100000000001E-2</v>
      </c>
      <c r="H184">
        <v>4.3029100000000001E-2</v>
      </c>
      <c r="I184" s="1">
        <v>2.4286099999999998E-16</v>
      </c>
      <c r="K184" s="11">
        <f t="shared" si="63"/>
        <v>4.3029100000000001E-2</v>
      </c>
      <c r="M184">
        <v>2028</v>
      </c>
      <c r="N184">
        <v>0</v>
      </c>
      <c r="O184">
        <v>8.6058300000000004E-2</v>
      </c>
      <c r="P184">
        <v>0.101302</v>
      </c>
      <c r="Q184">
        <v>4.3029100000000001E-2</v>
      </c>
      <c r="R184">
        <v>4.3029100000000001E-2</v>
      </c>
      <c r="S184">
        <v>4.3029100000000001E-2</v>
      </c>
      <c r="T184">
        <v>4.3029100000000001E-2</v>
      </c>
      <c r="U184" s="1">
        <v>2.4286099999999998E-16</v>
      </c>
      <c r="W184" s="11">
        <f t="shared" si="64"/>
        <v>4.3029100000000001E-2</v>
      </c>
    </row>
    <row r="185" spans="1:23" ht="15" customHeight="1" x14ac:dyDescent="0.2">
      <c r="A185">
        <v>2029</v>
      </c>
      <c r="B185">
        <v>0</v>
      </c>
      <c r="C185">
        <v>8.6058300000000004E-2</v>
      </c>
      <c r="D185">
        <v>0.101302</v>
      </c>
      <c r="E185">
        <v>4.3029100000000001E-2</v>
      </c>
      <c r="F185">
        <v>4.3029100000000001E-2</v>
      </c>
      <c r="G185">
        <v>4.3029100000000001E-2</v>
      </c>
      <c r="H185">
        <v>4.3029100000000001E-2</v>
      </c>
      <c r="I185" s="1">
        <v>2.4286099999999998E-16</v>
      </c>
      <c r="K185" s="11">
        <f t="shared" si="63"/>
        <v>4.3029100000000001E-2</v>
      </c>
      <c r="M185">
        <v>2029</v>
      </c>
      <c r="N185">
        <v>0</v>
      </c>
      <c r="O185">
        <v>8.6058300000000004E-2</v>
      </c>
      <c r="P185">
        <v>0.101302</v>
      </c>
      <c r="Q185">
        <v>4.3029100000000001E-2</v>
      </c>
      <c r="R185">
        <v>4.3029100000000001E-2</v>
      </c>
      <c r="S185">
        <v>4.3029100000000001E-2</v>
      </c>
      <c r="T185">
        <v>4.3029100000000001E-2</v>
      </c>
      <c r="U185" s="1">
        <v>2.4286099999999998E-16</v>
      </c>
      <c r="W185" s="11">
        <f t="shared" si="64"/>
        <v>4.3029100000000001E-2</v>
      </c>
    </row>
    <row r="186" spans="1:23" ht="15" customHeight="1" x14ac:dyDescent="0.2">
      <c r="A186">
        <v>2030</v>
      </c>
      <c r="B186">
        <v>0</v>
      </c>
      <c r="C186">
        <v>8.6058300000000004E-2</v>
      </c>
      <c r="D186">
        <v>0.101302</v>
      </c>
      <c r="E186">
        <v>4.3029100000000001E-2</v>
      </c>
      <c r="F186">
        <v>4.3029100000000001E-2</v>
      </c>
      <c r="G186">
        <v>4.3029100000000001E-2</v>
      </c>
      <c r="H186">
        <v>4.3029100000000001E-2</v>
      </c>
      <c r="I186" s="1">
        <v>2.4286099999999998E-16</v>
      </c>
      <c r="K186" s="11">
        <f t="shared" si="63"/>
        <v>4.3029100000000001E-2</v>
      </c>
      <c r="M186">
        <v>2030</v>
      </c>
      <c r="N186">
        <v>0</v>
      </c>
      <c r="O186">
        <v>8.6058300000000004E-2</v>
      </c>
      <c r="P186">
        <v>0.101302</v>
      </c>
      <c r="Q186">
        <v>4.3029100000000001E-2</v>
      </c>
      <c r="R186">
        <v>4.3029100000000001E-2</v>
      </c>
      <c r="S186">
        <v>4.3029100000000001E-2</v>
      </c>
      <c r="T186">
        <v>4.3029100000000001E-2</v>
      </c>
      <c r="U186" s="1">
        <v>2.4286099999999998E-16</v>
      </c>
      <c r="W186" s="11">
        <f t="shared" si="64"/>
        <v>4.3029100000000001E-2</v>
      </c>
    </row>
    <row r="187" spans="1:23" ht="15" customHeight="1" x14ac:dyDescent="0.2">
      <c r="A187">
        <v>2031</v>
      </c>
      <c r="B187">
        <v>0</v>
      </c>
      <c r="C187">
        <v>8.6058300000000004E-2</v>
      </c>
      <c r="D187">
        <v>0.101302</v>
      </c>
      <c r="E187">
        <v>4.3029100000000001E-2</v>
      </c>
      <c r="F187">
        <v>4.3029100000000001E-2</v>
      </c>
      <c r="G187">
        <v>4.3029100000000001E-2</v>
      </c>
      <c r="H187">
        <v>4.3029100000000001E-2</v>
      </c>
      <c r="I187" s="1">
        <v>2.4286099999999998E-16</v>
      </c>
      <c r="K187" s="11">
        <f t="shared" si="63"/>
        <v>4.3029100000000001E-2</v>
      </c>
      <c r="M187">
        <v>2031</v>
      </c>
      <c r="N187">
        <v>0</v>
      </c>
      <c r="O187">
        <v>8.6058300000000004E-2</v>
      </c>
      <c r="P187">
        <v>0.101302</v>
      </c>
      <c r="Q187">
        <v>4.3029100000000001E-2</v>
      </c>
      <c r="R187">
        <v>4.3029100000000001E-2</v>
      </c>
      <c r="S187">
        <v>4.3029100000000001E-2</v>
      </c>
      <c r="T187">
        <v>4.3029100000000001E-2</v>
      </c>
      <c r="U187" s="1">
        <v>2.4286099999999998E-16</v>
      </c>
      <c r="W187" s="11">
        <f t="shared" si="64"/>
        <v>4.3029100000000001E-2</v>
      </c>
    </row>
    <row r="188" spans="1:23" ht="15" customHeight="1" x14ac:dyDescent="0.2">
      <c r="A188">
        <v>2032</v>
      </c>
      <c r="B188">
        <v>0</v>
      </c>
      <c r="C188">
        <v>8.6058300000000004E-2</v>
      </c>
      <c r="D188">
        <v>0.101302</v>
      </c>
      <c r="E188">
        <v>4.3029100000000001E-2</v>
      </c>
      <c r="F188">
        <v>4.3029100000000001E-2</v>
      </c>
      <c r="G188">
        <v>4.3029100000000001E-2</v>
      </c>
      <c r="H188">
        <v>4.3029100000000001E-2</v>
      </c>
      <c r="I188" s="1">
        <v>2.4286099999999998E-16</v>
      </c>
      <c r="K188" s="11">
        <f t="shared" si="63"/>
        <v>4.3029100000000001E-2</v>
      </c>
      <c r="M188">
        <v>2032</v>
      </c>
      <c r="N188">
        <v>0</v>
      </c>
      <c r="O188">
        <v>8.6058300000000004E-2</v>
      </c>
      <c r="P188">
        <v>0.101302</v>
      </c>
      <c r="Q188">
        <v>4.3029100000000001E-2</v>
      </c>
      <c r="R188">
        <v>4.3029100000000001E-2</v>
      </c>
      <c r="S188">
        <v>4.3029100000000001E-2</v>
      </c>
      <c r="T188">
        <v>4.3029100000000001E-2</v>
      </c>
      <c r="U188" s="1">
        <v>2.4286099999999998E-16</v>
      </c>
      <c r="W188" s="11">
        <f t="shared" si="64"/>
        <v>4.3029100000000001E-2</v>
      </c>
    </row>
    <row r="189" spans="1:23" ht="15" customHeight="1" x14ac:dyDescent="0.2">
      <c r="A189">
        <v>2033</v>
      </c>
      <c r="B189">
        <v>0</v>
      </c>
      <c r="C189">
        <v>8.6058300000000004E-2</v>
      </c>
      <c r="D189">
        <v>0.101302</v>
      </c>
      <c r="E189">
        <v>4.3029100000000001E-2</v>
      </c>
      <c r="F189">
        <v>4.3029100000000001E-2</v>
      </c>
      <c r="G189">
        <v>4.3029100000000001E-2</v>
      </c>
      <c r="H189">
        <v>4.3029100000000001E-2</v>
      </c>
      <c r="I189" s="1">
        <v>2.4286099999999998E-16</v>
      </c>
      <c r="K189" s="11">
        <f t="shared" si="63"/>
        <v>4.3029100000000001E-2</v>
      </c>
      <c r="M189">
        <v>2033</v>
      </c>
      <c r="N189">
        <v>0</v>
      </c>
      <c r="O189">
        <v>8.6058300000000004E-2</v>
      </c>
      <c r="P189">
        <v>0.101302</v>
      </c>
      <c r="Q189">
        <v>4.3029100000000001E-2</v>
      </c>
      <c r="R189">
        <v>4.3029100000000001E-2</v>
      </c>
      <c r="S189">
        <v>4.3029100000000001E-2</v>
      </c>
      <c r="T189">
        <v>4.3029100000000001E-2</v>
      </c>
      <c r="U189" s="1">
        <v>2.4286099999999998E-16</v>
      </c>
      <c r="W189" s="11">
        <f t="shared" si="64"/>
        <v>4.3029100000000001E-2</v>
      </c>
    </row>
    <row r="190" spans="1:23" ht="15" customHeight="1" x14ac:dyDescent="0.2">
      <c r="A190">
        <v>2034</v>
      </c>
      <c r="B190">
        <v>0</v>
      </c>
      <c r="C190">
        <v>8.6058300000000004E-2</v>
      </c>
      <c r="D190">
        <v>0.101302</v>
      </c>
      <c r="E190">
        <v>4.3029100000000001E-2</v>
      </c>
      <c r="F190">
        <v>4.3029100000000001E-2</v>
      </c>
      <c r="G190">
        <v>4.3029100000000001E-2</v>
      </c>
      <c r="H190">
        <v>4.3029100000000001E-2</v>
      </c>
      <c r="I190" s="1">
        <v>2.4286099999999998E-16</v>
      </c>
      <c r="K190" s="11">
        <f t="shared" si="63"/>
        <v>4.3029100000000001E-2</v>
      </c>
      <c r="M190">
        <v>2034</v>
      </c>
      <c r="N190">
        <v>0</v>
      </c>
      <c r="O190">
        <v>8.6058300000000004E-2</v>
      </c>
      <c r="P190">
        <v>0.101302</v>
      </c>
      <c r="Q190">
        <v>4.3029100000000001E-2</v>
      </c>
      <c r="R190">
        <v>4.3029100000000001E-2</v>
      </c>
      <c r="S190">
        <v>4.3029100000000001E-2</v>
      </c>
      <c r="T190">
        <v>4.3029100000000001E-2</v>
      </c>
      <c r="U190" s="1">
        <v>2.4286099999999998E-16</v>
      </c>
      <c r="W190" s="11">
        <f t="shared" si="64"/>
        <v>4.3029100000000001E-2</v>
      </c>
    </row>
    <row r="191" spans="1:23" ht="15" customHeight="1" x14ac:dyDescent="0.2">
      <c r="A191">
        <v>2035</v>
      </c>
      <c r="B191">
        <v>0</v>
      </c>
      <c r="C191">
        <v>8.6058300000000004E-2</v>
      </c>
      <c r="D191">
        <v>0.101302</v>
      </c>
      <c r="E191">
        <v>4.3029100000000001E-2</v>
      </c>
      <c r="F191">
        <v>4.3029100000000001E-2</v>
      </c>
      <c r="G191">
        <v>4.3029100000000001E-2</v>
      </c>
      <c r="H191">
        <v>4.3029100000000001E-2</v>
      </c>
      <c r="I191" s="1">
        <v>2.4286099999999998E-16</v>
      </c>
      <c r="K191" s="11">
        <f t="shared" si="63"/>
        <v>4.3029100000000001E-2</v>
      </c>
      <c r="M191">
        <v>2035</v>
      </c>
      <c r="N191">
        <v>0</v>
      </c>
      <c r="O191">
        <v>8.6058300000000004E-2</v>
      </c>
      <c r="P191">
        <v>0.101302</v>
      </c>
      <c r="Q191">
        <v>4.3029100000000001E-2</v>
      </c>
      <c r="R191">
        <v>4.3029100000000001E-2</v>
      </c>
      <c r="S191">
        <v>4.3029100000000001E-2</v>
      </c>
      <c r="T191">
        <v>4.3029100000000001E-2</v>
      </c>
      <c r="U191" s="1">
        <v>2.4286099999999998E-16</v>
      </c>
      <c r="W191" s="11">
        <f t="shared" si="64"/>
        <v>4.3029100000000001E-2</v>
      </c>
    </row>
    <row r="192" spans="1:23" ht="15" customHeight="1" x14ac:dyDescent="0.2">
      <c r="A192">
        <v>2036</v>
      </c>
      <c r="B192">
        <v>0</v>
      </c>
      <c r="C192">
        <v>8.6058300000000004E-2</v>
      </c>
      <c r="D192">
        <v>0.101302</v>
      </c>
      <c r="E192">
        <v>4.3029100000000001E-2</v>
      </c>
      <c r="F192">
        <v>4.3029100000000001E-2</v>
      </c>
      <c r="G192">
        <v>4.3029100000000001E-2</v>
      </c>
      <c r="H192">
        <v>4.3029100000000001E-2</v>
      </c>
      <c r="I192" s="1">
        <v>2.4286099999999998E-16</v>
      </c>
      <c r="K192" s="11">
        <f t="shared" si="63"/>
        <v>4.3029100000000001E-2</v>
      </c>
      <c r="M192">
        <v>2036</v>
      </c>
      <c r="N192">
        <v>0</v>
      </c>
      <c r="O192">
        <v>8.6058300000000004E-2</v>
      </c>
      <c r="P192">
        <v>0.101302</v>
      </c>
      <c r="Q192">
        <v>4.3029100000000001E-2</v>
      </c>
      <c r="R192">
        <v>4.3029100000000001E-2</v>
      </c>
      <c r="S192">
        <v>4.3029100000000001E-2</v>
      </c>
      <c r="T192">
        <v>4.3029100000000001E-2</v>
      </c>
      <c r="U192" s="1">
        <v>2.4286099999999998E-16</v>
      </c>
      <c r="W192" s="11">
        <f t="shared" si="64"/>
        <v>4.3029100000000001E-2</v>
      </c>
    </row>
    <row r="193" spans="1:23" ht="15" customHeight="1" x14ac:dyDescent="0.2"/>
    <row r="194" spans="1:23" ht="15" customHeight="1" x14ac:dyDescent="0.2">
      <c r="A194" t="s">
        <v>75</v>
      </c>
      <c r="M194" t="s">
        <v>75</v>
      </c>
    </row>
    <row r="195" spans="1:23" ht="15" customHeight="1" x14ac:dyDescent="0.2">
      <c r="A195" t="s">
        <v>6</v>
      </c>
      <c r="B195" t="s">
        <v>44</v>
      </c>
      <c r="C195" t="s">
        <v>45</v>
      </c>
      <c r="D195" t="s">
        <v>46</v>
      </c>
      <c r="E195" t="s">
        <v>47</v>
      </c>
      <c r="F195" t="s">
        <v>48</v>
      </c>
      <c r="G195" t="s">
        <v>49</v>
      </c>
      <c r="H195" t="s">
        <v>50</v>
      </c>
      <c r="I195" t="s">
        <v>51</v>
      </c>
      <c r="M195" t="s">
        <v>6</v>
      </c>
      <c r="N195" t="s">
        <v>44</v>
      </c>
      <c r="O195" t="s">
        <v>45</v>
      </c>
      <c r="P195" t="s">
        <v>46</v>
      </c>
      <c r="Q195" t="s">
        <v>47</v>
      </c>
      <c r="R195" t="s">
        <v>48</v>
      </c>
      <c r="S195" t="s">
        <v>49</v>
      </c>
      <c r="T195" t="s">
        <v>50</v>
      </c>
      <c r="U195" t="s">
        <v>51</v>
      </c>
    </row>
    <row r="196" spans="1:23" ht="15" customHeight="1" x14ac:dyDescent="0.2">
      <c r="A196">
        <v>2023</v>
      </c>
      <c r="B196">
        <v>1390.95</v>
      </c>
      <c r="C196">
        <v>376.36099999999999</v>
      </c>
      <c r="D196">
        <v>347.54599999999999</v>
      </c>
      <c r="E196">
        <v>695.09299999999996</v>
      </c>
      <c r="F196">
        <v>695.09299999999996</v>
      </c>
      <c r="G196">
        <v>695.09299999999996</v>
      </c>
      <c r="H196">
        <v>695.09299999999996</v>
      </c>
      <c r="I196" s="1">
        <v>4.5474699999999999E-13</v>
      </c>
      <c r="K196" s="10">
        <f t="shared" ref="K196:K209" si="65">G196*1000</f>
        <v>695093</v>
      </c>
      <c r="M196">
        <v>2023</v>
      </c>
      <c r="N196">
        <v>1390.95</v>
      </c>
      <c r="O196">
        <v>376.36099999999999</v>
      </c>
      <c r="P196">
        <v>347.54599999999999</v>
      </c>
      <c r="Q196">
        <v>695.09299999999996</v>
      </c>
      <c r="R196">
        <v>695.09299999999996</v>
      </c>
      <c r="S196">
        <v>695.09299999999996</v>
      </c>
      <c r="T196">
        <v>695.09299999999996</v>
      </c>
      <c r="U196" s="1">
        <v>4.5474699999999999E-13</v>
      </c>
      <c r="W196" s="10">
        <f t="shared" ref="W196:W209" si="66">S196*1000</f>
        <v>695093</v>
      </c>
    </row>
    <row r="197" spans="1:23" ht="15" customHeight="1" x14ac:dyDescent="0.2">
      <c r="A197">
        <v>2024</v>
      </c>
      <c r="B197">
        <v>1390.95</v>
      </c>
      <c r="C197">
        <v>376.36099999999999</v>
      </c>
      <c r="D197">
        <v>347.54599999999999</v>
      </c>
      <c r="E197">
        <v>676.57500000000005</v>
      </c>
      <c r="F197">
        <v>690.96400000000006</v>
      </c>
      <c r="G197">
        <v>700.35299999999995</v>
      </c>
      <c r="H197">
        <v>755.18700000000001</v>
      </c>
      <c r="I197">
        <v>28.395399999999999</v>
      </c>
      <c r="K197" s="10">
        <f t="shared" si="65"/>
        <v>700353</v>
      </c>
      <c r="M197">
        <v>2024</v>
      </c>
      <c r="N197">
        <v>1390.95</v>
      </c>
      <c r="O197">
        <v>376.36099999999999</v>
      </c>
      <c r="P197">
        <v>347.54599999999999</v>
      </c>
      <c r="Q197">
        <v>676.57500000000005</v>
      </c>
      <c r="R197">
        <v>690.96400000000006</v>
      </c>
      <c r="S197">
        <v>700.35299999999995</v>
      </c>
      <c r="T197">
        <v>755.18700000000001</v>
      </c>
      <c r="U197">
        <v>28.395399999999999</v>
      </c>
      <c r="W197" s="10">
        <f t="shared" si="66"/>
        <v>700353</v>
      </c>
    </row>
    <row r="198" spans="1:23" ht="15" customHeight="1" x14ac:dyDescent="0.2">
      <c r="A198">
        <v>2025</v>
      </c>
      <c r="B198">
        <v>1390.95</v>
      </c>
      <c r="C198">
        <v>376.36099999999999</v>
      </c>
      <c r="D198">
        <v>347.54599999999999</v>
      </c>
      <c r="E198">
        <v>655.85599999999999</v>
      </c>
      <c r="F198">
        <v>689.18899999999996</v>
      </c>
      <c r="G198">
        <v>698.88099999999997</v>
      </c>
      <c r="H198">
        <v>770.149</v>
      </c>
      <c r="I198">
        <v>40.0852</v>
      </c>
      <c r="K198" s="10">
        <f t="shared" si="65"/>
        <v>698881</v>
      </c>
      <c r="M198">
        <v>2025</v>
      </c>
      <c r="N198">
        <v>1390.95</v>
      </c>
      <c r="O198">
        <v>376.36099999999999</v>
      </c>
      <c r="P198">
        <v>347.54599999999999</v>
      </c>
      <c r="Q198">
        <v>648.05100000000004</v>
      </c>
      <c r="R198">
        <v>681.45600000000002</v>
      </c>
      <c r="S198">
        <v>691.26</v>
      </c>
      <c r="T198">
        <v>762.798</v>
      </c>
      <c r="U198">
        <v>40.2789</v>
      </c>
      <c r="W198" s="10">
        <f t="shared" si="66"/>
        <v>691260</v>
      </c>
    </row>
    <row r="199" spans="1:23" ht="15" customHeight="1" x14ac:dyDescent="0.2">
      <c r="A199">
        <v>2026</v>
      </c>
      <c r="B199">
        <v>1390.95</v>
      </c>
      <c r="C199">
        <v>376.36099999999999</v>
      </c>
      <c r="D199">
        <v>347.54599999999999</v>
      </c>
      <c r="E199">
        <v>631.19100000000003</v>
      </c>
      <c r="F199">
        <v>677.72400000000005</v>
      </c>
      <c r="G199">
        <v>690.10799999999995</v>
      </c>
      <c r="H199">
        <v>781.45899999999995</v>
      </c>
      <c r="I199">
        <v>51.272399999999998</v>
      </c>
      <c r="K199" s="10">
        <f t="shared" si="65"/>
        <v>690108</v>
      </c>
      <c r="M199">
        <v>2026</v>
      </c>
      <c r="N199">
        <v>1390.95</v>
      </c>
      <c r="O199">
        <v>376.36099999999999</v>
      </c>
      <c r="P199">
        <v>347.54599999999999</v>
      </c>
      <c r="Q199">
        <v>616.66</v>
      </c>
      <c r="R199">
        <v>663.86199999999997</v>
      </c>
      <c r="S199">
        <v>676.30700000000002</v>
      </c>
      <c r="T199">
        <v>768.39400000000001</v>
      </c>
      <c r="U199">
        <v>51.9754</v>
      </c>
      <c r="W199" s="10">
        <f t="shared" si="66"/>
        <v>676307</v>
      </c>
    </row>
    <row r="200" spans="1:23" ht="15" customHeight="1" x14ac:dyDescent="0.2">
      <c r="A200">
        <v>2027</v>
      </c>
      <c r="B200">
        <v>1390.95</v>
      </c>
      <c r="C200">
        <v>376.36099999999999</v>
      </c>
      <c r="D200">
        <v>347.54599999999999</v>
      </c>
      <c r="E200">
        <v>604.92100000000005</v>
      </c>
      <c r="F200">
        <v>664.11800000000005</v>
      </c>
      <c r="G200">
        <v>678.44100000000003</v>
      </c>
      <c r="H200">
        <v>791.596</v>
      </c>
      <c r="I200">
        <v>62.659399999999998</v>
      </c>
      <c r="K200" s="10">
        <f t="shared" si="65"/>
        <v>678441</v>
      </c>
      <c r="M200">
        <v>2027</v>
      </c>
      <c r="N200">
        <v>1390.95</v>
      </c>
      <c r="O200">
        <v>376.36099999999999</v>
      </c>
      <c r="P200">
        <v>347.54599999999999</v>
      </c>
      <c r="Q200">
        <v>591.69899999999996</v>
      </c>
      <c r="R200">
        <v>651.50800000000004</v>
      </c>
      <c r="S200">
        <v>665.80799999999999</v>
      </c>
      <c r="T200">
        <v>778.96400000000006</v>
      </c>
      <c r="U200">
        <v>63.1815</v>
      </c>
      <c r="W200" s="10">
        <f t="shared" si="66"/>
        <v>665808</v>
      </c>
    </row>
    <row r="201" spans="1:23" ht="15" customHeight="1" x14ac:dyDescent="0.2">
      <c r="A201">
        <v>2028</v>
      </c>
      <c r="B201">
        <v>1390.95</v>
      </c>
      <c r="C201">
        <v>376.36099999999999</v>
      </c>
      <c r="D201">
        <v>347.54599999999999</v>
      </c>
      <c r="E201">
        <v>576.524</v>
      </c>
      <c r="F201">
        <v>647.28899999999999</v>
      </c>
      <c r="G201">
        <v>662.85799999999995</v>
      </c>
      <c r="H201">
        <v>790.31700000000001</v>
      </c>
      <c r="I201">
        <v>71.145700000000005</v>
      </c>
      <c r="K201" s="10">
        <f t="shared" si="65"/>
        <v>662858</v>
      </c>
      <c r="M201">
        <v>2028</v>
      </c>
      <c r="N201">
        <v>1390.95</v>
      </c>
      <c r="O201">
        <v>376.36099999999999</v>
      </c>
      <c r="P201">
        <v>347.54599999999999</v>
      </c>
      <c r="Q201">
        <v>564.65800000000002</v>
      </c>
      <c r="R201">
        <v>635.93399999999997</v>
      </c>
      <c r="S201">
        <v>651.43700000000001</v>
      </c>
      <c r="T201">
        <v>780.82100000000003</v>
      </c>
      <c r="U201">
        <v>71.551000000000002</v>
      </c>
      <c r="W201" s="10">
        <f t="shared" si="66"/>
        <v>651437</v>
      </c>
    </row>
    <row r="202" spans="1:23" ht="15" customHeight="1" x14ac:dyDescent="0.2">
      <c r="A202">
        <v>2029</v>
      </c>
      <c r="B202">
        <v>1390.95</v>
      </c>
      <c r="C202">
        <v>376.36099999999999</v>
      </c>
      <c r="D202">
        <v>347.54599999999999</v>
      </c>
      <c r="E202">
        <v>544.83799999999997</v>
      </c>
      <c r="F202">
        <v>630.70899999999995</v>
      </c>
      <c r="G202">
        <v>646.14700000000005</v>
      </c>
      <c r="H202">
        <v>785.84</v>
      </c>
      <c r="I202">
        <v>78.06</v>
      </c>
      <c r="K202" s="10">
        <f t="shared" si="65"/>
        <v>646147</v>
      </c>
      <c r="M202">
        <v>2029</v>
      </c>
      <c r="N202">
        <v>1390.95</v>
      </c>
      <c r="O202">
        <v>376.36099999999999</v>
      </c>
      <c r="P202">
        <v>347.54599999999999</v>
      </c>
      <c r="Q202">
        <v>534.12900000000002</v>
      </c>
      <c r="R202">
        <v>620.12099999999998</v>
      </c>
      <c r="S202">
        <v>635.92200000000003</v>
      </c>
      <c r="T202">
        <v>775.22799999999995</v>
      </c>
      <c r="U202">
        <v>78.380899999999997</v>
      </c>
      <c r="W202" s="10">
        <f t="shared" si="66"/>
        <v>635922</v>
      </c>
    </row>
    <row r="203" spans="1:23" ht="15" customHeight="1" x14ac:dyDescent="0.2">
      <c r="A203">
        <v>2030</v>
      </c>
      <c r="B203">
        <v>1390.95</v>
      </c>
      <c r="C203">
        <v>376.36099999999999</v>
      </c>
      <c r="D203">
        <v>347.54599999999999</v>
      </c>
      <c r="E203">
        <v>522.21400000000006</v>
      </c>
      <c r="F203">
        <v>617.91999999999996</v>
      </c>
      <c r="G203">
        <v>630.31899999999996</v>
      </c>
      <c r="H203">
        <v>781.14099999999996</v>
      </c>
      <c r="I203">
        <v>82.690399999999997</v>
      </c>
      <c r="K203" s="10">
        <f t="shared" si="65"/>
        <v>630319</v>
      </c>
      <c r="M203">
        <v>2030</v>
      </c>
      <c r="N203">
        <v>1390.95</v>
      </c>
      <c r="O203">
        <v>376.36099999999999</v>
      </c>
      <c r="P203">
        <v>347.54599999999999</v>
      </c>
      <c r="Q203">
        <v>512.90300000000002</v>
      </c>
      <c r="R203">
        <v>608.40899999999999</v>
      </c>
      <c r="S203">
        <v>621.23500000000001</v>
      </c>
      <c r="T203">
        <v>771.79</v>
      </c>
      <c r="U203">
        <v>82.929599999999994</v>
      </c>
      <c r="W203" s="10">
        <f t="shared" si="66"/>
        <v>621235</v>
      </c>
    </row>
    <row r="204" spans="1:23" ht="15" customHeight="1" x14ac:dyDescent="0.2">
      <c r="A204">
        <v>2031</v>
      </c>
      <c r="B204">
        <v>1390.95</v>
      </c>
      <c r="C204">
        <v>376.36099999999999</v>
      </c>
      <c r="D204">
        <v>347.54599999999999</v>
      </c>
      <c r="E204">
        <v>501.44</v>
      </c>
      <c r="F204">
        <v>603.98400000000004</v>
      </c>
      <c r="G204">
        <v>616.33799999999997</v>
      </c>
      <c r="H204">
        <v>777.97</v>
      </c>
      <c r="I204">
        <v>88.884399999999999</v>
      </c>
      <c r="K204" s="10">
        <f t="shared" si="65"/>
        <v>616338</v>
      </c>
      <c r="M204">
        <v>2031</v>
      </c>
      <c r="N204">
        <v>1390.95</v>
      </c>
      <c r="O204">
        <v>376.36099999999999</v>
      </c>
      <c r="P204">
        <v>347.54599999999999</v>
      </c>
      <c r="Q204">
        <v>493.19200000000001</v>
      </c>
      <c r="R204">
        <v>595.88199999999995</v>
      </c>
      <c r="S204">
        <v>608.31600000000003</v>
      </c>
      <c r="T204">
        <v>769.58500000000004</v>
      </c>
      <c r="U204">
        <v>89.061899999999994</v>
      </c>
      <c r="W204" s="10">
        <f t="shared" si="66"/>
        <v>608316</v>
      </c>
    </row>
    <row r="205" spans="1:23" ht="15" customHeight="1" x14ac:dyDescent="0.2">
      <c r="A205">
        <v>2032</v>
      </c>
      <c r="B205">
        <v>1390.95</v>
      </c>
      <c r="C205">
        <v>376.36099999999999</v>
      </c>
      <c r="D205">
        <v>347.54599999999999</v>
      </c>
      <c r="E205">
        <v>479.37599999999998</v>
      </c>
      <c r="F205">
        <v>590.17100000000005</v>
      </c>
      <c r="G205">
        <v>603.12900000000002</v>
      </c>
      <c r="H205">
        <v>769.774</v>
      </c>
      <c r="I205">
        <v>91.8309</v>
      </c>
      <c r="K205" s="10">
        <f t="shared" si="65"/>
        <v>603129</v>
      </c>
      <c r="M205">
        <v>2032</v>
      </c>
      <c r="N205">
        <v>1390.95</v>
      </c>
      <c r="O205">
        <v>376.36099999999999</v>
      </c>
      <c r="P205">
        <v>347.54599999999999</v>
      </c>
      <c r="Q205">
        <v>472.09100000000001</v>
      </c>
      <c r="R205">
        <v>582.976</v>
      </c>
      <c r="S205">
        <v>596.08000000000004</v>
      </c>
      <c r="T205">
        <v>763.15700000000004</v>
      </c>
      <c r="U205">
        <v>91.966300000000004</v>
      </c>
      <c r="W205" s="10">
        <f t="shared" si="66"/>
        <v>596080</v>
      </c>
    </row>
    <row r="206" spans="1:23" ht="15" customHeight="1" x14ac:dyDescent="0.2">
      <c r="A206">
        <v>2033</v>
      </c>
      <c r="B206">
        <v>1390.95</v>
      </c>
      <c r="C206">
        <v>376.36099999999999</v>
      </c>
      <c r="D206">
        <v>347.54599999999999</v>
      </c>
      <c r="E206">
        <v>463.57600000000002</v>
      </c>
      <c r="F206">
        <v>571.83399999999995</v>
      </c>
      <c r="G206">
        <v>589.524</v>
      </c>
      <c r="H206">
        <v>756.81200000000001</v>
      </c>
      <c r="I206">
        <v>93.375500000000002</v>
      </c>
      <c r="K206" s="10">
        <f t="shared" si="65"/>
        <v>589524</v>
      </c>
      <c r="M206">
        <v>2033</v>
      </c>
      <c r="N206">
        <v>1390.95</v>
      </c>
      <c r="O206">
        <v>376.36099999999999</v>
      </c>
      <c r="P206">
        <v>347.54599999999999</v>
      </c>
      <c r="Q206">
        <v>457.27600000000001</v>
      </c>
      <c r="R206">
        <v>565.57100000000003</v>
      </c>
      <c r="S206">
        <v>583.35299999999995</v>
      </c>
      <c r="T206">
        <v>751.54</v>
      </c>
      <c r="U206">
        <v>93.478300000000004</v>
      </c>
      <c r="W206" s="10">
        <f t="shared" si="66"/>
        <v>583353</v>
      </c>
    </row>
    <row r="207" spans="1:23" ht="15" customHeight="1" x14ac:dyDescent="0.2">
      <c r="A207">
        <v>2034</v>
      </c>
      <c r="B207">
        <v>1390.95</v>
      </c>
      <c r="C207">
        <v>376.36099999999999</v>
      </c>
      <c r="D207">
        <v>347.54599999999999</v>
      </c>
      <c r="E207">
        <v>446.58600000000001</v>
      </c>
      <c r="F207">
        <v>560.86400000000003</v>
      </c>
      <c r="G207">
        <v>577.81299999999999</v>
      </c>
      <c r="H207">
        <v>749.93799999999999</v>
      </c>
      <c r="I207">
        <v>96.265299999999996</v>
      </c>
      <c r="K207" s="10">
        <f t="shared" si="65"/>
        <v>577813</v>
      </c>
      <c r="M207">
        <v>2034</v>
      </c>
      <c r="N207">
        <v>1390.95</v>
      </c>
      <c r="O207">
        <v>376.36099999999999</v>
      </c>
      <c r="P207">
        <v>347.54599999999999</v>
      </c>
      <c r="Q207">
        <v>441.08800000000002</v>
      </c>
      <c r="R207">
        <v>555.64300000000003</v>
      </c>
      <c r="S207">
        <v>572.42700000000002</v>
      </c>
      <c r="T207">
        <v>744.678</v>
      </c>
      <c r="U207">
        <v>96.345399999999998</v>
      </c>
      <c r="W207" s="10">
        <f t="shared" si="66"/>
        <v>572427</v>
      </c>
    </row>
    <row r="208" spans="1:23" ht="15" customHeight="1" x14ac:dyDescent="0.2">
      <c r="A208">
        <v>2035</v>
      </c>
      <c r="B208">
        <v>1390.95</v>
      </c>
      <c r="C208">
        <v>376.36099999999999</v>
      </c>
      <c r="D208">
        <v>347.54599999999999</v>
      </c>
      <c r="E208">
        <v>431.66300000000001</v>
      </c>
      <c r="F208">
        <v>548.27099999999996</v>
      </c>
      <c r="G208">
        <v>567.02099999999996</v>
      </c>
      <c r="H208">
        <v>742.24599999999998</v>
      </c>
      <c r="I208">
        <v>98.561000000000007</v>
      </c>
      <c r="K208" s="10">
        <f t="shared" si="65"/>
        <v>567021</v>
      </c>
      <c r="M208">
        <v>2035</v>
      </c>
      <c r="N208">
        <v>1390.95</v>
      </c>
      <c r="O208">
        <v>376.36099999999999</v>
      </c>
      <c r="P208">
        <v>347.54599999999999</v>
      </c>
      <c r="Q208">
        <v>426.77499999999998</v>
      </c>
      <c r="R208">
        <v>543.57399999999996</v>
      </c>
      <c r="S208">
        <v>562.33100000000002</v>
      </c>
      <c r="T208">
        <v>737.35400000000004</v>
      </c>
      <c r="U208">
        <v>98.621399999999994</v>
      </c>
      <c r="W208" s="10">
        <f t="shared" si="66"/>
        <v>562331</v>
      </c>
    </row>
    <row r="209" spans="1:23" ht="15" customHeight="1" x14ac:dyDescent="0.2">
      <c r="A209">
        <v>2036</v>
      </c>
      <c r="B209">
        <v>1390.95</v>
      </c>
      <c r="C209">
        <v>376.36099999999999</v>
      </c>
      <c r="D209">
        <v>347.54599999999999</v>
      </c>
      <c r="E209">
        <v>423.42899999999997</v>
      </c>
      <c r="F209">
        <v>540.14</v>
      </c>
      <c r="G209">
        <v>557.697</v>
      </c>
      <c r="H209">
        <v>737.06100000000004</v>
      </c>
      <c r="I209">
        <v>98.697299999999998</v>
      </c>
      <c r="K209" s="10">
        <f t="shared" si="65"/>
        <v>557697</v>
      </c>
      <c r="M209">
        <v>2036</v>
      </c>
      <c r="N209">
        <v>1390.95</v>
      </c>
      <c r="O209">
        <v>376.36099999999999</v>
      </c>
      <c r="P209">
        <v>347.54599999999999</v>
      </c>
      <c r="Q209">
        <v>419.161</v>
      </c>
      <c r="R209">
        <v>536.29</v>
      </c>
      <c r="S209">
        <v>553.62099999999998</v>
      </c>
      <c r="T209">
        <v>732.947</v>
      </c>
      <c r="U209">
        <v>98.743899999999996</v>
      </c>
      <c r="W209" s="10">
        <f t="shared" si="66"/>
        <v>553621</v>
      </c>
    </row>
    <row r="210" spans="1:23" ht="15" customHeight="1" x14ac:dyDescent="0.2">
      <c r="A210" t="s">
        <v>13</v>
      </c>
      <c r="B210">
        <v>4</v>
      </c>
      <c r="C210" t="s">
        <v>13</v>
      </c>
      <c r="D210" t="s">
        <v>14</v>
      </c>
      <c r="E210" t="s">
        <v>73</v>
      </c>
      <c r="M210" t="s">
        <v>13</v>
      </c>
      <c r="N210">
        <v>4</v>
      </c>
      <c r="O210" t="s">
        <v>13</v>
      </c>
      <c r="P210" t="s">
        <v>14</v>
      </c>
      <c r="Q210" t="s">
        <v>73</v>
      </c>
    </row>
    <row r="211" spans="1:23" ht="15" customHeight="1" x14ac:dyDescent="0.2">
      <c r="A211" t="s">
        <v>15</v>
      </c>
      <c r="B211" t="s">
        <v>73</v>
      </c>
      <c r="M211" t="s">
        <v>15</v>
      </c>
      <c r="N211" t="s">
        <v>73</v>
      </c>
    </row>
    <row r="212" spans="1:23" ht="15" customHeight="1" x14ac:dyDescent="0.2">
      <c r="A212" t="s">
        <v>6</v>
      </c>
      <c r="B212" t="s">
        <v>16</v>
      </c>
      <c r="C212" t="s">
        <v>17</v>
      </c>
      <c r="D212" t="s">
        <v>18</v>
      </c>
      <c r="E212" t="s">
        <v>19</v>
      </c>
      <c r="F212" t="s">
        <v>20</v>
      </c>
      <c r="G212" t="s">
        <v>21</v>
      </c>
      <c r="H212" t="s">
        <v>22</v>
      </c>
      <c r="I212" t="s">
        <v>23</v>
      </c>
      <c r="M212" t="s">
        <v>6</v>
      </c>
      <c r="N212" t="s">
        <v>16</v>
      </c>
      <c r="O212" t="s">
        <v>17</v>
      </c>
      <c r="P212" t="s">
        <v>18</v>
      </c>
      <c r="Q212" t="s">
        <v>19</v>
      </c>
      <c r="R212" t="s">
        <v>20</v>
      </c>
      <c r="S212" t="s">
        <v>21</v>
      </c>
      <c r="T212" t="s">
        <v>22</v>
      </c>
      <c r="U212" t="s">
        <v>23</v>
      </c>
    </row>
    <row r="213" spans="1:23" ht="15" customHeight="1" x14ac:dyDescent="0.2">
      <c r="A213">
        <v>2023</v>
      </c>
      <c r="B213">
        <v>0</v>
      </c>
      <c r="C213">
        <v>24.217600000000001</v>
      </c>
      <c r="D213">
        <v>25.8934</v>
      </c>
      <c r="E213">
        <v>27.16</v>
      </c>
      <c r="F213">
        <v>27.16</v>
      </c>
      <c r="G213">
        <v>27.16</v>
      </c>
      <c r="H213">
        <v>27.16</v>
      </c>
      <c r="I213" s="1">
        <v>2.1316299999999999E-13</v>
      </c>
      <c r="K213" s="10">
        <f t="shared" ref="K213:K226" si="67">G213*1000</f>
        <v>27160</v>
      </c>
      <c r="M213">
        <v>2023</v>
      </c>
      <c r="N213">
        <v>0</v>
      </c>
      <c r="O213">
        <v>24.217600000000001</v>
      </c>
      <c r="P213">
        <v>25.8934</v>
      </c>
      <c r="Q213">
        <v>27.16</v>
      </c>
      <c r="R213">
        <v>27.16</v>
      </c>
      <c r="S213">
        <v>27.16</v>
      </c>
      <c r="T213">
        <v>27.16</v>
      </c>
      <c r="U213" s="1">
        <v>2.1316299999999999E-13</v>
      </c>
      <c r="W213" s="10">
        <f t="shared" ref="W213:W226" si="68">S213*1000</f>
        <v>27160</v>
      </c>
    </row>
    <row r="214" spans="1:23" ht="15" customHeight="1" x14ac:dyDescent="0.2">
      <c r="A214">
        <v>2024</v>
      </c>
      <c r="B214">
        <v>0</v>
      </c>
      <c r="C214">
        <v>24.217600000000001</v>
      </c>
      <c r="D214">
        <v>25.8934</v>
      </c>
      <c r="E214">
        <v>30.401900000000001</v>
      </c>
      <c r="F214">
        <v>30.560199999999998</v>
      </c>
      <c r="G214">
        <v>30.663499999999999</v>
      </c>
      <c r="H214">
        <v>31.2668</v>
      </c>
      <c r="I214" s="1">
        <v>0.31241000000000002</v>
      </c>
      <c r="K214" s="10">
        <f t="shared" si="67"/>
        <v>30663.5</v>
      </c>
      <c r="M214">
        <v>2024</v>
      </c>
      <c r="N214">
        <v>0</v>
      </c>
      <c r="O214">
        <v>24.217600000000001</v>
      </c>
      <c r="P214">
        <v>25.8934</v>
      </c>
      <c r="Q214">
        <v>31.4847</v>
      </c>
      <c r="R214">
        <v>31.4847</v>
      </c>
      <c r="S214">
        <v>31.4847</v>
      </c>
      <c r="T214">
        <v>31.4847</v>
      </c>
      <c r="U214" s="1">
        <v>2.3229799999999999E-6</v>
      </c>
      <c r="W214" s="10">
        <f t="shared" si="68"/>
        <v>31484.7</v>
      </c>
    </row>
    <row r="215" spans="1:23" ht="15" customHeight="1" x14ac:dyDescent="0.2">
      <c r="A215">
        <v>2025</v>
      </c>
      <c r="B215">
        <v>0</v>
      </c>
      <c r="C215">
        <v>24.217600000000001</v>
      </c>
      <c r="D215">
        <v>25.8934</v>
      </c>
      <c r="E215">
        <v>29.989899999999999</v>
      </c>
      <c r="F215">
        <v>30.627500000000001</v>
      </c>
      <c r="G215">
        <v>30.8429</v>
      </c>
      <c r="H215">
        <v>32.444299999999998</v>
      </c>
      <c r="I215" s="1">
        <v>0.87814999999999999</v>
      </c>
      <c r="K215" s="10">
        <f t="shared" si="67"/>
        <v>30842.9</v>
      </c>
      <c r="M215">
        <v>2025</v>
      </c>
      <c r="N215">
        <v>0</v>
      </c>
      <c r="O215">
        <v>24.217600000000001</v>
      </c>
      <c r="P215">
        <v>25.8934</v>
      </c>
      <c r="Q215">
        <v>30.815799999999999</v>
      </c>
      <c r="R215">
        <v>30.815799999999999</v>
      </c>
      <c r="S215">
        <v>30.815799999999999</v>
      </c>
      <c r="T215">
        <v>30.815799999999999</v>
      </c>
      <c r="U215" s="1">
        <v>9.5032799999999996E-6</v>
      </c>
      <c r="W215" s="10">
        <f t="shared" si="68"/>
        <v>30815.8</v>
      </c>
    </row>
    <row r="216" spans="1:23" ht="15" customHeight="1" x14ac:dyDescent="0.2">
      <c r="A216">
        <v>2026</v>
      </c>
      <c r="B216">
        <v>0</v>
      </c>
      <c r="C216">
        <v>24.217600000000001</v>
      </c>
      <c r="D216">
        <v>25.8934</v>
      </c>
      <c r="E216">
        <v>28.732900000000001</v>
      </c>
      <c r="F216">
        <v>30.051100000000002</v>
      </c>
      <c r="G216">
        <v>30.4117</v>
      </c>
      <c r="H216">
        <v>33.222200000000001</v>
      </c>
      <c r="I216">
        <v>1.54775</v>
      </c>
      <c r="K216" s="10">
        <f t="shared" si="67"/>
        <v>30411.7</v>
      </c>
      <c r="M216">
        <v>2026</v>
      </c>
      <c r="N216">
        <v>0</v>
      </c>
      <c r="O216">
        <v>24.217600000000001</v>
      </c>
      <c r="P216">
        <v>25.8934</v>
      </c>
      <c r="Q216">
        <v>28.645199999999999</v>
      </c>
      <c r="R216">
        <v>30.0017</v>
      </c>
      <c r="S216">
        <v>30.373200000000001</v>
      </c>
      <c r="T216">
        <v>33.309600000000003</v>
      </c>
      <c r="U216">
        <v>1.60287</v>
      </c>
      <c r="W216" s="10">
        <f t="shared" si="68"/>
        <v>30373.200000000001</v>
      </c>
    </row>
    <row r="217" spans="1:23" ht="15" customHeight="1" x14ac:dyDescent="0.2">
      <c r="A217">
        <v>2027</v>
      </c>
      <c r="B217">
        <v>0</v>
      </c>
      <c r="C217">
        <v>24.217600000000001</v>
      </c>
      <c r="D217">
        <v>25.8934</v>
      </c>
      <c r="E217">
        <v>27.282299999999999</v>
      </c>
      <c r="F217">
        <v>29.180299999999999</v>
      </c>
      <c r="G217">
        <v>29.620799999999999</v>
      </c>
      <c r="H217">
        <v>33.205800000000004</v>
      </c>
      <c r="I217">
        <v>2.0969500000000001</v>
      </c>
      <c r="K217" s="10">
        <f t="shared" si="67"/>
        <v>29620.799999999999</v>
      </c>
      <c r="M217">
        <v>2027</v>
      </c>
      <c r="N217">
        <v>0</v>
      </c>
      <c r="O217">
        <v>24.217600000000001</v>
      </c>
      <c r="P217">
        <v>25.8934</v>
      </c>
      <c r="Q217">
        <v>27.204499999999999</v>
      </c>
      <c r="R217">
        <v>29.1294</v>
      </c>
      <c r="S217">
        <v>29.586099999999998</v>
      </c>
      <c r="T217">
        <v>33.242800000000003</v>
      </c>
      <c r="U217">
        <v>2.14228</v>
      </c>
      <c r="W217" s="10">
        <f t="shared" si="68"/>
        <v>29586.1</v>
      </c>
    </row>
    <row r="218" spans="1:23" ht="15" customHeight="1" x14ac:dyDescent="0.2">
      <c r="A218">
        <v>2028</v>
      </c>
      <c r="B218">
        <v>0</v>
      </c>
      <c r="C218">
        <v>24.217600000000001</v>
      </c>
      <c r="D218">
        <v>25.8934</v>
      </c>
      <c r="E218">
        <v>25.5733</v>
      </c>
      <c r="F218">
        <v>27.9741</v>
      </c>
      <c r="G218">
        <v>28.6479</v>
      </c>
      <c r="H218">
        <v>33.328699999999998</v>
      </c>
      <c r="I218">
        <v>2.59674</v>
      </c>
      <c r="K218" s="10">
        <f t="shared" si="67"/>
        <v>28647.9</v>
      </c>
      <c r="M218">
        <v>2028</v>
      </c>
      <c r="N218">
        <v>0</v>
      </c>
      <c r="O218">
        <v>24.217600000000001</v>
      </c>
      <c r="P218">
        <v>25.8934</v>
      </c>
      <c r="Q218">
        <v>25.5062</v>
      </c>
      <c r="R218">
        <v>27.948899999999998</v>
      </c>
      <c r="S218">
        <v>28.6172</v>
      </c>
      <c r="T218">
        <v>33.417200000000001</v>
      </c>
      <c r="U218">
        <v>2.6317699999999999</v>
      </c>
      <c r="W218" s="10">
        <f t="shared" si="68"/>
        <v>28617.200000000001</v>
      </c>
    </row>
    <row r="219" spans="1:23" ht="15" customHeight="1" x14ac:dyDescent="0.2">
      <c r="A219">
        <v>2029</v>
      </c>
      <c r="B219">
        <v>0</v>
      </c>
      <c r="C219">
        <v>24.217600000000001</v>
      </c>
      <c r="D219">
        <v>25.8934</v>
      </c>
      <c r="E219">
        <v>23.9038</v>
      </c>
      <c r="F219">
        <v>26.934000000000001</v>
      </c>
      <c r="G219">
        <v>27.6081</v>
      </c>
      <c r="H219">
        <v>33.040900000000001</v>
      </c>
      <c r="I219">
        <v>3.0235599999999998</v>
      </c>
      <c r="K219" s="10">
        <f t="shared" si="67"/>
        <v>27608.1</v>
      </c>
      <c r="M219">
        <v>2029</v>
      </c>
      <c r="N219">
        <v>0</v>
      </c>
      <c r="O219">
        <v>24.217600000000001</v>
      </c>
      <c r="P219">
        <v>25.8934</v>
      </c>
      <c r="Q219">
        <v>23.8476</v>
      </c>
      <c r="R219">
        <v>26.913900000000002</v>
      </c>
      <c r="S219">
        <v>27.581299999999999</v>
      </c>
      <c r="T219">
        <v>33.058900000000001</v>
      </c>
      <c r="U219">
        <v>3.0503800000000001</v>
      </c>
      <c r="W219" s="10">
        <f t="shared" si="68"/>
        <v>27581.3</v>
      </c>
    </row>
    <row r="220" spans="1:23" ht="15" customHeight="1" x14ac:dyDescent="0.2">
      <c r="A220">
        <v>2030</v>
      </c>
      <c r="B220">
        <v>0</v>
      </c>
      <c r="C220">
        <v>24.217600000000001</v>
      </c>
      <c r="D220">
        <v>25.8934</v>
      </c>
      <c r="E220">
        <v>22.3841</v>
      </c>
      <c r="F220">
        <v>25.964400000000001</v>
      </c>
      <c r="G220">
        <v>26.5763</v>
      </c>
      <c r="H220">
        <v>32.513300000000001</v>
      </c>
      <c r="I220">
        <v>3.31548</v>
      </c>
      <c r="K220" s="10">
        <f t="shared" si="67"/>
        <v>26576.3</v>
      </c>
      <c r="M220">
        <v>2030</v>
      </c>
      <c r="N220">
        <v>0</v>
      </c>
      <c r="O220">
        <v>24.217600000000001</v>
      </c>
      <c r="P220">
        <v>25.8934</v>
      </c>
      <c r="Q220">
        <v>22.3401</v>
      </c>
      <c r="R220">
        <v>25.930199999999999</v>
      </c>
      <c r="S220">
        <v>26.553100000000001</v>
      </c>
      <c r="T220">
        <v>32.508000000000003</v>
      </c>
      <c r="U220">
        <v>3.3360599999999998</v>
      </c>
      <c r="W220" s="10">
        <f t="shared" si="68"/>
        <v>26553.100000000002</v>
      </c>
    </row>
    <row r="221" spans="1:23" ht="15" customHeight="1" x14ac:dyDescent="0.2">
      <c r="A221">
        <v>2031</v>
      </c>
      <c r="B221">
        <v>0</v>
      </c>
      <c r="C221">
        <v>24.217600000000001</v>
      </c>
      <c r="D221">
        <v>25.8934</v>
      </c>
      <c r="E221">
        <v>21.060700000000001</v>
      </c>
      <c r="F221">
        <v>25.042000000000002</v>
      </c>
      <c r="G221">
        <v>25.6295</v>
      </c>
      <c r="H221">
        <v>31.959800000000001</v>
      </c>
      <c r="I221">
        <v>3.5436399999999999</v>
      </c>
      <c r="K221" s="10">
        <f t="shared" si="67"/>
        <v>25629.5</v>
      </c>
      <c r="M221">
        <v>2031</v>
      </c>
      <c r="N221">
        <v>0</v>
      </c>
      <c r="O221">
        <v>24.217600000000001</v>
      </c>
      <c r="P221">
        <v>25.8934</v>
      </c>
      <c r="Q221">
        <v>21.025200000000002</v>
      </c>
      <c r="R221">
        <v>25.0046</v>
      </c>
      <c r="S221">
        <v>25.6096</v>
      </c>
      <c r="T221">
        <v>31.936199999999999</v>
      </c>
      <c r="U221">
        <v>3.5590600000000001</v>
      </c>
      <c r="W221" s="10">
        <f t="shared" si="68"/>
        <v>25609.599999999999</v>
      </c>
    </row>
    <row r="222" spans="1:23" ht="15" customHeight="1" x14ac:dyDescent="0.2">
      <c r="A222">
        <v>2032</v>
      </c>
      <c r="B222">
        <v>0</v>
      </c>
      <c r="C222">
        <v>24.217600000000001</v>
      </c>
      <c r="D222">
        <v>25.8934</v>
      </c>
      <c r="E222">
        <v>19.908100000000001</v>
      </c>
      <c r="F222">
        <v>24.257999999999999</v>
      </c>
      <c r="G222">
        <v>24.7988</v>
      </c>
      <c r="H222">
        <v>31.4785</v>
      </c>
      <c r="I222">
        <v>3.7426900000000001</v>
      </c>
      <c r="K222" s="10">
        <f t="shared" si="67"/>
        <v>24798.799999999999</v>
      </c>
      <c r="M222">
        <v>2032</v>
      </c>
      <c r="N222">
        <v>0</v>
      </c>
      <c r="O222">
        <v>24.217600000000001</v>
      </c>
      <c r="P222">
        <v>25.8934</v>
      </c>
      <c r="Q222">
        <v>19.869</v>
      </c>
      <c r="R222">
        <v>24.240200000000002</v>
      </c>
      <c r="S222">
        <v>24.781700000000001</v>
      </c>
      <c r="T222">
        <v>31.444600000000001</v>
      </c>
      <c r="U222">
        <v>3.75393</v>
      </c>
      <c r="W222" s="10">
        <f t="shared" si="68"/>
        <v>24781.7</v>
      </c>
    </row>
    <row r="223" spans="1:23" ht="15" customHeight="1" x14ac:dyDescent="0.2">
      <c r="A223">
        <v>2033</v>
      </c>
      <c r="B223">
        <v>0</v>
      </c>
      <c r="C223">
        <v>24.217600000000001</v>
      </c>
      <c r="D223">
        <v>25.8934</v>
      </c>
      <c r="E223">
        <v>18.896999999999998</v>
      </c>
      <c r="F223">
        <v>23.4496</v>
      </c>
      <c r="G223">
        <v>24.0625</v>
      </c>
      <c r="H223">
        <v>31.1738</v>
      </c>
      <c r="I223">
        <v>3.8972899999999999</v>
      </c>
      <c r="K223" s="10">
        <f t="shared" si="67"/>
        <v>24062.5</v>
      </c>
      <c r="M223">
        <v>2033</v>
      </c>
      <c r="N223">
        <v>0</v>
      </c>
      <c r="O223">
        <v>24.217600000000001</v>
      </c>
      <c r="P223">
        <v>25.8934</v>
      </c>
      <c r="Q223">
        <v>18.865500000000001</v>
      </c>
      <c r="R223">
        <v>23.424099999999999</v>
      </c>
      <c r="S223">
        <v>24.047899999999998</v>
      </c>
      <c r="T223">
        <v>31.200099999999999</v>
      </c>
      <c r="U223">
        <v>3.9054600000000002</v>
      </c>
      <c r="W223" s="10">
        <f t="shared" si="68"/>
        <v>24047.899999999998</v>
      </c>
    </row>
    <row r="224" spans="1:23" ht="15" customHeight="1" x14ac:dyDescent="0.2">
      <c r="A224">
        <v>2034</v>
      </c>
      <c r="B224">
        <v>0</v>
      </c>
      <c r="C224">
        <v>24.217600000000001</v>
      </c>
      <c r="D224">
        <v>25.8934</v>
      </c>
      <c r="E224">
        <v>18.119800000000001</v>
      </c>
      <c r="F224">
        <v>22.6646</v>
      </c>
      <c r="G224">
        <v>23.4023</v>
      </c>
      <c r="H224">
        <v>30.407800000000002</v>
      </c>
      <c r="I224">
        <v>3.99763</v>
      </c>
      <c r="K224" s="10">
        <f t="shared" si="67"/>
        <v>23402.3</v>
      </c>
      <c r="M224">
        <v>2034</v>
      </c>
      <c r="N224">
        <v>0</v>
      </c>
      <c r="O224">
        <v>24.217600000000001</v>
      </c>
      <c r="P224">
        <v>25.8934</v>
      </c>
      <c r="Q224">
        <v>18.099</v>
      </c>
      <c r="R224">
        <v>22.666</v>
      </c>
      <c r="S224">
        <v>23.389900000000001</v>
      </c>
      <c r="T224">
        <v>30.401599999999998</v>
      </c>
      <c r="U224">
        <v>4.0036199999999997</v>
      </c>
      <c r="W224" s="10">
        <f t="shared" si="68"/>
        <v>23389.9</v>
      </c>
    </row>
    <row r="225" spans="1:23" ht="15" customHeight="1" x14ac:dyDescent="0.2">
      <c r="A225">
        <v>2035</v>
      </c>
      <c r="B225">
        <v>0</v>
      </c>
      <c r="C225">
        <v>24.217600000000001</v>
      </c>
      <c r="D225">
        <v>25.8934</v>
      </c>
      <c r="E225">
        <v>17.297499999999999</v>
      </c>
      <c r="F225">
        <v>21.962399999999999</v>
      </c>
      <c r="G225">
        <v>22.814399999999999</v>
      </c>
      <c r="H225">
        <v>29.995100000000001</v>
      </c>
      <c r="I225">
        <v>4.0782999999999996</v>
      </c>
      <c r="K225" s="10">
        <f t="shared" si="67"/>
        <v>22814.399999999998</v>
      </c>
      <c r="M225">
        <v>2035</v>
      </c>
      <c r="N225">
        <v>0</v>
      </c>
      <c r="O225">
        <v>24.217600000000001</v>
      </c>
      <c r="P225">
        <v>25.8934</v>
      </c>
      <c r="Q225">
        <v>17.278400000000001</v>
      </c>
      <c r="R225">
        <v>21.9589</v>
      </c>
      <c r="S225">
        <v>22.803899999999999</v>
      </c>
      <c r="T225">
        <v>30.004200000000001</v>
      </c>
      <c r="U225">
        <v>4.0827200000000001</v>
      </c>
      <c r="W225" s="10">
        <f t="shared" si="68"/>
        <v>22803.899999999998</v>
      </c>
    </row>
    <row r="226" spans="1:23" ht="15" customHeight="1" x14ac:dyDescent="0.2">
      <c r="A226">
        <v>2036</v>
      </c>
      <c r="B226">
        <v>0</v>
      </c>
      <c r="C226">
        <v>24.217600000000001</v>
      </c>
      <c r="D226">
        <v>25.8934</v>
      </c>
      <c r="E226">
        <v>16.774100000000001</v>
      </c>
      <c r="F226">
        <v>21.489100000000001</v>
      </c>
      <c r="G226">
        <v>22.3081</v>
      </c>
      <c r="H226">
        <v>29.924600000000002</v>
      </c>
      <c r="I226">
        <v>4.1297100000000002</v>
      </c>
      <c r="K226" s="10">
        <f t="shared" si="67"/>
        <v>22308.1</v>
      </c>
      <c r="M226">
        <v>2036</v>
      </c>
      <c r="N226">
        <v>0</v>
      </c>
      <c r="O226">
        <v>24.217600000000001</v>
      </c>
      <c r="P226">
        <v>25.8934</v>
      </c>
      <c r="Q226">
        <v>16.7605</v>
      </c>
      <c r="R226">
        <v>21.487500000000001</v>
      </c>
      <c r="S226">
        <v>22.299199999999999</v>
      </c>
      <c r="T226">
        <v>29.936800000000002</v>
      </c>
      <c r="U226">
        <v>4.1329900000000004</v>
      </c>
      <c r="W226" s="10">
        <f t="shared" si="68"/>
        <v>22299.200000000001</v>
      </c>
    </row>
    <row r="227" spans="1:23" ht="15" customHeight="1" x14ac:dyDescent="0.2"/>
    <row r="228" spans="1:23" ht="15" customHeight="1" x14ac:dyDescent="0.2">
      <c r="A228" t="s">
        <v>26</v>
      </c>
      <c r="B228" t="s">
        <v>73</v>
      </c>
      <c r="M228" t="s">
        <v>26</v>
      </c>
      <c r="N228" t="s">
        <v>73</v>
      </c>
    </row>
    <row r="229" spans="1:23" ht="15" customHeight="1" x14ac:dyDescent="0.2">
      <c r="A229" t="s">
        <v>6</v>
      </c>
      <c r="B229" t="s">
        <v>27</v>
      </c>
      <c r="C229" t="s">
        <v>28</v>
      </c>
      <c r="D229" t="s">
        <v>29</v>
      </c>
      <c r="E229" t="s">
        <v>30</v>
      </c>
      <c r="F229" t="s">
        <v>31</v>
      </c>
      <c r="G229" t="s">
        <v>32</v>
      </c>
      <c r="H229" t="s">
        <v>33</v>
      </c>
      <c r="I229" t="s">
        <v>34</v>
      </c>
      <c r="M229" t="s">
        <v>6</v>
      </c>
      <c r="N229" t="s">
        <v>27</v>
      </c>
      <c r="O229" t="s">
        <v>28</v>
      </c>
      <c r="P229" t="s">
        <v>29</v>
      </c>
      <c r="Q229" t="s">
        <v>30</v>
      </c>
      <c r="R229" t="s">
        <v>31</v>
      </c>
      <c r="S229" t="s">
        <v>32</v>
      </c>
      <c r="T229" t="s">
        <v>33</v>
      </c>
      <c r="U229" t="s">
        <v>34</v>
      </c>
    </row>
    <row r="230" spans="1:23" ht="15" customHeight="1" x14ac:dyDescent="0.2">
      <c r="A230">
        <v>2023</v>
      </c>
      <c r="B230">
        <v>299.90100000000001</v>
      </c>
      <c r="C230">
        <v>119.96</v>
      </c>
      <c r="D230">
        <v>104.965</v>
      </c>
      <c r="E230">
        <v>156.65100000000001</v>
      </c>
      <c r="F230">
        <v>156.65100000000001</v>
      </c>
      <c r="G230">
        <v>156.65100000000001</v>
      </c>
      <c r="H230">
        <v>156.65100000000001</v>
      </c>
      <c r="I230" s="1">
        <v>4.5474699999999999E-13</v>
      </c>
      <c r="K230" s="10">
        <f t="shared" ref="K230:K243" si="69">G230*1000</f>
        <v>156651</v>
      </c>
      <c r="M230">
        <v>2023</v>
      </c>
      <c r="N230">
        <v>299.90100000000001</v>
      </c>
      <c r="O230">
        <v>119.96</v>
      </c>
      <c r="P230">
        <v>104.965</v>
      </c>
      <c r="Q230">
        <v>156.65100000000001</v>
      </c>
      <c r="R230">
        <v>156.65100000000001</v>
      </c>
      <c r="S230">
        <v>156.65100000000001</v>
      </c>
      <c r="T230">
        <v>156.65100000000001</v>
      </c>
      <c r="U230" s="1">
        <v>4.5474699999999999E-13</v>
      </c>
      <c r="W230" s="10">
        <f t="shared" ref="W230:W243" si="70">S230*1000</f>
        <v>156651</v>
      </c>
    </row>
    <row r="231" spans="1:23" ht="15" customHeight="1" x14ac:dyDescent="0.2">
      <c r="A231">
        <v>2024</v>
      </c>
      <c r="B231">
        <v>299.90100000000001</v>
      </c>
      <c r="C231">
        <v>119.96</v>
      </c>
      <c r="D231">
        <v>104.965</v>
      </c>
      <c r="E231">
        <v>184.80600000000001</v>
      </c>
      <c r="F231">
        <v>184.97200000000001</v>
      </c>
      <c r="G231">
        <v>185.07900000000001</v>
      </c>
      <c r="H231">
        <v>185.709</v>
      </c>
      <c r="I231" s="1">
        <v>0.32626300000000003</v>
      </c>
      <c r="K231" s="10">
        <f t="shared" si="69"/>
        <v>185079</v>
      </c>
      <c r="M231">
        <v>2024</v>
      </c>
      <c r="N231">
        <v>299.90100000000001</v>
      </c>
      <c r="O231">
        <v>119.96</v>
      </c>
      <c r="P231">
        <v>104.965</v>
      </c>
      <c r="Q231">
        <v>184.80600000000001</v>
      </c>
      <c r="R231">
        <v>184.97200000000001</v>
      </c>
      <c r="S231">
        <v>185.07900000000001</v>
      </c>
      <c r="T231">
        <v>185.709</v>
      </c>
      <c r="U231" s="1">
        <v>0.32626300000000003</v>
      </c>
      <c r="W231" s="10">
        <f t="shared" si="70"/>
        <v>185079</v>
      </c>
    </row>
    <row r="232" spans="1:23" ht="15" customHeight="1" x14ac:dyDescent="0.2">
      <c r="A232">
        <v>2025</v>
      </c>
      <c r="B232">
        <v>299.90100000000001</v>
      </c>
      <c r="C232">
        <v>119.96</v>
      </c>
      <c r="D232">
        <v>104.965</v>
      </c>
      <c r="E232">
        <v>208.97499999999999</v>
      </c>
      <c r="F232">
        <v>209.59</v>
      </c>
      <c r="G232">
        <v>209.80600000000001</v>
      </c>
      <c r="H232">
        <v>211.333</v>
      </c>
      <c r="I232" s="1">
        <v>0.84816800000000003</v>
      </c>
      <c r="K232" s="10">
        <f t="shared" si="69"/>
        <v>209806</v>
      </c>
      <c r="M232">
        <v>2025</v>
      </c>
      <c r="N232">
        <v>299.90100000000001</v>
      </c>
      <c r="O232">
        <v>119.96</v>
      </c>
      <c r="P232">
        <v>104.965</v>
      </c>
      <c r="Q232">
        <v>208.571</v>
      </c>
      <c r="R232">
        <v>209.25399999999999</v>
      </c>
      <c r="S232">
        <v>209.5</v>
      </c>
      <c r="T232">
        <v>211.26599999999999</v>
      </c>
      <c r="U232" s="1">
        <v>0.95908400000000005</v>
      </c>
      <c r="W232" s="10">
        <f t="shared" si="70"/>
        <v>209500</v>
      </c>
    </row>
    <row r="233" spans="1:23" ht="15" customHeight="1" x14ac:dyDescent="0.2">
      <c r="A233">
        <v>2026</v>
      </c>
      <c r="B233">
        <v>299.90100000000001</v>
      </c>
      <c r="C233">
        <v>119.96</v>
      </c>
      <c r="D233">
        <v>104.965</v>
      </c>
      <c r="E233">
        <v>226.494</v>
      </c>
      <c r="F233">
        <v>227.99199999999999</v>
      </c>
      <c r="G233">
        <v>228.42</v>
      </c>
      <c r="H233">
        <v>231.82300000000001</v>
      </c>
      <c r="I233" s="1">
        <v>1.9247399999999999</v>
      </c>
      <c r="K233" s="10">
        <f t="shared" si="69"/>
        <v>228420</v>
      </c>
      <c r="M233">
        <v>2026</v>
      </c>
      <c r="N233">
        <v>299.90100000000001</v>
      </c>
      <c r="O233">
        <v>119.96</v>
      </c>
      <c r="P233">
        <v>104.965</v>
      </c>
      <c r="Q233">
        <v>225.71799999999999</v>
      </c>
      <c r="R233">
        <v>227.50399999999999</v>
      </c>
      <c r="S233">
        <v>228.07599999999999</v>
      </c>
      <c r="T233">
        <v>232.226</v>
      </c>
      <c r="U233" s="1">
        <v>2.3806500000000002</v>
      </c>
      <c r="W233" s="10">
        <f t="shared" si="70"/>
        <v>228076</v>
      </c>
    </row>
    <row r="234" spans="1:23" ht="15" customHeight="1" x14ac:dyDescent="0.2">
      <c r="A234">
        <v>2027</v>
      </c>
      <c r="B234">
        <v>299.90100000000001</v>
      </c>
      <c r="C234">
        <v>119.96</v>
      </c>
      <c r="D234">
        <v>104.965</v>
      </c>
      <c r="E234">
        <v>235.60400000000001</v>
      </c>
      <c r="F234">
        <v>238.761</v>
      </c>
      <c r="G234">
        <v>239.61799999999999</v>
      </c>
      <c r="H234">
        <v>246.536</v>
      </c>
      <c r="I234" s="1">
        <v>3.8920300000000001</v>
      </c>
      <c r="K234" s="10">
        <f t="shared" si="69"/>
        <v>239618</v>
      </c>
      <c r="M234">
        <v>2027</v>
      </c>
      <c r="N234">
        <v>299.90100000000001</v>
      </c>
      <c r="O234">
        <v>119.96</v>
      </c>
      <c r="P234">
        <v>104.965</v>
      </c>
      <c r="Q234">
        <v>234.86</v>
      </c>
      <c r="R234">
        <v>238.304</v>
      </c>
      <c r="S234">
        <v>239.26499999999999</v>
      </c>
      <c r="T234">
        <v>246.87899999999999</v>
      </c>
      <c r="U234" s="1">
        <v>4.3608900000000004</v>
      </c>
      <c r="W234" s="10">
        <f t="shared" si="70"/>
        <v>239265</v>
      </c>
    </row>
    <row r="235" spans="1:23" ht="15" customHeight="1" x14ac:dyDescent="0.2">
      <c r="A235">
        <v>2028</v>
      </c>
      <c r="B235">
        <v>299.90100000000001</v>
      </c>
      <c r="C235">
        <v>119.96</v>
      </c>
      <c r="D235">
        <v>104.965</v>
      </c>
      <c r="E235">
        <v>236.333</v>
      </c>
      <c r="F235">
        <v>241.85900000000001</v>
      </c>
      <c r="G235">
        <v>243.55699999999999</v>
      </c>
      <c r="H235">
        <v>255.68700000000001</v>
      </c>
      <c r="I235" s="1">
        <v>7.0066499999999996</v>
      </c>
      <c r="K235" s="10">
        <f t="shared" si="69"/>
        <v>243557</v>
      </c>
      <c r="M235">
        <v>2028</v>
      </c>
      <c r="N235">
        <v>299.90100000000001</v>
      </c>
      <c r="O235">
        <v>119.96</v>
      </c>
      <c r="P235">
        <v>104.965</v>
      </c>
      <c r="Q235">
        <v>235.55799999999999</v>
      </c>
      <c r="R235">
        <v>241.37</v>
      </c>
      <c r="S235">
        <v>243.21199999999999</v>
      </c>
      <c r="T235">
        <v>256.39999999999998</v>
      </c>
      <c r="U235" s="1">
        <v>7.4671700000000003</v>
      </c>
      <c r="W235" s="10">
        <f t="shared" si="70"/>
        <v>243212</v>
      </c>
    </row>
    <row r="236" spans="1:23" ht="15" customHeight="1" x14ac:dyDescent="0.2">
      <c r="A236">
        <v>2029</v>
      </c>
      <c r="B236">
        <v>299.90100000000001</v>
      </c>
      <c r="C236">
        <v>119.96</v>
      </c>
      <c r="D236">
        <v>104.965</v>
      </c>
      <c r="E236">
        <v>229.78100000000001</v>
      </c>
      <c r="F236">
        <v>238.874</v>
      </c>
      <c r="G236">
        <v>241.78399999999999</v>
      </c>
      <c r="H236">
        <v>260.93400000000003</v>
      </c>
      <c r="I236">
        <v>11.088100000000001</v>
      </c>
      <c r="K236" s="10">
        <f t="shared" si="69"/>
        <v>241784</v>
      </c>
      <c r="M236">
        <v>2029</v>
      </c>
      <c r="N236">
        <v>299.90100000000001</v>
      </c>
      <c r="O236">
        <v>119.96</v>
      </c>
      <c r="P236">
        <v>104.965</v>
      </c>
      <c r="Q236">
        <v>229.07499999999999</v>
      </c>
      <c r="R236">
        <v>238.54</v>
      </c>
      <c r="S236">
        <v>241.46</v>
      </c>
      <c r="T236">
        <v>261.46100000000001</v>
      </c>
      <c r="U236">
        <v>11.5177</v>
      </c>
      <c r="W236" s="10">
        <f t="shared" si="70"/>
        <v>241460</v>
      </c>
    </row>
    <row r="237" spans="1:23" ht="15" customHeight="1" x14ac:dyDescent="0.2">
      <c r="A237">
        <v>2030</v>
      </c>
      <c r="B237">
        <v>299.90100000000001</v>
      </c>
      <c r="C237">
        <v>119.96</v>
      </c>
      <c r="D237">
        <v>104.965</v>
      </c>
      <c r="E237">
        <v>218.92599999999999</v>
      </c>
      <c r="F237">
        <v>232.42</v>
      </c>
      <c r="G237">
        <v>236.465</v>
      </c>
      <c r="H237">
        <v>264.649</v>
      </c>
      <c r="I237">
        <v>15.437099999999999</v>
      </c>
      <c r="K237" s="10">
        <f t="shared" si="69"/>
        <v>236465</v>
      </c>
      <c r="M237">
        <v>2030</v>
      </c>
      <c r="N237">
        <v>299.90100000000001</v>
      </c>
      <c r="O237">
        <v>119.96</v>
      </c>
      <c r="P237">
        <v>104.965</v>
      </c>
      <c r="Q237">
        <v>218.262</v>
      </c>
      <c r="R237">
        <v>232.113</v>
      </c>
      <c r="S237">
        <v>236.17099999999999</v>
      </c>
      <c r="T237">
        <v>264.87400000000002</v>
      </c>
      <c r="U237">
        <v>15.813700000000001</v>
      </c>
      <c r="W237" s="10">
        <f t="shared" si="70"/>
        <v>236171</v>
      </c>
    </row>
    <row r="238" spans="1:23" ht="15" customHeight="1" x14ac:dyDescent="0.2">
      <c r="A238">
        <v>2031</v>
      </c>
      <c r="B238">
        <v>299.90100000000001</v>
      </c>
      <c r="C238">
        <v>119.96</v>
      </c>
      <c r="D238">
        <v>104.965</v>
      </c>
      <c r="E238">
        <v>205.88300000000001</v>
      </c>
      <c r="F238">
        <v>224.27699999999999</v>
      </c>
      <c r="G238">
        <v>229.46700000000001</v>
      </c>
      <c r="H238">
        <v>265.37900000000002</v>
      </c>
      <c r="I238">
        <v>19.426600000000001</v>
      </c>
      <c r="K238" s="10">
        <f t="shared" si="69"/>
        <v>229467</v>
      </c>
      <c r="M238">
        <v>2031</v>
      </c>
      <c r="N238">
        <v>299.90100000000001</v>
      </c>
      <c r="O238">
        <v>119.96</v>
      </c>
      <c r="P238">
        <v>104.965</v>
      </c>
      <c r="Q238">
        <v>205.36600000000001</v>
      </c>
      <c r="R238">
        <v>223.88399999999999</v>
      </c>
      <c r="S238">
        <v>229.20500000000001</v>
      </c>
      <c r="T238">
        <v>265.53500000000003</v>
      </c>
      <c r="U238">
        <v>19.7361</v>
      </c>
      <c r="W238" s="10">
        <f t="shared" si="70"/>
        <v>229205</v>
      </c>
    </row>
    <row r="239" spans="1:23" ht="15" customHeight="1" x14ac:dyDescent="0.2">
      <c r="A239">
        <v>2032</v>
      </c>
      <c r="B239">
        <v>299.90100000000001</v>
      </c>
      <c r="C239">
        <v>119.96</v>
      </c>
      <c r="D239">
        <v>104.965</v>
      </c>
      <c r="E239">
        <v>193.52799999999999</v>
      </c>
      <c r="F239">
        <v>216.976</v>
      </c>
      <c r="G239">
        <v>221.98</v>
      </c>
      <c r="H239">
        <v>263.54300000000001</v>
      </c>
      <c r="I239">
        <v>22.757300000000001</v>
      </c>
      <c r="K239" s="10">
        <f t="shared" si="69"/>
        <v>221980</v>
      </c>
      <c r="M239">
        <v>2032</v>
      </c>
      <c r="N239">
        <v>299.90100000000001</v>
      </c>
      <c r="O239">
        <v>119.96</v>
      </c>
      <c r="P239">
        <v>104.965</v>
      </c>
      <c r="Q239">
        <v>193.08099999999999</v>
      </c>
      <c r="R239">
        <v>216.64699999999999</v>
      </c>
      <c r="S239">
        <v>221.75</v>
      </c>
      <c r="T239">
        <v>264.49</v>
      </c>
      <c r="U239">
        <v>22.999300000000002</v>
      </c>
      <c r="W239" s="10">
        <f t="shared" si="70"/>
        <v>221750</v>
      </c>
    </row>
    <row r="240" spans="1:23" ht="15" customHeight="1" x14ac:dyDescent="0.2">
      <c r="A240">
        <v>2033</v>
      </c>
      <c r="B240">
        <v>299.90100000000001</v>
      </c>
      <c r="C240">
        <v>119.96</v>
      </c>
      <c r="D240">
        <v>104.965</v>
      </c>
      <c r="E240">
        <v>182.672</v>
      </c>
      <c r="F240">
        <v>210.68100000000001</v>
      </c>
      <c r="G240">
        <v>214.66</v>
      </c>
      <c r="H240">
        <v>260.30900000000003</v>
      </c>
      <c r="I240">
        <v>25.3443</v>
      </c>
      <c r="K240" s="10">
        <f t="shared" si="69"/>
        <v>214660</v>
      </c>
      <c r="M240">
        <v>2033</v>
      </c>
      <c r="N240">
        <v>299.90100000000001</v>
      </c>
      <c r="O240">
        <v>119.96</v>
      </c>
      <c r="P240">
        <v>104.965</v>
      </c>
      <c r="Q240">
        <v>182.149</v>
      </c>
      <c r="R240">
        <v>210.42</v>
      </c>
      <c r="S240">
        <v>214.46</v>
      </c>
      <c r="T240">
        <v>260.39499999999998</v>
      </c>
      <c r="U240">
        <v>25.528500000000001</v>
      </c>
      <c r="W240" s="10">
        <f t="shared" si="70"/>
        <v>214460</v>
      </c>
    </row>
    <row r="241" spans="1:23" ht="15" customHeight="1" x14ac:dyDescent="0.2">
      <c r="A241">
        <v>2034</v>
      </c>
      <c r="B241">
        <v>299.90100000000001</v>
      </c>
      <c r="C241">
        <v>119.96</v>
      </c>
      <c r="D241">
        <v>104.965</v>
      </c>
      <c r="E241">
        <v>172.202</v>
      </c>
      <c r="F241">
        <v>203.512</v>
      </c>
      <c r="G241">
        <v>207.863</v>
      </c>
      <c r="H241">
        <v>256.22800000000001</v>
      </c>
      <c r="I241">
        <v>27.291799999999999</v>
      </c>
      <c r="K241" s="10">
        <f t="shared" si="69"/>
        <v>207863</v>
      </c>
      <c r="M241">
        <v>2034</v>
      </c>
      <c r="N241">
        <v>299.90100000000001</v>
      </c>
      <c r="O241">
        <v>119.96</v>
      </c>
      <c r="P241">
        <v>104.965</v>
      </c>
      <c r="Q241">
        <v>171.958</v>
      </c>
      <c r="R241">
        <v>203.44399999999999</v>
      </c>
      <c r="S241">
        <v>207.69</v>
      </c>
      <c r="T241">
        <v>256.71300000000002</v>
      </c>
      <c r="U241">
        <v>27.430399999999999</v>
      </c>
      <c r="W241" s="10">
        <f t="shared" si="70"/>
        <v>207690</v>
      </c>
    </row>
    <row r="242" spans="1:23" ht="15" customHeight="1" x14ac:dyDescent="0.2">
      <c r="A242">
        <v>2035</v>
      </c>
      <c r="B242">
        <v>299.90100000000001</v>
      </c>
      <c r="C242">
        <v>119.96</v>
      </c>
      <c r="D242">
        <v>104.965</v>
      </c>
      <c r="E242">
        <v>163.57400000000001</v>
      </c>
      <c r="F242">
        <v>197.38200000000001</v>
      </c>
      <c r="G242">
        <v>201.75399999999999</v>
      </c>
      <c r="H242">
        <v>251.02799999999999</v>
      </c>
      <c r="I242">
        <v>28.836500000000001</v>
      </c>
      <c r="K242" s="10">
        <f t="shared" si="69"/>
        <v>201754</v>
      </c>
      <c r="M242">
        <v>2035</v>
      </c>
      <c r="N242">
        <v>299.90100000000001</v>
      </c>
      <c r="O242">
        <v>119.96</v>
      </c>
      <c r="P242">
        <v>104.965</v>
      </c>
      <c r="Q242">
        <v>163.363</v>
      </c>
      <c r="R242">
        <v>197.21600000000001</v>
      </c>
      <c r="S242">
        <v>201.60400000000001</v>
      </c>
      <c r="T242">
        <v>250.84899999999999</v>
      </c>
      <c r="U242">
        <v>28.939399999999999</v>
      </c>
      <c r="W242" s="10">
        <f t="shared" si="70"/>
        <v>201604</v>
      </c>
    </row>
    <row r="243" spans="1:23" ht="15" customHeight="1" x14ac:dyDescent="0.2">
      <c r="A243">
        <v>2036</v>
      </c>
      <c r="B243">
        <v>299.90100000000001</v>
      </c>
      <c r="C243">
        <v>119.96</v>
      </c>
      <c r="D243">
        <v>104.965</v>
      </c>
      <c r="E243">
        <v>156.797</v>
      </c>
      <c r="F243">
        <v>192.71199999999999</v>
      </c>
      <c r="G243">
        <v>196.36699999999999</v>
      </c>
      <c r="H243">
        <v>248.572</v>
      </c>
      <c r="I243">
        <v>30.1372</v>
      </c>
      <c r="K243" s="10">
        <f t="shared" si="69"/>
        <v>196367</v>
      </c>
      <c r="M243">
        <v>2036</v>
      </c>
      <c r="N243">
        <v>299.90100000000001</v>
      </c>
      <c r="O243">
        <v>119.96</v>
      </c>
      <c r="P243">
        <v>104.965</v>
      </c>
      <c r="Q243">
        <v>156.6</v>
      </c>
      <c r="R243">
        <v>192.577</v>
      </c>
      <c r="S243">
        <v>196.23699999999999</v>
      </c>
      <c r="T243">
        <v>248.37799999999999</v>
      </c>
      <c r="U243">
        <v>30.213000000000001</v>
      </c>
      <c r="W243" s="10">
        <f t="shared" si="70"/>
        <v>196237</v>
      </c>
    </row>
    <row r="244" spans="1:23" ht="15" customHeight="1" x14ac:dyDescent="0.2"/>
    <row r="245" spans="1:23" ht="15" customHeight="1" x14ac:dyDescent="0.2">
      <c r="A245" t="s">
        <v>74</v>
      </c>
      <c r="M245" t="s">
        <v>74</v>
      </c>
    </row>
    <row r="246" spans="1:23" ht="15" customHeight="1" x14ac:dyDescent="0.2">
      <c r="A246" t="s">
        <v>6</v>
      </c>
      <c r="B246" t="s">
        <v>36</v>
      </c>
      <c r="C246" t="s">
        <v>37</v>
      </c>
      <c r="D246" t="s">
        <v>38</v>
      </c>
      <c r="E246" t="s">
        <v>39</v>
      </c>
      <c r="F246" t="s">
        <v>40</v>
      </c>
      <c r="G246" t="s">
        <v>41</v>
      </c>
      <c r="H246" t="s">
        <v>42</v>
      </c>
      <c r="I246" t="s">
        <v>43</v>
      </c>
      <c r="M246" t="s">
        <v>6</v>
      </c>
      <c r="N246" t="s">
        <v>36</v>
      </c>
      <c r="O246" t="s">
        <v>37</v>
      </c>
      <c r="P246" t="s">
        <v>38</v>
      </c>
      <c r="Q246" t="s">
        <v>39</v>
      </c>
      <c r="R246" t="s">
        <v>40</v>
      </c>
      <c r="S246" t="s">
        <v>41</v>
      </c>
      <c r="T246" t="s">
        <v>42</v>
      </c>
      <c r="U246" t="s">
        <v>43</v>
      </c>
    </row>
    <row r="247" spans="1:23" ht="15" customHeight="1" x14ac:dyDescent="0.2">
      <c r="A247">
        <v>2023</v>
      </c>
      <c r="B247">
        <v>0</v>
      </c>
      <c r="C247">
        <v>8.6058300000000004E-2</v>
      </c>
      <c r="D247">
        <v>0.101302</v>
      </c>
      <c r="E247">
        <v>5.0659599999999999E-2</v>
      </c>
      <c r="F247">
        <v>5.0659599999999999E-2</v>
      </c>
      <c r="G247">
        <v>5.0659599999999999E-2</v>
      </c>
      <c r="H247">
        <v>5.0659599999999999E-2</v>
      </c>
      <c r="I247" s="1">
        <v>5.2041700000000003E-16</v>
      </c>
      <c r="K247" s="11">
        <f t="shared" ref="K247:K260" si="71">G247</f>
        <v>5.0659599999999999E-2</v>
      </c>
      <c r="M247">
        <v>2023</v>
      </c>
      <c r="N247">
        <v>0</v>
      </c>
      <c r="O247">
        <v>8.6058300000000004E-2</v>
      </c>
      <c r="P247">
        <v>0.101302</v>
      </c>
      <c r="Q247">
        <v>5.0659599999999999E-2</v>
      </c>
      <c r="R247">
        <v>5.0659599999999999E-2</v>
      </c>
      <c r="S247">
        <v>5.0659599999999999E-2</v>
      </c>
      <c r="T247">
        <v>5.0659599999999999E-2</v>
      </c>
      <c r="U247" s="1">
        <v>5.2041700000000003E-16</v>
      </c>
      <c r="W247" s="11">
        <f t="shared" ref="W247:W260" si="72">S247</f>
        <v>5.0659599999999999E-2</v>
      </c>
    </row>
    <row r="248" spans="1:23" ht="15" customHeight="1" x14ac:dyDescent="0.2">
      <c r="A248">
        <v>2024</v>
      </c>
      <c r="B248">
        <v>0</v>
      </c>
      <c r="C248">
        <v>8.6058300000000004E-2</v>
      </c>
      <c r="D248">
        <v>0.101302</v>
      </c>
      <c r="E248">
        <v>5.4951699999999999E-2</v>
      </c>
      <c r="F248">
        <v>5.4951699999999999E-2</v>
      </c>
      <c r="G248">
        <v>5.4951699999999999E-2</v>
      </c>
      <c r="H248">
        <v>5.4951699999999999E-2</v>
      </c>
      <c r="I248" s="1">
        <v>1.45717E-16</v>
      </c>
      <c r="K248" s="11">
        <f t="shared" si="71"/>
        <v>5.4951699999999999E-2</v>
      </c>
      <c r="M248">
        <v>2024</v>
      </c>
      <c r="N248">
        <v>0</v>
      </c>
      <c r="O248">
        <v>8.6058300000000004E-2</v>
      </c>
      <c r="P248">
        <v>0.101302</v>
      </c>
      <c r="Q248">
        <v>5.5255100000000001E-2</v>
      </c>
      <c r="R248">
        <v>5.66486E-2</v>
      </c>
      <c r="S248">
        <v>5.6467099999999999E-2</v>
      </c>
      <c r="T248">
        <v>5.6956600000000003E-2</v>
      </c>
      <c r="U248" s="1">
        <v>5.7470399999999999E-4</v>
      </c>
      <c r="W248" s="11">
        <f t="shared" si="72"/>
        <v>5.6467099999999999E-2</v>
      </c>
    </row>
    <row r="249" spans="1:23" ht="15" customHeight="1" x14ac:dyDescent="0.2">
      <c r="A249">
        <v>2025</v>
      </c>
      <c r="B249">
        <v>0</v>
      </c>
      <c r="C249">
        <v>8.6058300000000004E-2</v>
      </c>
      <c r="D249">
        <v>0.101302</v>
      </c>
      <c r="E249">
        <v>5.4951699999999999E-2</v>
      </c>
      <c r="F249">
        <v>5.4951699999999999E-2</v>
      </c>
      <c r="G249">
        <v>5.4951699999999999E-2</v>
      </c>
      <c r="H249">
        <v>5.4951699999999999E-2</v>
      </c>
      <c r="I249" s="1">
        <v>1.45717E-16</v>
      </c>
      <c r="K249" s="11">
        <f t="shared" si="71"/>
        <v>5.4951699999999999E-2</v>
      </c>
      <c r="M249">
        <v>2025</v>
      </c>
      <c r="N249">
        <v>0</v>
      </c>
      <c r="O249">
        <v>8.6058300000000004E-2</v>
      </c>
      <c r="P249">
        <v>0.101302</v>
      </c>
      <c r="Q249">
        <v>5.2106399999999997E-2</v>
      </c>
      <c r="R249">
        <v>5.5368599999999997E-2</v>
      </c>
      <c r="S249">
        <v>5.5022700000000001E-2</v>
      </c>
      <c r="T249">
        <v>5.6601199999999997E-2</v>
      </c>
      <c r="U249" s="1">
        <v>1.5355499999999999E-3</v>
      </c>
      <c r="W249" s="11">
        <f t="shared" si="72"/>
        <v>5.5022700000000001E-2</v>
      </c>
    </row>
    <row r="250" spans="1:23" ht="15" customHeight="1" x14ac:dyDescent="0.2">
      <c r="A250">
        <v>2026</v>
      </c>
      <c r="B250">
        <v>0</v>
      </c>
      <c r="C250">
        <v>8.6058300000000004E-2</v>
      </c>
      <c r="D250">
        <v>0.101302</v>
      </c>
      <c r="E250">
        <v>5.4951699999999999E-2</v>
      </c>
      <c r="F250">
        <v>5.4951699999999999E-2</v>
      </c>
      <c r="G250">
        <v>5.4951699999999999E-2</v>
      </c>
      <c r="H250">
        <v>5.4951699999999999E-2</v>
      </c>
      <c r="I250" s="1">
        <v>1.45717E-16</v>
      </c>
      <c r="K250" s="11">
        <f t="shared" si="71"/>
        <v>5.4951699999999999E-2</v>
      </c>
      <c r="M250">
        <v>2026</v>
      </c>
      <c r="N250">
        <v>0</v>
      </c>
      <c r="O250">
        <v>8.6058300000000004E-2</v>
      </c>
      <c r="P250">
        <v>0.101302</v>
      </c>
      <c r="Q250">
        <v>5.4951699999999999E-2</v>
      </c>
      <c r="R250">
        <v>5.4951699999999999E-2</v>
      </c>
      <c r="S250">
        <v>5.4951699999999999E-2</v>
      </c>
      <c r="T250">
        <v>5.4951699999999999E-2</v>
      </c>
      <c r="U250" s="1">
        <v>1.45717E-16</v>
      </c>
      <c r="W250" s="11">
        <f t="shared" si="72"/>
        <v>5.4951699999999999E-2</v>
      </c>
    </row>
    <row r="251" spans="1:23" ht="15" customHeight="1" x14ac:dyDescent="0.2">
      <c r="A251">
        <v>2027</v>
      </c>
      <c r="B251">
        <v>0</v>
      </c>
      <c r="C251">
        <v>8.6058300000000004E-2</v>
      </c>
      <c r="D251">
        <v>0.101302</v>
      </c>
      <c r="E251">
        <v>5.4951699999999999E-2</v>
      </c>
      <c r="F251">
        <v>5.4951699999999999E-2</v>
      </c>
      <c r="G251">
        <v>5.4951699999999999E-2</v>
      </c>
      <c r="H251">
        <v>5.4951699999999999E-2</v>
      </c>
      <c r="I251" s="1">
        <v>1.45717E-16</v>
      </c>
      <c r="K251" s="11">
        <f t="shared" si="71"/>
        <v>5.4951699999999999E-2</v>
      </c>
      <c r="M251">
        <v>2027</v>
      </c>
      <c r="N251">
        <v>0</v>
      </c>
      <c r="O251">
        <v>8.6058300000000004E-2</v>
      </c>
      <c r="P251">
        <v>0.101302</v>
      </c>
      <c r="Q251">
        <v>5.4951699999999999E-2</v>
      </c>
      <c r="R251">
        <v>5.4951699999999999E-2</v>
      </c>
      <c r="S251">
        <v>5.4951699999999999E-2</v>
      </c>
      <c r="T251">
        <v>5.4951699999999999E-2</v>
      </c>
      <c r="U251" s="1">
        <v>1.45717E-16</v>
      </c>
      <c r="W251" s="11">
        <f t="shared" si="72"/>
        <v>5.4951699999999999E-2</v>
      </c>
    </row>
    <row r="252" spans="1:23" ht="15" customHeight="1" x14ac:dyDescent="0.2">
      <c r="A252">
        <v>2028</v>
      </c>
      <c r="B252">
        <v>0</v>
      </c>
      <c r="C252">
        <v>8.6058300000000004E-2</v>
      </c>
      <c r="D252">
        <v>0.101302</v>
      </c>
      <c r="E252">
        <v>5.4951699999999999E-2</v>
      </c>
      <c r="F252">
        <v>5.4951699999999999E-2</v>
      </c>
      <c r="G252">
        <v>5.4951699999999999E-2</v>
      </c>
      <c r="H252">
        <v>5.4951699999999999E-2</v>
      </c>
      <c r="I252" s="1">
        <v>1.45717E-16</v>
      </c>
      <c r="K252" s="11">
        <f t="shared" si="71"/>
        <v>5.4951699999999999E-2</v>
      </c>
      <c r="M252">
        <v>2028</v>
      </c>
      <c r="N252">
        <v>0</v>
      </c>
      <c r="O252">
        <v>8.6058300000000004E-2</v>
      </c>
      <c r="P252">
        <v>0.101302</v>
      </c>
      <c r="Q252">
        <v>5.4951699999999999E-2</v>
      </c>
      <c r="R252">
        <v>5.4951699999999999E-2</v>
      </c>
      <c r="S252">
        <v>5.4951699999999999E-2</v>
      </c>
      <c r="T252">
        <v>5.4951699999999999E-2</v>
      </c>
      <c r="U252" s="1">
        <v>1.45717E-16</v>
      </c>
      <c r="W252" s="11">
        <f t="shared" si="72"/>
        <v>5.4951699999999999E-2</v>
      </c>
    </row>
    <row r="253" spans="1:23" ht="15" customHeight="1" x14ac:dyDescent="0.2">
      <c r="A253">
        <v>2029</v>
      </c>
      <c r="B253">
        <v>0</v>
      </c>
      <c r="C253">
        <v>8.6058300000000004E-2</v>
      </c>
      <c r="D253">
        <v>0.101302</v>
      </c>
      <c r="E253">
        <v>5.4951699999999999E-2</v>
      </c>
      <c r="F253">
        <v>5.4951699999999999E-2</v>
      </c>
      <c r="G253">
        <v>5.4951699999999999E-2</v>
      </c>
      <c r="H253">
        <v>5.4951699999999999E-2</v>
      </c>
      <c r="I253" s="1">
        <v>1.45717E-16</v>
      </c>
      <c r="K253" s="11">
        <f t="shared" si="71"/>
        <v>5.4951699999999999E-2</v>
      </c>
      <c r="M253">
        <v>2029</v>
      </c>
      <c r="N253">
        <v>0</v>
      </c>
      <c r="O253">
        <v>8.6058300000000004E-2</v>
      </c>
      <c r="P253">
        <v>0.101302</v>
      </c>
      <c r="Q253">
        <v>5.4951699999999999E-2</v>
      </c>
      <c r="R253">
        <v>5.4951699999999999E-2</v>
      </c>
      <c r="S253">
        <v>5.4951699999999999E-2</v>
      </c>
      <c r="T253">
        <v>5.4951699999999999E-2</v>
      </c>
      <c r="U253" s="1">
        <v>1.45717E-16</v>
      </c>
      <c r="W253" s="11">
        <f t="shared" si="72"/>
        <v>5.4951699999999999E-2</v>
      </c>
    </row>
    <row r="254" spans="1:23" ht="15" customHeight="1" x14ac:dyDescent="0.2">
      <c r="A254">
        <v>2030</v>
      </c>
      <c r="B254">
        <v>0</v>
      </c>
      <c r="C254">
        <v>8.6058300000000004E-2</v>
      </c>
      <c r="D254">
        <v>0.101302</v>
      </c>
      <c r="E254">
        <v>5.4951699999999999E-2</v>
      </c>
      <c r="F254">
        <v>5.4951699999999999E-2</v>
      </c>
      <c r="G254">
        <v>5.4951699999999999E-2</v>
      </c>
      <c r="H254">
        <v>5.4951699999999999E-2</v>
      </c>
      <c r="I254" s="1">
        <v>1.45717E-16</v>
      </c>
      <c r="K254" s="11">
        <f t="shared" si="71"/>
        <v>5.4951699999999999E-2</v>
      </c>
      <c r="M254">
        <v>2030</v>
      </c>
      <c r="N254">
        <v>0</v>
      </c>
      <c r="O254">
        <v>8.6058300000000004E-2</v>
      </c>
      <c r="P254">
        <v>0.101302</v>
      </c>
      <c r="Q254">
        <v>5.4951699999999999E-2</v>
      </c>
      <c r="R254">
        <v>5.4951699999999999E-2</v>
      </c>
      <c r="S254">
        <v>5.4951699999999999E-2</v>
      </c>
      <c r="T254">
        <v>5.4951699999999999E-2</v>
      </c>
      <c r="U254" s="1">
        <v>1.45717E-16</v>
      </c>
      <c r="W254" s="11">
        <f t="shared" si="72"/>
        <v>5.4951699999999999E-2</v>
      </c>
    </row>
    <row r="255" spans="1:23" ht="15" customHeight="1" x14ac:dyDescent="0.2">
      <c r="A255">
        <v>2031</v>
      </c>
      <c r="B255">
        <v>0</v>
      </c>
      <c r="C255">
        <v>8.6058300000000004E-2</v>
      </c>
      <c r="D255">
        <v>0.101302</v>
      </c>
      <c r="E255">
        <v>5.4951699999999999E-2</v>
      </c>
      <c r="F255">
        <v>5.4951699999999999E-2</v>
      </c>
      <c r="G255">
        <v>5.4951699999999999E-2</v>
      </c>
      <c r="H255">
        <v>5.4951699999999999E-2</v>
      </c>
      <c r="I255" s="1">
        <v>1.45717E-16</v>
      </c>
      <c r="K255" s="11">
        <f t="shared" si="71"/>
        <v>5.4951699999999999E-2</v>
      </c>
      <c r="M255">
        <v>2031</v>
      </c>
      <c r="N255">
        <v>0</v>
      </c>
      <c r="O255">
        <v>8.6058300000000004E-2</v>
      </c>
      <c r="P255">
        <v>0.101302</v>
      </c>
      <c r="Q255">
        <v>5.4951699999999999E-2</v>
      </c>
      <c r="R255">
        <v>5.4951699999999999E-2</v>
      </c>
      <c r="S255">
        <v>5.4951699999999999E-2</v>
      </c>
      <c r="T255">
        <v>5.4951699999999999E-2</v>
      </c>
      <c r="U255" s="1">
        <v>1.45717E-16</v>
      </c>
      <c r="W255" s="11">
        <f t="shared" si="72"/>
        <v>5.4951699999999999E-2</v>
      </c>
    </row>
    <row r="256" spans="1:23" ht="15" customHeight="1" x14ac:dyDescent="0.2">
      <c r="A256">
        <v>2032</v>
      </c>
      <c r="B256">
        <v>0</v>
      </c>
      <c r="C256">
        <v>8.6058300000000004E-2</v>
      </c>
      <c r="D256">
        <v>0.101302</v>
      </c>
      <c r="E256">
        <v>5.4951699999999999E-2</v>
      </c>
      <c r="F256">
        <v>5.4951699999999999E-2</v>
      </c>
      <c r="G256">
        <v>5.4951699999999999E-2</v>
      </c>
      <c r="H256">
        <v>5.4951699999999999E-2</v>
      </c>
      <c r="I256" s="1">
        <v>1.45717E-16</v>
      </c>
      <c r="K256" s="11">
        <f t="shared" si="71"/>
        <v>5.4951699999999999E-2</v>
      </c>
      <c r="M256">
        <v>2032</v>
      </c>
      <c r="N256">
        <v>0</v>
      </c>
      <c r="O256">
        <v>8.6058300000000004E-2</v>
      </c>
      <c r="P256">
        <v>0.101302</v>
      </c>
      <c r="Q256">
        <v>5.4951699999999999E-2</v>
      </c>
      <c r="R256">
        <v>5.4951699999999999E-2</v>
      </c>
      <c r="S256">
        <v>5.4951699999999999E-2</v>
      </c>
      <c r="T256">
        <v>5.4951699999999999E-2</v>
      </c>
      <c r="U256" s="1">
        <v>1.45717E-16</v>
      </c>
      <c r="W256" s="11">
        <f t="shared" si="72"/>
        <v>5.4951699999999999E-2</v>
      </c>
    </row>
    <row r="257" spans="1:23" ht="15" customHeight="1" x14ac:dyDescent="0.2">
      <c r="A257">
        <v>2033</v>
      </c>
      <c r="B257">
        <v>0</v>
      </c>
      <c r="C257">
        <v>8.6058300000000004E-2</v>
      </c>
      <c r="D257">
        <v>0.101302</v>
      </c>
      <c r="E257">
        <v>5.4951699999999999E-2</v>
      </c>
      <c r="F257">
        <v>5.4951699999999999E-2</v>
      </c>
      <c r="G257">
        <v>5.4951699999999999E-2</v>
      </c>
      <c r="H257">
        <v>5.4951699999999999E-2</v>
      </c>
      <c r="I257" s="1">
        <v>1.45717E-16</v>
      </c>
      <c r="K257" s="11">
        <f t="shared" si="71"/>
        <v>5.4951699999999999E-2</v>
      </c>
      <c r="M257">
        <v>2033</v>
      </c>
      <c r="N257">
        <v>0</v>
      </c>
      <c r="O257">
        <v>8.6058300000000004E-2</v>
      </c>
      <c r="P257">
        <v>0.101302</v>
      </c>
      <c r="Q257">
        <v>5.4951699999999999E-2</v>
      </c>
      <c r="R257">
        <v>5.4951699999999999E-2</v>
      </c>
      <c r="S257">
        <v>5.4951699999999999E-2</v>
      </c>
      <c r="T257">
        <v>5.4951699999999999E-2</v>
      </c>
      <c r="U257" s="1">
        <v>1.45717E-16</v>
      </c>
      <c r="W257" s="11">
        <f t="shared" si="72"/>
        <v>5.4951699999999999E-2</v>
      </c>
    </row>
    <row r="258" spans="1:23" ht="15" customHeight="1" x14ac:dyDescent="0.2">
      <c r="A258">
        <v>2034</v>
      </c>
      <c r="B258">
        <v>0</v>
      </c>
      <c r="C258">
        <v>8.6058300000000004E-2</v>
      </c>
      <c r="D258">
        <v>0.101302</v>
      </c>
      <c r="E258">
        <v>5.4951699999999999E-2</v>
      </c>
      <c r="F258">
        <v>5.4951699999999999E-2</v>
      </c>
      <c r="G258">
        <v>5.4951699999999999E-2</v>
      </c>
      <c r="H258">
        <v>5.4951699999999999E-2</v>
      </c>
      <c r="I258" s="1">
        <v>1.45717E-16</v>
      </c>
      <c r="K258" s="11">
        <f t="shared" si="71"/>
        <v>5.4951699999999999E-2</v>
      </c>
      <c r="M258">
        <v>2034</v>
      </c>
      <c r="N258">
        <v>0</v>
      </c>
      <c r="O258">
        <v>8.6058300000000004E-2</v>
      </c>
      <c r="P258">
        <v>0.101302</v>
      </c>
      <c r="Q258">
        <v>5.4951699999999999E-2</v>
      </c>
      <c r="R258">
        <v>5.4951699999999999E-2</v>
      </c>
      <c r="S258">
        <v>5.4951699999999999E-2</v>
      </c>
      <c r="T258">
        <v>5.4951699999999999E-2</v>
      </c>
      <c r="U258" s="1">
        <v>1.45717E-16</v>
      </c>
      <c r="W258" s="11">
        <f t="shared" si="72"/>
        <v>5.4951699999999999E-2</v>
      </c>
    </row>
    <row r="259" spans="1:23" ht="15" customHeight="1" x14ac:dyDescent="0.2">
      <c r="A259">
        <v>2035</v>
      </c>
      <c r="B259">
        <v>0</v>
      </c>
      <c r="C259">
        <v>8.6058300000000004E-2</v>
      </c>
      <c r="D259">
        <v>0.101302</v>
      </c>
      <c r="E259">
        <v>5.4951699999999999E-2</v>
      </c>
      <c r="F259">
        <v>5.4951699999999999E-2</v>
      </c>
      <c r="G259">
        <v>5.4951699999999999E-2</v>
      </c>
      <c r="H259">
        <v>5.4951699999999999E-2</v>
      </c>
      <c r="I259" s="1">
        <v>1.45717E-16</v>
      </c>
      <c r="K259" s="11">
        <f t="shared" si="71"/>
        <v>5.4951699999999999E-2</v>
      </c>
      <c r="M259">
        <v>2035</v>
      </c>
      <c r="N259">
        <v>0</v>
      </c>
      <c r="O259">
        <v>8.6058300000000004E-2</v>
      </c>
      <c r="P259">
        <v>0.101302</v>
      </c>
      <c r="Q259">
        <v>5.4951699999999999E-2</v>
      </c>
      <c r="R259">
        <v>5.4951699999999999E-2</v>
      </c>
      <c r="S259">
        <v>5.4951699999999999E-2</v>
      </c>
      <c r="T259">
        <v>5.4951699999999999E-2</v>
      </c>
      <c r="U259" s="1">
        <v>1.45717E-16</v>
      </c>
      <c r="W259" s="11">
        <f t="shared" si="72"/>
        <v>5.4951699999999999E-2</v>
      </c>
    </row>
    <row r="260" spans="1:23" ht="15" customHeight="1" x14ac:dyDescent="0.2">
      <c r="A260">
        <v>2036</v>
      </c>
      <c r="B260">
        <v>0</v>
      </c>
      <c r="C260">
        <v>8.6058300000000004E-2</v>
      </c>
      <c r="D260">
        <v>0.101302</v>
      </c>
      <c r="E260">
        <v>5.4951699999999999E-2</v>
      </c>
      <c r="F260">
        <v>5.4951699999999999E-2</v>
      </c>
      <c r="G260">
        <v>5.4951699999999999E-2</v>
      </c>
      <c r="H260">
        <v>5.4951699999999999E-2</v>
      </c>
      <c r="I260" s="1">
        <v>1.45717E-16</v>
      </c>
      <c r="K260" s="11">
        <f t="shared" si="71"/>
        <v>5.4951699999999999E-2</v>
      </c>
      <c r="M260">
        <v>2036</v>
      </c>
      <c r="N260">
        <v>0</v>
      </c>
      <c r="O260">
        <v>8.6058300000000004E-2</v>
      </c>
      <c r="P260">
        <v>0.101302</v>
      </c>
      <c r="Q260">
        <v>5.4951699999999999E-2</v>
      </c>
      <c r="R260">
        <v>5.4951699999999999E-2</v>
      </c>
      <c r="S260">
        <v>5.4951699999999999E-2</v>
      </c>
      <c r="T260">
        <v>5.4951699999999999E-2</v>
      </c>
      <c r="U260" s="1">
        <v>1.45717E-16</v>
      </c>
      <c r="W260" s="11">
        <f t="shared" si="72"/>
        <v>5.4951699999999999E-2</v>
      </c>
    </row>
    <row r="261" spans="1:23" ht="15" customHeight="1" x14ac:dyDescent="0.2"/>
    <row r="262" spans="1:23" ht="15" customHeight="1" x14ac:dyDescent="0.2">
      <c r="A262" t="s">
        <v>75</v>
      </c>
      <c r="M262" t="s">
        <v>75</v>
      </c>
    </row>
    <row r="263" spans="1:23" ht="15" customHeight="1" x14ac:dyDescent="0.2">
      <c r="A263" t="s">
        <v>6</v>
      </c>
      <c r="B263" t="s">
        <v>44</v>
      </c>
      <c r="C263" t="s">
        <v>45</v>
      </c>
      <c r="D263" t="s">
        <v>46</v>
      </c>
      <c r="E263" t="s">
        <v>47</v>
      </c>
      <c r="F263" t="s">
        <v>48</v>
      </c>
      <c r="G263" t="s">
        <v>49</v>
      </c>
      <c r="H263" t="s">
        <v>50</v>
      </c>
      <c r="I263" t="s">
        <v>51</v>
      </c>
      <c r="M263" t="s">
        <v>6</v>
      </c>
      <c r="N263" t="s">
        <v>44</v>
      </c>
      <c r="O263" t="s">
        <v>45</v>
      </c>
      <c r="P263" t="s">
        <v>46</v>
      </c>
      <c r="Q263" t="s">
        <v>47</v>
      </c>
      <c r="R263" t="s">
        <v>48</v>
      </c>
      <c r="S263" t="s">
        <v>49</v>
      </c>
      <c r="T263" t="s">
        <v>50</v>
      </c>
      <c r="U263" t="s">
        <v>51</v>
      </c>
    </row>
    <row r="264" spans="1:23" ht="15" customHeight="1" x14ac:dyDescent="0.2">
      <c r="A264">
        <v>2023</v>
      </c>
      <c r="B264">
        <v>1390.95</v>
      </c>
      <c r="C264">
        <v>376.36099999999999</v>
      </c>
      <c r="D264">
        <v>347.54599999999999</v>
      </c>
      <c r="E264">
        <v>695.09299999999996</v>
      </c>
      <c r="F264">
        <v>695.09299999999996</v>
      </c>
      <c r="G264">
        <v>695.09299999999996</v>
      </c>
      <c r="H264">
        <v>695.09299999999996</v>
      </c>
      <c r="I264" s="1">
        <v>4.5474699999999999E-13</v>
      </c>
      <c r="K264" s="10">
        <f t="shared" ref="K264:K277" si="73">G264*1000</f>
        <v>695093</v>
      </c>
      <c r="M264">
        <v>2023</v>
      </c>
      <c r="N264">
        <v>1390.95</v>
      </c>
      <c r="O264">
        <v>376.36099999999999</v>
      </c>
      <c r="P264">
        <v>347.54599999999999</v>
      </c>
      <c r="Q264">
        <v>695.09299999999996</v>
      </c>
      <c r="R264">
        <v>695.09299999999996</v>
      </c>
      <c r="S264">
        <v>695.09299999999996</v>
      </c>
      <c r="T264">
        <v>695.09299999999996</v>
      </c>
      <c r="U264" s="1">
        <v>4.5474699999999999E-13</v>
      </c>
      <c r="W264" s="10">
        <f t="shared" ref="W264:W277" si="74">S264*1000</f>
        <v>695093</v>
      </c>
    </row>
    <row r="265" spans="1:23" ht="15" customHeight="1" x14ac:dyDescent="0.2">
      <c r="A265">
        <v>2024</v>
      </c>
      <c r="B265">
        <v>1390.95</v>
      </c>
      <c r="C265">
        <v>376.36099999999999</v>
      </c>
      <c r="D265">
        <v>347.54599999999999</v>
      </c>
      <c r="E265">
        <v>676.57500000000005</v>
      </c>
      <c r="F265">
        <v>690.96400000000006</v>
      </c>
      <c r="G265">
        <v>700.35299999999995</v>
      </c>
      <c r="H265">
        <v>755.18700000000001</v>
      </c>
      <c r="I265">
        <v>28.395399999999999</v>
      </c>
      <c r="K265" s="10">
        <f t="shared" si="73"/>
        <v>700353</v>
      </c>
      <c r="M265">
        <v>2024</v>
      </c>
      <c r="N265">
        <v>1390.95</v>
      </c>
      <c r="O265">
        <v>376.36099999999999</v>
      </c>
      <c r="P265">
        <v>347.54599999999999</v>
      </c>
      <c r="Q265">
        <v>676.57500000000005</v>
      </c>
      <c r="R265">
        <v>690.96400000000006</v>
      </c>
      <c r="S265">
        <v>700.35299999999995</v>
      </c>
      <c r="T265">
        <v>755.18700000000001</v>
      </c>
      <c r="U265">
        <v>28.395399999999999</v>
      </c>
      <c r="W265" s="10">
        <f t="shared" si="74"/>
        <v>700353</v>
      </c>
    </row>
    <row r="266" spans="1:23" ht="15" customHeight="1" x14ac:dyDescent="0.2">
      <c r="A266">
        <v>2025</v>
      </c>
      <c r="B266">
        <v>1390.95</v>
      </c>
      <c r="C266">
        <v>376.36099999999999</v>
      </c>
      <c r="D266">
        <v>347.54599999999999</v>
      </c>
      <c r="E266">
        <v>649.15499999999997</v>
      </c>
      <c r="F266">
        <v>682.46100000000001</v>
      </c>
      <c r="G266">
        <v>692.11099999999999</v>
      </c>
      <c r="H266">
        <v>763.279</v>
      </c>
      <c r="I266">
        <v>40.0139</v>
      </c>
      <c r="K266" s="10">
        <f t="shared" si="73"/>
        <v>692111</v>
      </c>
      <c r="M266">
        <v>2025</v>
      </c>
      <c r="N266">
        <v>1390.95</v>
      </c>
      <c r="O266">
        <v>376.36099999999999</v>
      </c>
      <c r="P266">
        <v>347.54599999999999</v>
      </c>
      <c r="Q266">
        <v>648.05100000000004</v>
      </c>
      <c r="R266">
        <v>681.45600000000002</v>
      </c>
      <c r="S266">
        <v>691.26</v>
      </c>
      <c r="T266">
        <v>762.798</v>
      </c>
      <c r="U266">
        <v>40.2789</v>
      </c>
      <c r="W266" s="10">
        <f t="shared" si="74"/>
        <v>691260</v>
      </c>
    </row>
    <row r="267" spans="1:23" ht="15" customHeight="1" x14ac:dyDescent="0.2">
      <c r="A267">
        <v>2026</v>
      </c>
      <c r="B267">
        <v>1390.95</v>
      </c>
      <c r="C267">
        <v>376.36099999999999</v>
      </c>
      <c r="D267">
        <v>347.54599999999999</v>
      </c>
      <c r="E267">
        <v>618.46100000000001</v>
      </c>
      <c r="F267">
        <v>664.76700000000005</v>
      </c>
      <c r="G267">
        <v>677.096</v>
      </c>
      <c r="H267">
        <v>768.45399999999995</v>
      </c>
      <c r="I267">
        <v>51.021500000000003</v>
      </c>
      <c r="K267" s="10">
        <f t="shared" si="73"/>
        <v>677096</v>
      </c>
      <c r="M267">
        <v>2026</v>
      </c>
      <c r="N267">
        <v>1390.95</v>
      </c>
      <c r="O267">
        <v>376.36099999999999</v>
      </c>
      <c r="P267">
        <v>347.54599999999999</v>
      </c>
      <c r="Q267">
        <v>616.66</v>
      </c>
      <c r="R267">
        <v>663.86199999999997</v>
      </c>
      <c r="S267">
        <v>676.30700000000002</v>
      </c>
      <c r="T267">
        <v>768.39400000000001</v>
      </c>
      <c r="U267">
        <v>51.9754</v>
      </c>
      <c r="W267" s="10">
        <f t="shared" si="74"/>
        <v>676307</v>
      </c>
    </row>
    <row r="268" spans="1:23" ht="15" customHeight="1" x14ac:dyDescent="0.2">
      <c r="A268">
        <v>2027</v>
      </c>
      <c r="B268">
        <v>1390.95</v>
      </c>
      <c r="C268">
        <v>376.36099999999999</v>
      </c>
      <c r="D268">
        <v>347.54599999999999</v>
      </c>
      <c r="E268">
        <v>587.03399999999999</v>
      </c>
      <c r="F268">
        <v>645.94200000000001</v>
      </c>
      <c r="G268">
        <v>659.92600000000004</v>
      </c>
      <c r="H268">
        <v>773.25599999999997</v>
      </c>
      <c r="I268">
        <v>62.129399999999997</v>
      </c>
      <c r="K268" s="10">
        <f t="shared" si="73"/>
        <v>659926</v>
      </c>
      <c r="M268">
        <v>2027</v>
      </c>
      <c r="N268">
        <v>1390.95</v>
      </c>
      <c r="O268">
        <v>376.36099999999999</v>
      </c>
      <c r="P268">
        <v>347.54599999999999</v>
      </c>
      <c r="Q268">
        <v>585.49099999999999</v>
      </c>
      <c r="R268">
        <v>644.83000000000004</v>
      </c>
      <c r="S268">
        <v>659.21900000000005</v>
      </c>
      <c r="T268">
        <v>772.01900000000001</v>
      </c>
      <c r="U268">
        <v>62.861499999999999</v>
      </c>
      <c r="W268" s="10">
        <f t="shared" si="74"/>
        <v>659219</v>
      </c>
    </row>
    <row r="269" spans="1:23" ht="15" customHeight="1" x14ac:dyDescent="0.2">
      <c r="A269">
        <v>2028</v>
      </c>
      <c r="B269">
        <v>1390.95</v>
      </c>
      <c r="C269">
        <v>376.36099999999999</v>
      </c>
      <c r="D269">
        <v>347.54599999999999</v>
      </c>
      <c r="E269">
        <v>554.34799999999996</v>
      </c>
      <c r="F269">
        <v>624.46199999999999</v>
      </c>
      <c r="G269">
        <v>639.65700000000004</v>
      </c>
      <c r="H269">
        <v>767.755</v>
      </c>
      <c r="I269">
        <v>70.235100000000003</v>
      </c>
      <c r="K269" s="10">
        <f t="shared" si="73"/>
        <v>639657</v>
      </c>
      <c r="M269">
        <v>2028</v>
      </c>
      <c r="N269">
        <v>1390.95</v>
      </c>
      <c r="O269">
        <v>376.36099999999999</v>
      </c>
      <c r="P269">
        <v>347.54599999999999</v>
      </c>
      <c r="Q269">
        <v>553.07600000000002</v>
      </c>
      <c r="R269">
        <v>623.375</v>
      </c>
      <c r="S269">
        <v>639.03</v>
      </c>
      <c r="T269">
        <v>766.37400000000002</v>
      </c>
      <c r="U269">
        <v>70.817499999999995</v>
      </c>
      <c r="W269" s="10">
        <f t="shared" si="74"/>
        <v>639030</v>
      </c>
    </row>
    <row r="270" spans="1:23" ht="15" customHeight="1" x14ac:dyDescent="0.2">
      <c r="A270">
        <v>2029</v>
      </c>
      <c r="B270">
        <v>1390.95</v>
      </c>
      <c r="C270">
        <v>376.36099999999999</v>
      </c>
      <c r="D270">
        <v>347.54599999999999</v>
      </c>
      <c r="E270">
        <v>519.87699999999995</v>
      </c>
      <c r="F270">
        <v>604.72199999999998</v>
      </c>
      <c r="G270">
        <v>619.06700000000001</v>
      </c>
      <c r="H270">
        <v>754.64599999999996</v>
      </c>
      <c r="I270">
        <v>76.712400000000002</v>
      </c>
      <c r="K270" s="10">
        <f t="shared" si="73"/>
        <v>619067</v>
      </c>
      <c r="M270">
        <v>2029</v>
      </c>
      <c r="N270">
        <v>1390.95</v>
      </c>
      <c r="O270">
        <v>376.36099999999999</v>
      </c>
      <c r="P270">
        <v>347.54599999999999</v>
      </c>
      <c r="Q270">
        <v>518.45600000000002</v>
      </c>
      <c r="R270">
        <v>603.72500000000002</v>
      </c>
      <c r="S270">
        <v>618.51499999999999</v>
      </c>
      <c r="T270">
        <v>756.14099999999996</v>
      </c>
      <c r="U270">
        <v>77.1815</v>
      </c>
      <c r="W270" s="10">
        <f t="shared" si="74"/>
        <v>618515</v>
      </c>
    </row>
    <row r="271" spans="1:23" ht="15" customHeight="1" x14ac:dyDescent="0.2">
      <c r="A271">
        <v>2030</v>
      </c>
      <c r="B271">
        <v>1390.95</v>
      </c>
      <c r="C271">
        <v>376.36099999999999</v>
      </c>
      <c r="D271">
        <v>347.54599999999999</v>
      </c>
      <c r="E271">
        <v>494.00799999999998</v>
      </c>
      <c r="F271">
        <v>587.76</v>
      </c>
      <c r="G271">
        <v>600.10599999999999</v>
      </c>
      <c r="H271">
        <v>747.96900000000005</v>
      </c>
      <c r="I271">
        <v>80.929599999999994</v>
      </c>
      <c r="K271" s="10">
        <f t="shared" si="73"/>
        <v>600106</v>
      </c>
      <c r="M271">
        <v>2030</v>
      </c>
      <c r="N271">
        <v>1390.95</v>
      </c>
      <c r="O271">
        <v>376.36099999999999</v>
      </c>
      <c r="P271">
        <v>347.54599999999999</v>
      </c>
      <c r="Q271">
        <v>493.33600000000001</v>
      </c>
      <c r="R271">
        <v>587.73</v>
      </c>
      <c r="S271">
        <v>599.62300000000005</v>
      </c>
      <c r="T271">
        <v>747.09400000000005</v>
      </c>
      <c r="U271">
        <v>81.282799999999995</v>
      </c>
      <c r="W271" s="10">
        <f t="shared" si="74"/>
        <v>599623</v>
      </c>
    </row>
    <row r="272" spans="1:23" ht="15" customHeight="1" x14ac:dyDescent="0.2">
      <c r="A272">
        <v>2031</v>
      </c>
      <c r="B272">
        <v>1390.95</v>
      </c>
      <c r="C272">
        <v>376.36099999999999</v>
      </c>
      <c r="D272">
        <v>347.54599999999999</v>
      </c>
      <c r="E272">
        <v>471.66399999999999</v>
      </c>
      <c r="F272">
        <v>571.47199999999998</v>
      </c>
      <c r="G272">
        <v>583.65300000000002</v>
      </c>
      <c r="H272">
        <v>740.22</v>
      </c>
      <c r="I272">
        <v>86.765100000000004</v>
      </c>
      <c r="K272" s="10">
        <f t="shared" si="73"/>
        <v>583653</v>
      </c>
      <c r="M272">
        <v>2031</v>
      </c>
      <c r="N272">
        <v>1390.95</v>
      </c>
      <c r="O272">
        <v>376.36099999999999</v>
      </c>
      <c r="P272">
        <v>347.54599999999999</v>
      </c>
      <c r="Q272">
        <v>470.709</v>
      </c>
      <c r="R272">
        <v>571.30100000000004</v>
      </c>
      <c r="S272">
        <v>583.23299999999995</v>
      </c>
      <c r="T272">
        <v>741.52599999999995</v>
      </c>
      <c r="U272">
        <v>87.028000000000006</v>
      </c>
      <c r="W272" s="10">
        <f t="shared" si="74"/>
        <v>583233</v>
      </c>
    </row>
    <row r="273" spans="1:23" ht="15" customHeight="1" x14ac:dyDescent="0.2">
      <c r="A273">
        <v>2032</v>
      </c>
      <c r="B273">
        <v>1390.95</v>
      </c>
      <c r="C273">
        <v>376.36099999999999</v>
      </c>
      <c r="D273">
        <v>347.54599999999999</v>
      </c>
      <c r="E273">
        <v>447.40899999999999</v>
      </c>
      <c r="F273">
        <v>555.63199999999995</v>
      </c>
      <c r="G273">
        <v>568.53</v>
      </c>
      <c r="H273">
        <v>729.91899999999998</v>
      </c>
      <c r="I273">
        <v>89.344700000000003</v>
      </c>
      <c r="K273" s="10">
        <f t="shared" si="73"/>
        <v>568530</v>
      </c>
      <c r="M273">
        <v>2032</v>
      </c>
      <c r="N273">
        <v>1390.95</v>
      </c>
      <c r="O273">
        <v>376.36099999999999</v>
      </c>
      <c r="P273">
        <v>347.54599999999999</v>
      </c>
      <c r="Q273">
        <v>446.52499999999998</v>
      </c>
      <c r="R273">
        <v>555.11199999999997</v>
      </c>
      <c r="S273">
        <v>568.16600000000005</v>
      </c>
      <c r="T273">
        <v>729.17</v>
      </c>
      <c r="U273">
        <v>89.545000000000002</v>
      </c>
      <c r="W273" s="10">
        <f t="shared" si="74"/>
        <v>568166</v>
      </c>
    </row>
    <row r="274" spans="1:23" ht="15" customHeight="1" x14ac:dyDescent="0.2">
      <c r="A274">
        <v>2033</v>
      </c>
      <c r="B274">
        <v>1390.95</v>
      </c>
      <c r="C274">
        <v>376.36099999999999</v>
      </c>
      <c r="D274">
        <v>347.54599999999999</v>
      </c>
      <c r="E274">
        <v>431.40800000000002</v>
      </c>
      <c r="F274">
        <v>535.62099999999998</v>
      </c>
      <c r="G274">
        <v>553.46699999999998</v>
      </c>
      <c r="H274">
        <v>712.48199999999997</v>
      </c>
      <c r="I274">
        <v>90.545000000000002</v>
      </c>
      <c r="K274" s="10">
        <f t="shared" si="73"/>
        <v>553467</v>
      </c>
      <c r="M274">
        <v>2033</v>
      </c>
      <c r="N274">
        <v>1390.95</v>
      </c>
      <c r="O274">
        <v>376.36099999999999</v>
      </c>
      <c r="P274">
        <v>347.54599999999999</v>
      </c>
      <c r="Q274">
        <v>430.74299999999999</v>
      </c>
      <c r="R274">
        <v>536.33799999999997</v>
      </c>
      <c r="S274">
        <v>553.15300000000002</v>
      </c>
      <c r="T274">
        <v>713.51800000000003</v>
      </c>
      <c r="U274">
        <v>90.696200000000005</v>
      </c>
      <c r="W274" s="10">
        <f t="shared" si="74"/>
        <v>553153</v>
      </c>
    </row>
    <row r="275" spans="1:23" ht="15" customHeight="1" x14ac:dyDescent="0.2">
      <c r="A275">
        <v>2034</v>
      </c>
      <c r="B275">
        <v>1390.95</v>
      </c>
      <c r="C275">
        <v>376.36099999999999</v>
      </c>
      <c r="D275">
        <v>347.54599999999999</v>
      </c>
      <c r="E275">
        <v>415.04</v>
      </c>
      <c r="F275">
        <v>524.05999999999995</v>
      </c>
      <c r="G275">
        <v>540.66999999999996</v>
      </c>
      <c r="H275">
        <v>705.27800000000002</v>
      </c>
      <c r="I275">
        <v>93.075000000000003</v>
      </c>
      <c r="K275" s="10">
        <f t="shared" si="73"/>
        <v>540670</v>
      </c>
      <c r="M275">
        <v>2034</v>
      </c>
      <c r="N275">
        <v>1390.95</v>
      </c>
      <c r="O275">
        <v>376.36099999999999</v>
      </c>
      <c r="P275">
        <v>347.54599999999999</v>
      </c>
      <c r="Q275">
        <v>414.58800000000002</v>
      </c>
      <c r="R275">
        <v>523.87099999999998</v>
      </c>
      <c r="S275">
        <v>540.399</v>
      </c>
      <c r="T275">
        <v>705.84699999999998</v>
      </c>
      <c r="U275">
        <v>93.192499999999995</v>
      </c>
      <c r="W275" s="10">
        <f t="shared" si="74"/>
        <v>540399</v>
      </c>
    </row>
    <row r="276" spans="1:23" ht="15" customHeight="1" x14ac:dyDescent="0.2">
      <c r="A276">
        <v>2035</v>
      </c>
      <c r="B276">
        <v>1390.95</v>
      </c>
      <c r="C276">
        <v>376.36099999999999</v>
      </c>
      <c r="D276">
        <v>347.54599999999999</v>
      </c>
      <c r="E276">
        <v>399.15499999999997</v>
      </c>
      <c r="F276">
        <v>511.21199999999999</v>
      </c>
      <c r="G276">
        <v>529.09400000000005</v>
      </c>
      <c r="H276">
        <v>699.62199999999996</v>
      </c>
      <c r="I276">
        <v>95.0685</v>
      </c>
      <c r="K276" s="10">
        <f t="shared" si="73"/>
        <v>529094</v>
      </c>
      <c r="M276">
        <v>2035</v>
      </c>
      <c r="N276">
        <v>1390.95</v>
      </c>
      <c r="O276">
        <v>376.36099999999999</v>
      </c>
      <c r="P276">
        <v>347.54599999999999</v>
      </c>
      <c r="Q276">
        <v>398.82499999999999</v>
      </c>
      <c r="R276">
        <v>510.822</v>
      </c>
      <c r="S276">
        <v>528.86199999999997</v>
      </c>
      <c r="T276">
        <v>699.08399999999995</v>
      </c>
      <c r="U276">
        <v>95.156199999999998</v>
      </c>
      <c r="W276" s="10">
        <f t="shared" si="74"/>
        <v>528862</v>
      </c>
    </row>
    <row r="277" spans="1:23" ht="15" customHeight="1" x14ac:dyDescent="0.2">
      <c r="A277">
        <v>2036</v>
      </c>
      <c r="B277">
        <v>1390.95</v>
      </c>
      <c r="C277">
        <v>376.36099999999999</v>
      </c>
      <c r="D277">
        <v>347.54599999999999</v>
      </c>
      <c r="E277">
        <v>390.81200000000001</v>
      </c>
      <c r="F277">
        <v>502.351</v>
      </c>
      <c r="G277">
        <v>519.23099999999999</v>
      </c>
      <c r="H277">
        <v>697.596</v>
      </c>
      <c r="I277">
        <v>94.973299999999995</v>
      </c>
      <c r="K277" s="10">
        <f t="shared" si="73"/>
        <v>519231</v>
      </c>
      <c r="M277">
        <v>2036</v>
      </c>
      <c r="N277">
        <v>1390.95</v>
      </c>
      <c r="O277">
        <v>376.36099999999999</v>
      </c>
      <c r="P277">
        <v>347.54599999999999</v>
      </c>
      <c r="Q277">
        <v>390.34699999999998</v>
      </c>
      <c r="R277">
        <v>502.67899999999997</v>
      </c>
      <c r="S277">
        <v>519.03099999999995</v>
      </c>
      <c r="T277">
        <v>697.74400000000003</v>
      </c>
      <c r="U277">
        <v>95.040400000000005</v>
      </c>
      <c r="W277" s="10">
        <f t="shared" si="74"/>
        <v>519030.99999999994</v>
      </c>
    </row>
    <row r="278" spans="1:23" ht="15" customHeight="1" x14ac:dyDescent="0.2">
      <c r="A278" t="s">
        <v>13</v>
      </c>
      <c r="B278">
        <v>5</v>
      </c>
      <c r="C278" t="s">
        <v>13</v>
      </c>
      <c r="D278" t="s">
        <v>14</v>
      </c>
      <c r="E278" t="s">
        <v>73</v>
      </c>
      <c r="M278" t="s">
        <v>13</v>
      </c>
      <c r="N278">
        <v>5</v>
      </c>
      <c r="O278" t="s">
        <v>13</v>
      </c>
      <c r="P278" t="s">
        <v>14</v>
      </c>
      <c r="Q278" t="s">
        <v>73</v>
      </c>
    </row>
    <row r="279" spans="1:23" ht="15" customHeight="1" x14ac:dyDescent="0.2">
      <c r="A279" t="s">
        <v>15</v>
      </c>
      <c r="B279" t="s">
        <v>73</v>
      </c>
      <c r="M279" t="s">
        <v>15</v>
      </c>
      <c r="N279" t="s">
        <v>73</v>
      </c>
    </row>
    <row r="280" spans="1:23" ht="15" customHeight="1" x14ac:dyDescent="0.2">
      <c r="A280" t="s">
        <v>6</v>
      </c>
      <c r="B280" t="s">
        <v>16</v>
      </c>
      <c r="C280" t="s">
        <v>17</v>
      </c>
      <c r="D280" t="s">
        <v>18</v>
      </c>
      <c r="E280" t="s">
        <v>19</v>
      </c>
      <c r="F280" t="s">
        <v>20</v>
      </c>
      <c r="G280" t="s">
        <v>21</v>
      </c>
      <c r="H280" t="s">
        <v>22</v>
      </c>
      <c r="I280" t="s">
        <v>23</v>
      </c>
      <c r="M280" t="s">
        <v>6</v>
      </c>
      <c r="N280" t="s">
        <v>16</v>
      </c>
      <c r="O280" t="s">
        <v>17</v>
      </c>
      <c r="P280" t="s">
        <v>18</v>
      </c>
      <c r="Q280" t="s">
        <v>19</v>
      </c>
      <c r="R280" t="s">
        <v>20</v>
      </c>
      <c r="S280" t="s">
        <v>21</v>
      </c>
      <c r="T280" t="s">
        <v>22</v>
      </c>
      <c r="U280" t="s">
        <v>23</v>
      </c>
    </row>
    <row r="281" spans="1:23" ht="15" customHeight="1" x14ac:dyDescent="0.2">
      <c r="A281">
        <v>2023</v>
      </c>
      <c r="B281">
        <v>0</v>
      </c>
      <c r="C281">
        <v>24.217600000000001</v>
      </c>
      <c r="D281">
        <v>25.8934</v>
      </c>
      <c r="E281">
        <v>27.16</v>
      </c>
      <c r="F281">
        <v>27.16</v>
      </c>
      <c r="G281">
        <v>27.16</v>
      </c>
      <c r="H281">
        <v>27.16</v>
      </c>
      <c r="I281" s="1">
        <v>2.1316299999999999E-13</v>
      </c>
      <c r="K281" s="10">
        <f t="shared" ref="K281:K294" si="75">G281*1000</f>
        <v>27160</v>
      </c>
      <c r="M281">
        <v>2023</v>
      </c>
      <c r="N281">
        <v>0</v>
      </c>
      <c r="O281">
        <v>24.217600000000001</v>
      </c>
      <c r="P281">
        <v>25.8934</v>
      </c>
      <c r="Q281">
        <v>27.16</v>
      </c>
      <c r="R281">
        <v>27.16</v>
      </c>
      <c r="S281">
        <v>27.16</v>
      </c>
      <c r="T281">
        <v>27.16</v>
      </c>
      <c r="U281" s="1">
        <v>2.1316299999999999E-13</v>
      </c>
      <c r="W281" s="10">
        <f t="shared" ref="W281:W294" si="76">S281*1000</f>
        <v>27160</v>
      </c>
    </row>
    <row r="282" spans="1:23" ht="15" customHeight="1" x14ac:dyDescent="0.2">
      <c r="A282">
        <v>2024</v>
      </c>
      <c r="B282">
        <v>0</v>
      </c>
      <c r="C282">
        <v>24.217600000000001</v>
      </c>
      <c r="D282">
        <v>25.8934</v>
      </c>
      <c r="E282">
        <v>0</v>
      </c>
      <c r="F282">
        <v>0</v>
      </c>
      <c r="G282">
        <v>0</v>
      </c>
      <c r="H282">
        <v>0</v>
      </c>
      <c r="I282" s="1">
        <v>0</v>
      </c>
      <c r="K282" s="10">
        <f t="shared" si="75"/>
        <v>0</v>
      </c>
      <c r="M282">
        <v>2024</v>
      </c>
      <c r="N282">
        <v>0</v>
      </c>
      <c r="O282">
        <v>24.217600000000001</v>
      </c>
      <c r="P282">
        <v>25.8934</v>
      </c>
      <c r="Q282">
        <v>31.4847</v>
      </c>
      <c r="R282">
        <v>31.4847</v>
      </c>
      <c r="S282">
        <v>31.4847</v>
      </c>
      <c r="T282">
        <v>31.4847</v>
      </c>
      <c r="U282" s="1">
        <v>2.3229799999999999E-6</v>
      </c>
      <c r="W282" s="10">
        <f t="shared" si="76"/>
        <v>31484.7</v>
      </c>
    </row>
    <row r="283" spans="1:23" ht="15" customHeight="1" x14ac:dyDescent="0.2">
      <c r="A283">
        <v>2025</v>
      </c>
      <c r="B283">
        <v>0</v>
      </c>
      <c r="C283">
        <v>24.217600000000001</v>
      </c>
      <c r="D283">
        <v>25.8934</v>
      </c>
      <c r="E283">
        <v>0</v>
      </c>
      <c r="F283">
        <v>0</v>
      </c>
      <c r="G283">
        <v>0</v>
      </c>
      <c r="H283">
        <v>0</v>
      </c>
      <c r="I283" s="1">
        <v>0</v>
      </c>
      <c r="K283" s="10">
        <f t="shared" si="75"/>
        <v>0</v>
      </c>
      <c r="M283">
        <v>2025</v>
      </c>
      <c r="N283">
        <v>0</v>
      </c>
      <c r="O283">
        <v>24.217600000000001</v>
      </c>
      <c r="P283">
        <v>25.8934</v>
      </c>
      <c r="Q283">
        <v>30.815799999999999</v>
      </c>
      <c r="R283">
        <v>30.815799999999999</v>
      </c>
      <c r="S283">
        <v>30.815799999999999</v>
      </c>
      <c r="T283">
        <v>30.815799999999999</v>
      </c>
      <c r="U283" s="1">
        <v>9.5032799999999996E-6</v>
      </c>
      <c r="W283" s="10">
        <f t="shared" si="76"/>
        <v>30815.8</v>
      </c>
    </row>
    <row r="284" spans="1:23" ht="15" customHeight="1" x14ac:dyDescent="0.2">
      <c r="A284">
        <v>2026</v>
      </c>
      <c r="B284">
        <v>0</v>
      </c>
      <c r="C284">
        <v>24.217600000000001</v>
      </c>
      <c r="D284">
        <v>25.8934</v>
      </c>
      <c r="E284">
        <v>0</v>
      </c>
      <c r="F284">
        <v>0</v>
      </c>
      <c r="G284">
        <v>0</v>
      </c>
      <c r="H284">
        <v>0</v>
      </c>
      <c r="I284">
        <v>0</v>
      </c>
      <c r="K284" s="10">
        <f t="shared" si="75"/>
        <v>0</v>
      </c>
      <c r="M284">
        <v>2026</v>
      </c>
      <c r="N284">
        <v>0</v>
      </c>
      <c r="O284">
        <v>24.217600000000001</v>
      </c>
      <c r="P284">
        <v>25.8934</v>
      </c>
      <c r="Q284">
        <v>0</v>
      </c>
      <c r="R284">
        <v>0</v>
      </c>
      <c r="S284">
        <v>0</v>
      </c>
      <c r="T284">
        <v>0</v>
      </c>
      <c r="U284">
        <v>0</v>
      </c>
      <c r="W284" s="10">
        <f t="shared" si="76"/>
        <v>0</v>
      </c>
    </row>
    <row r="285" spans="1:23" ht="15" customHeight="1" x14ac:dyDescent="0.2">
      <c r="A285">
        <v>2027</v>
      </c>
      <c r="B285">
        <v>0</v>
      </c>
      <c r="C285">
        <v>24.217600000000001</v>
      </c>
      <c r="D285">
        <v>25.8934</v>
      </c>
      <c r="E285">
        <v>0</v>
      </c>
      <c r="F285">
        <v>0</v>
      </c>
      <c r="G285">
        <v>0</v>
      </c>
      <c r="H285">
        <v>0</v>
      </c>
      <c r="I285">
        <v>0</v>
      </c>
      <c r="K285" s="10">
        <f t="shared" si="75"/>
        <v>0</v>
      </c>
      <c r="M285">
        <v>2027</v>
      </c>
      <c r="N285">
        <v>0</v>
      </c>
      <c r="O285">
        <v>24.217600000000001</v>
      </c>
      <c r="P285">
        <v>25.8934</v>
      </c>
      <c r="Q285">
        <v>0</v>
      </c>
      <c r="R285">
        <v>0</v>
      </c>
      <c r="S285">
        <v>0</v>
      </c>
      <c r="T285">
        <v>0</v>
      </c>
      <c r="U285">
        <v>0</v>
      </c>
      <c r="W285" s="10">
        <f t="shared" si="76"/>
        <v>0</v>
      </c>
    </row>
    <row r="286" spans="1:23" ht="15" customHeight="1" x14ac:dyDescent="0.2">
      <c r="A286">
        <v>2028</v>
      </c>
      <c r="B286">
        <v>0</v>
      </c>
      <c r="C286">
        <v>24.217600000000001</v>
      </c>
      <c r="D286">
        <v>25.8934</v>
      </c>
      <c r="E286">
        <v>0</v>
      </c>
      <c r="F286">
        <v>0</v>
      </c>
      <c r="G286">
        <v>0</v>
      </c>
      <c r="H286">
        <v>0</v>
      </c>
      <c r="I286">
        <v>0</v>
      </c>
      <c r="K286" s="10">
        <f t="shared" si="75"/>
        <v>0</v>
      </c>
      <c r="M286">
        <v>2028</v>
      </c>
      <c r="N286">
        <v>0</v>
      </c>
      <c r="O286">
        <v>24.217600000000001</v>
      </c>
      <c r="P286">
        <v>25.8934</v>
      </c>
      <c r="Q286">
        <v>0</v>
      </c>
      <c r="R286">
        <v>0</v>
      </c>
      <c r="S286">
        <v>0</v>
      </c>
      <c r="T286">
        <v>0</v>
      </c>
      <c r="U286">
        <v>0</v>
      </c>
      <c r="W286" s="10">
        <f t="shared" si="76"/>
        <v>0</v>
      </c>
    </row>
    <row r="287" spans="1:23" ht="15" customHeight="1" x14ac:dyDescent="0.2">
      <c r="A287">
        <v>2029</v>
      </c>
      <c r="B287">
        <v>0</v>
      </c>
      <c r="C287">
        <v>24.217600000000001</v>
      </c>
      <c r="D287">
        <v>25.8934</v>
      </c>
      <c r="E287">
        <v>0</v>
      </c>
      <c r="F287">
        <v>0</v>
      </c>
      <c r="G287">
        <v>0</v>
      </c>
      <c r="H287">
        <v>0</v>
      </c>
      <c r="I287">
        <v>0</v>
      </c>
      <c r="K287" s="10">
        <f t="shared" si="75"/>
        <v>0</v>
      </c>
      <c r="M287">
        <v>2029</v>
      </c>
      <c r="N287">
        <v>0</v>
      </c>
      <c r="O287">
        <v>24.217600000000001</v>
      </c>
      <c r="P287">
        <v>25.8934</v>
      </c>
      <c r="Q287">
        <v>0</v>
      </c>
      <c r="R287">
        <v>0</v>
      </c>
      <c r="S287">
        <v>0</v>
      </c>
      <c r="T287">
        <v>0</v>
      </c>
      <c r="U287">
        <v>0</v>
      </c>
      <c r="W287" s="10">
        <f t="shared" si="76"/>
        <v>0</v>
      </c>
    </row>
    <row r="288" spans="1:23" ht="15" customHeight="1" x14ac:dyDescent="0.2">
      <c r="A288">
        <v>2030</v>
      </c>
      <c r="B288">
        <v>0</v>
      </c>
      <c r="C288">
        <v>24.217600000000001</v>
      </c>
      <c r="D288">
        <v>25.8934</v>
      </c>
      <c r="E288">
        <v>0</v>
      </c>
      <c r="F288">
        <v>0</v>
      </c>
      <c r="G288">
        <v>0</v>
      </c>
      <c r="H288">
        <v>0</v>
      </c>
      <c r="I288">
        <v>0</v>
      </c>
      <c r="K288" s="10">
        <f t="shared" si="75"/>
        <v>0</v>
      </c>
      <c r="M288">
        <v>2030</v>
      </c>
      <c r="N288">
        <v>0</v>
      </c>
      <c r="O288">
        <v>24.217600000000001</v>
      </c>
      <c r="P288">
        <v>25.8934</v>
      </c>
      <c r="Q288">
        <v>0</v>
      </c>
      <c r="R288">
        <v>0</v>
      </c>
      <c r="S288">
        <v>0</v>
      </c>
      <c r="T288">
        <v>0</v>
      </c>
      <c r="U288">
        <v>0</v>
      </c>
      <c r="W288" s="10">
        <f t="shared" si="76"/>
        <v>0</v>
      </c>
    </row>
    <row r="289" spans="1:23" ht="15" customHeight="1" x14ac:dyDescent="0.2">
      <c r="A289">
        <v>2031</v>
      </c>
      <c r="B289">
        <v>0</v>
      </c>
      <c r="C289">
        <v>24.217600000000001</v>
      </c>
      <c r="D289">
        <v>25.8934</v>
      </c>
      <c r="E289">
        <v>0</v>
      </c>
      <c r="F289">
        <v>0</v>
      </c>
      <c r="G289">
        <v>0</v>
      </c>
      <c r="H289">
        <v>0</v>
      </c>
      <c r="I289">
        <v>0</v>
      </c>
      <c r="K289" s="10">
        <f t="shared" si="75"/>
        <v>0</v>
      </c>
      <c r="M289">
        <v>2031</v>
      </c>
      <c r="N289">
        <v>0</v>
      </c>
      <c r="O289">
        <v>24.217600000000001</v>
      </c>
      <c r="P289">
        <v>25.8934</v>
      </c>
      <c r="Q289">
        <v>0</v>
      </c>
      <c r="R289">
        <v>0</v>
      </c>
      <c r="S289">
        <v>0</v>
      </c>
      <c r="T289">
        <v>0</v>
      </c>
      <c r="U289">
        <v>0</v>
      </c>
      <c r="W289" s="10">
        <f t="shared" si="76"/>
        <v>0</v>
      </c>
    </row>
    <row r="290" spans="1:23" ht="15" customHeight="1" x14ac:dyDescent="0.2">
      <c r="A290">
        <v>2032</v>
      </c>
      <c r="B290">
        <v>0</v>
      </c>
      <c r="C290">
        <v>24.217600000000001</v>
      </c>
      <c r="D290">
        <v>25.8934</v>
      </c>
      <c r="E290">
        <v>0</v>
      </c>
      <c r="F290">
        <v>0</v>
      </c>
      <c r="G290">
        <v>0</v>
      </c>
      <c r="H290">
        <v>0</v>
      </c>
      <c r="I290">
        <v>0</v>
      </c>
      <c r="K290" s="10">
        <f t="shared" si="75"/>
        <v>0</v>
      </c>
      <c r="M290">
        <v>2032</v>
      </c>
      <c r="N290">
        <v>0</v>
      </c>
      <c r="O290">
        <v>24.217600000000001</v>
      </c>
      <c r="P290">
        <v>25.8934</v>
      </c>
      <c r="Q290">
        <v>0</v>
      </c>
      <c r="R290">
        <v>0</v>
      </c>
      <c r="S290">
        <v>0</v>
      </c>
      <c r="T290">
        <v>0</v>
      </c>
      <c r="U290">
        <v>0</v>
      </c>
      <c r="W290" s="10">
        <f t="shared" si="76"/>
        <v>0</v>
      </c>
    </row>
    <row r="291" spans="1:23" ht="15" customHeight="1" x14ac:dyDescent="0.2">
      <c r="A291">
        <v>2033</v>
      </c>
      <c r="B291">
        <v>0</v>
      </c>
      <c r="C291">
        <v>24.217600000000001</v>
      </c>
      <c r="D291">
        <v>25.8934</v>
      </c>
      <c r="E291">
        <v>0</v>
      </c>
      <c r="F291">
        <v>0</v>
      </c>
      <c r="G291">
        <v>0</v>
      </c>
      <c r="H291">
        <v>0</v>
      </c>
      <c r="I291">
        <v>0</v>
      </c>
      <c r="K291" s="10">
        <f t="shared" si="75"/>
        <v>0</v>
      </c>
      <c r="M291">
        <v>2033</v>
      </c>
      <c r="N291">
        <v>0</v>
      </c>
      <c r="O291">
        <v>24.217600000000001</v>
      </c>
      <c r="P291">
        <v>25.8934</v>
      </c>
      <c r="Q291">
        <v>0</v>
      </c>
      <c r="R291">
        <v>0</v>
      </c>
      <c r="S291">
        <v>0</v>
      </c>
      <c r="T291">
        <v>0</v>
      </c>
      <c r="U291">
        <v>0</v>
      </c>
      <c r="W291" s="10">
        <f t="shared" si="76"/>
        <v>0</v>
      </c>
    </row>
    <row r="292" spans="1:23" ht="15" customHeight="1" x14ac:dyDescent="0.2">
      <c r="A292">
        <v>2034</v>
      </c>
      <c r="B292">
        <v>0</v>
      </c>
      <c r="C292">
        <v>24.217600000000001</v>
      </c>
      <c r="D292">
        <v>25.8934</v>
      </c>
      <c r="E292">
        <v>0</v>
      </c>
      <c r="F292">
        <v>0</v>
      </c>
      <c r="G292">
        <v>0</v>
      </c>
      <c r="H292">
        <v>0</v>
      </c>
      <c r="I292">
        <v>0</v>
      </c>
      <c r="K292" s="10">
        <f t="shared" si="75"/>
        <v>0</v>
      </c>
      <c r="M292">
        <v>2034</v>
      </c>
      <c r="N292">
        <v>0</v>
      </c>
      <c r="O292">
        <v>24.217600000000001</v>
      </c>
      <c r="P292">
        <v>25.8934</v>
      </c>
      <c r="Q292">
        <v>0</v>
      </c>
      <c r="R292">
        <v>0</v>
      </c>
      <c r="S292">
        <v>0</v>
      </c>
      <c r="T292">
        <v>0</v>
      </c>
      <c r="U292">
        <v>0</v>
      </c>
      <c r="W292" s="10">
        <f t="shared" si="76"/>
        <v>0</v>
      </c>
    </row>
    <row r="293" spans="1:23" ht="15" customHeight="1" x14ac:dyDescent="0.2">
      <c r="A293">
        <v>2035</v>
      </c>
      <c r="B293">
        <v>0</v>
      </c>
      <c r="C293">
        <v>24.217600000000001</v>
      </c>
      <c r="D293">
        <v>25.8934</v>
      </c>
      <c r="E293">
        <v>0</v>
      </c>
      <c r="F293">
        <v>0</v>
      </c>
      <c r="G293">
        <v>0</v>
      </c>
      <c r="H293">
        <v>0</v>
      </c>
      <c r="I293">
        <v>0</v>
      </c>
      <c r="K293" s="10">
        <f t="shared" si="75"/>
        <v>0</v>
      </c>
      <c r="M293">
        <v>2035</v>
      </c>
      <c r="N293">
        <v>0</v>
      </c>
      <c r="O293">
        <v>24.217600000000001</v>
      </c>
      <c r="P293">
        <v>25.8934</v>
      </c>
      <c r="Q293">
        <v>0</v>
      </c>
      <c r="R293">
        <v>0</v>
      </c>
      <c r="S293">
        <v>0</v>
      </c>
      <c r="T293">
        <v>0</v>
      </c>
      <c r="U293">
        <v>0</v>
      </c>
      <c r="W293" s="10">
        <f t="shared" si="76"/>
        <v>0</v>
      </c>
    </row>
    <row r="294" spans="1:23" ht="15" customHeight="1" x14ac:dyDescent="0.2">
      <c r="A294">
        <v>2036</v>
      </c>
      <c r="B294">
        <v>0</v>
      </c>
      <c r="C294">
        <v>24.217600000000001</v>
      </c>
      <c r="D294">
        <v>25.8934</v>
      </c>
      <c r="E294">
        <v>0</v>
      </c>
      <c r="F294">
        <v>0</v>
      </c>
      <c r="G294">
        <v>0</v>
      </c>
      <c r="H294">
        <v>0</v>
      </c>
      <c r="I294">
        <v>0</v>
      </c>
      <c r="K294" s="10">
        <f t="shared" si="75"/>
        <v>0</v>
      </c>
      <c r="M294">
        <v>2036</v>
      </c>
      <c r="N294">
        <v>0</v>
      </c>
      <c r="O294">
        <v>24.217600000000001</v>
      </c>
      <c r="P294">
        <v>25.8934</v>
      </c>
      <c r="Q294">
        <v>0</v>
      </c>
      <c r="R294">
        <v>0</v>
      </c>
      <c r="S294">
        <v>0</v>
      </c>
      <c r="T294">
        <v>0</v>
      </c>
      <c r="U294">
        <v>0</v>
      </c>
      <c r="W294" s="10">
        <f t="shared" si="76"/>
        <v>0</v>
      </c>
    </row>
    <row r="295" spans="1:23" ht="15" customHeight="1" x14ac:dyDescent="0.2"/>
    <row r="296" spans="1:23" ht="15" customHeight="1" x14ac:dyDescent="0.2">
      <c r="A296" t="s">
        <v>26</v>
      </c>
      <c r="B296" t="s">
        <v>73</v>
      </c>
      <c r="M296" t="s">
        <v>26</v>
      </c>
      <c r="N296" t="s">
        <v>73</v>
      </c>
    </row>
    <row r="297" spans="1:23" ht="15" customHeight="1" x14ac:dyDescent="0.2">
      <c r="A297" t="s">
        <v>6</v>
      </c>
      <c r="B297" t="s">
        <v>27</v>
      </c>
      <c r="C297" t="s">
        <v>28</v>
      </c>
      <c r="D297" t="s">
        <v>29</v>
      </c>
      <c r="E297" t="s">
        <v>30</v>
      </c>
      <c r="F297" t="s">
        <v>31</v>
      </c>
      <c r="G297" t="s">
        <v>32</v>
      </c>
      <c r="H297" t="s">
        <v>33</v>
      </c>
      <c r="I297" t="s">
        <v>34</v>
      </c>
      <c r="M297" t="s">
        <v>6</v>
      </c>
      <c r="N297" t="s">
        <v>27</v>
      </c>
      <c r="O297" t="s">
        <v>28</v>
      </c>
      <c r="P297" t="s">
        <v>29</v>
      </c>
      <c r="Q297" t="s">
        <v>30</v>
      </c>
      <c r="R297" t="s">
        <v>31</v>
      </c>
      <c r="S297" t="s">
        <v>32</v>
      </c>
      <c r="T297" t="s">
        <v>33</v>
      </c>
      <c r="U297" t="s">
        <v>34</v>
      </c>
    </row>
    <row r="298" spans="1:23" ht="15" customHeight="1" x14ac:dyDescent="0.2">
      <c r="A298">
        <v>2023</v>
      </c>
      <c r="B298">
        <v>299.90100000000001</v>
      </c>
      <c r="C298">
        <v>119.96</v>
      </c>
      <c r="D298">
        <v>104.965</v>
      </c>
      <c r="E298">
        <v>156.65100000000001</v>
      </c>
      <c r="F298">
        <v>156.65100000000001</v>
      </c>
      <c r="G298">
        <v>156.65100000000001</v>
      </c>
      <c r="H298">
        <v>156.65100000000001</v>
      </c>
      <c r="I298" s="1">
        <v>4.5474699999999999E-13</v>
      </c>
      <c r="K298" s="10">
        <f t="shared" ref="K298:K311" si="77">G298*1000</f>
        <v>156651</v>
      </c>
      <c r="M298">
        <v>2023</v>
      </c>
      <c r="N298">
        <v>299.90100000000001</v>
      </c>
      <c r="O298">
        <v>119.96</v>
      </c>
      <c r="P298">
        <v>104.965</v>
      </c>
      <c r="Q298">
        <v>156.65100000000001</v>
      </c>
      <c r="R298">
        <v>156.65100000000001</v>
      </c>
      <c r="S298">
        <v>156.65100000000001</v>
      </c>
      <c r="T298">
        <v>156.65100000000001</v>
      </c>
      <c r="U298" s="1">
        <v>4.5474699999999999E-13</v>
      </c>
      <c r="W298" s="10">
        <f t="shared" ref="W298:W311" si="78">S298*1000</f>
        <v>156651</v>
      </c>
    </row>
    <row r="299" spans="1:23" ht="15" customHeight="1" x14ac:dyDescent="0.2">
      <c r="A299">
        <v>2024</v>
      </c>
      <c r="B299">
        <v>299.90100000000001</v>
      </c>
      <c r="C299">
        <v>119.96</v>
      </c>
      <c r="D299">
        <v>104.965</v>
      </c>
      <c r="E299">
        <v>184.80600000000001</v>
      </c>
      <c r="F299">
        <v>184.97200000000001</v>
      </c>
      <c r="G299">
        <v>185.07900000000001</v>
      </c>
      <c r="H299">
        <v>185.709</v>
      </c>
      <c r="I299" s="1">
        <v>0.32626300000000003</v>
      </c>
      <c r="K299" s="10">
        <f t="shared" si="77"/>
        <v>185079</v>
      </c>
      <c r="M299">
        <v>2024</v>
      </c>
      <c r="N299">
        <v>299.90100000000001</v>
      </c>
      <c r="O299">
        <v>119.96</v>
      </c>
      <c r="P299">
        <v>104.965</v>
      </c>
      <c r="Q299">
        <v>184.80600000000001</v>
      </c>
      <c r="R299">
        <v>184.97200000000001</v>
      </c>
      <c r="S299">
        <v>185.07900000000001</v>
      </c>
      <c r="T299">
        <v>185.709</v>
      </c>
      <c r="U299" s="1">
        <v>0.32626300000000003</v>
      </c>
      <c r="W299" s="10">
        <f t="shared" si="78"/>
        <v>185079</v>
      </c>
    </row>
    <row r="300" spans="1:23" ht="15" customHeight="1" x14ac:dyDescent="0.2">
      <c r="A300">
        <v>2025</v>
      </c>
      <c r="B300">
        <v>299.90100000000001</v>
      </c>
      <c r="C300">
        <v>119.96</v>
      </c>
      <c r="D300">
        <v>104.965</v>
      </c>
      <c r="E300">
        <v>220.37899999999999</v>
      </c>
      <c r="F300">
        <v>221</v>
      </c>
      <c r="G300">
        <v>221.21799999999999</v>
      </c>
      <c r="H300">
        <v>222.76400000000001</v>
      </c>
      <c r="I300" s="1">
        <v>0.85709500000000005</v>
      </c>
      <c r="K300" s="10">
        <f t="shared" si="77"/>
        <v>221218</v>
      </c>
      <c r="M300">
        <v>2025</v>
      </c>
      <c r="N300">
        <v>299.90100000000001</v>
      </c>
      <c r="O300">
        <v>119.96</v>
      </c>
      <c r="P300">
        <v>104.965</v>
      </c>
      <c r="Q300">
        <v>208.571</v>
      </c>
      <c r="R300">
        <v>209.25399999999999</v>
      </c>
      <c r="S300">
        <v>209.5</v>
      </c>
      <c r="T300">
        <v>211.26599999999999</v>
      </c>
      <c r="U300" s="1">
        <v>0.95908400000000005</v>
      </c>
      <c r="W300" s="10">
        <f t="shared" si="78"/>
        <v>209500</v>
      </c>
    </row>
    <row r="301" spans="1:23" ht="15" customHeight="1" x14ac:dyDescent="0.2">
      <c r="A301">
        <v>2026</v>
      </c>
      <c r="B301">
        <v>299.90100000000001</v>
      </c>
      <c r="C301">
        <v>119.96</v>
      </c>
      <c r="D301">
        <v>104.965</v>
      </c>
      <c r="E301">
        <v>251.875</v>
      </c>
      <c r="F301">
        <v>253.40799999999999</v>
      </c>
      <c r="G301">
        <v>253.874</v>
      </c>
      <c r="H301">
        <v>257.45299999999997</v>
      </c>
      <c r="I301" s="1">
        <v>2.00299</v>
      </c>
      <c r="K301" s="10">
        <f t="shared" si="77"/>
        <v>253874</v>
      </c>
      <c r="M301">
        <v>2026</v>
      </c>
      <c r="N301">
        <v>299.90100000000001</v>
      </c>
      <c r="O301">
        <v>119.96</v>
      </c>
      <c r="P301">
        <v>104.965</v>
      </c>
      <c r="Q301">
        <v>225.71799999999999</v>
      </c>
      <c r="R301">
        <v>227.50399999999999</v>
      </c>
      <c r="S301">
        <v>228.07599999999999</v>
      </c>
      <c r="T301">
        <v>232.226</v>
      </c>
      <c r="U301" s="1">
        <v>2.3806500000000002</v>
      </c>
      <c r="W301" s="10">
        <f t="shared" si="78"/>
        <v>228076</v>
      </c>
    </row>
    <row r="302" spans="1:23" ht="15" customHeight="1" x14ac:dyDescent="0.2">
      <c r="A302">
        <v>2027</v>
      </c>
      <c r="B302">
        <v>299.90100000000001</v>
      </c>
      <c r="C302">
        <v>119.96</v>
      </c>
      <c r="D302">
        <v>104.965</v>
      </c>
      <c r="E302">
        <v>276.2</v>
      </c>
      <c r="F302">
        <v>279.51900000000001</v>
      </c>
      <c r="G302">
        <v>280.471</v>
      </c>
      <c r="H302">
        <v>287.86900000000003</v>
      </c>
      <c r="I302" s="1">
        <v>4.2367900000000001</v>
      </c>
      <c r="K302" s="10">
        <f t="shared" si="77"/>
        <v>280471</v>
      </c>
      <c r="M302">
        <v>2027</v>
      </c>
      <c r="N302">
        <v>299.90100000000001</v>
      </c>
      <c r="O302">
        <v>119.96</v>
      </c>
      <c r="P302">
        <v>104.965</v>
      </c>
      <c r="Q302">
        <v>247.67099999999999</v>
      </c>
      <c r="R302">
        <v>251.28399999999999</v>
      </c>
      <c r="S302">
        <v>252.28700000000001</v>
      </c>
      <c r="T302">
        <v>260.22800000000001</v>
      </c>
      <c r="U302" s="1">
        <v>4.5723799999999999</v>
      </c>
      <c r="W302" s="10">
        <f t="shared" si="78"/>
        <v>252287</v>
      </c>
    </row>
    <row r="303" spans="1:23" ht="15" customHeight="1" x14ac:dyDescent="0.2">
      <c r="A303">
        <v>2028</v>
      </c>
      <c r="B303">
        <v>299.90100000000001</v>
      </c>
      <c r="C303">
        <v>119.96</v>
      </c>
      <c r="D303">
        <v>104.965</v>
      </c>
      <c r="E303">
        <v>291.52499999999998</v>
      </c>
      <c r="F303">
        <v>297.82400000000001</v>
      </c>
      <c r="G303">
        <v>299.745</v>
      </c>
      <c r="H303">
        <v>313.97300000000001</v>
      </c>
      <c r="I303" s="1">
        <v>8.0055300000000003</v>
      </c>
      <c r="K303" s="10">
        <f t="shared" si="77"/>
        <v>299745</v>
      </c>
      <c r="M303">
        <v>2028</v>
      </c>
      <c r="N303">
        <v>299.90100000000001</v>
      </c>
      <c r="O303">
        <v>119.96</v>
      </c>
      <c r="P303">
        <v>104.965</v>
      </c>
      <c r="Q303">
        <v>261.76299999999998</v>
      </c>
      <c r="R303">
        <v>268.33100000000002</v>
      </c>
      <c r="S303">
        <v>270.25700000000001</v>
      </c>
      <c r="T303">
        <v>284.952</v>
      </c>
      <c r="U303" s="1">
        <v>8.2321100000000005</v>
      </c>
      <c r="W303" s="10">
        <f t="shared" si="78"/>
        <v>270257</v>
      </c>
    </row>
    <row r="304" spans="1:23" ht="15" customHeight="1" x14ac:dyDescent="0.2">
      <c r="A304">
        <v>2029</v>
      </c>
      <c r="B304">
        <v>299.90100000000001</v>
      </c>
      <c r="C304">
        <v>119.96</v>
      </c>
      <c r="D304">
        <v>104.965</v>
      </c>
      <c r="E304">
        <v>298.09899999999999</v>
      </c>
      <c r="F304">
        <v>308.74900000000002</v>
      </c>
      <c r="G304">
        <v>312.12599999999998</v>
      </c>
      <c r="H304">
        <v>335.62700000000001</v>
      </c>
      <c r="I304">
        <v>13.275499999999999</v>
      </c>
      <c r="K304" s="10">
        <f t="shared" si="77"/>
        <v>312126</v>
      </c>
      <c r="M304">
        <v>2029</v>
      </c>
      <c r="N304">
        <v>299.90100000000001</v>
      </c>
      <c r="O304">
        <v>119.96</v>
      </c>
      <c r="P304">
        <v>104.965</v>
      </c>
      <c r="Q304">
        <v>268.36599999999999</v>
      </c>
      <c r="R304">
        <v>279.048</v>
      </c>
      <c r="S304">
        <v>282.43599999999998</v>
      </c>
      <c r="T304">
        <v>305.93200000000002</v>
      </c>
      <c r="U304">
        <v>13.3421</v>
      </c>
      <c r="W304" s="10">
        <f t="shared" si="78"/>
        <v>282436</v>
      </c>
    </row>
    <row r="305" spans="1:23" ht="15" customHeight="1" x14ac:dyDescent="0.2">
      <c r="A305">
        <v>2030</v>
      </c>
      <c r="B305">
        <v>299.90100000000001</v>
      </c>
      <c r="C305">
        <v>119.96</v>
      </c>
      <c r="D305">
        <v>104.965</v>
      </c>
      <c r="E305">
        <v>297.86599999999999</v>
      </c>
      <c r="F305">
        <v>314.35500000000002</v>
      </c>
      <c r="G305">
        <v>319.22399999999999</v>
      </c>
      <c r="H305">
        <v>353.98399999999998</v>
      </c>
      <c r="I305">
        <v>19.2882</v>
      </c>
      <c r="K305" s="10">
        <f t="shared" si="77"/>
        <v>319224</v>
      </c>
      <c r="M305">
        <v>2030</v>
      </c>
      <c r="N305">
        <v>299.90100000000001</v>
      </c>
      <c r="O305">
        <v>119.96</v>
      </c>
      <c r="P305">
        <v>104.965</v>
      </c>
      <c r="Q305">
        <v>268.93099999999998</v>
      </c>
      <c r="R305">
        <v>285.42200000000003</v>
      </c>
      <c r="S305">
        <v>290.26100000000002</v>
      </c>
      <c r="T305">
        <v>324.93700000000001</v>
      </c>
      <c r="U305">
        <v>19.197600000000001</v>
      </c>
      <c r="W305" s="10">
        <f t="shared" si="78"/>
        <v>290261</v>
      </c>
    </row>
    <row r="306" spans="1:23" ht="15" customHeight="1" x14ac:dyDescent="0.2">
      <c r="A306">
        <v>2031</v>
      </c>
      <c r="B306">
        <v>299.90100000000001</v>
      </c>
      <c r="C306">
        <v>119.96</v>
      </c>
      <c r="D306">
        <v>104.965</v>
      </c>
      <c r="E306">
        <v>293.10899999999998</v>
      </c>
      <c r="F306">
        <v>316.25</v>
      </c>
      <c r="G306">
        <v>322.80200000000002</v>
      </c>
      <c r="H306">
        <v>369.54199999999997</v>
      </c>
      <c r="I306">
        <v>25.188700000000001</v>
      </c>
      <c r="K306" s="10">
        <f t="shared" si="77"/>
        <v>322802</v>
      </c>
      <c r="M306">
        <v>2031</v>
      </c>
      <c r="N306">
        <v>299.90100000000001</v>
      </c>
      <c r="O306">
        <v>119.96</v>
      </c>
      <c r="P306">
        <v>104.965</v>
      </c>
      <c r="Q306">
        <v>265.74</v>
      </c>
      <c r="R306">
        <v>288.81299999999999</v>
      </c>
      <c r="S306">
        <v>295.226</v>
      </c>
      <c r="T306">
        <v>341.774</v>
      </c>
      <c r="U306">
        <v>24.9954</v>
      </c>
      <c r="W306" s="10">
        <f t="shared" si="78"/>
        <v>295226</v>
      </c>
    </row>
    <row r="307" spans="1:23" ht="15" customHeight="1" x14ac:dyDescent="0.2">
      <c r="A307">
        <v>2032</v>
      </c>
      <c r="B307">
        <v>299.90100000000001</v>
      </c>
      <c r="C307">
        <v>119.96</v>
      </c>
      <c r="D307">
        <v>104.965</v>
      </c>
      <c r="E307">
        <v>286.404</v>
      </c>
      <c r="F307">
        <v>317.03500000000003</v>
      </c>
      <c r="G307">
        <v>324.17899999999997</v>
      </c>
      <c r="H307">
        <v>379.62799999999999</v>
      </c>
      <c r="I307">
        <v>30.4771</v>
      </c>
      <c r="K307" s="10">
        <f t="shared" si="77"/>
        <v>324179</v>
      </c>
      <c r="M307">
        <v>2032</v>
      </c>
      <c r="N307">
        <v>299.90100000000001</v>
      </c>
      <c r="O307">
        <v>119.96</v>
      </c>
      <c r="P307">
        <v>104.965</v>
      </c>
      <c r="Q307">
        <v>260.74900000000002</v>
      </c>
      <c r="R307">
        <v>291.45800000000003</v>
      </c>
      <c r="S307">
        <v>298.37799999999999</v>
      </c>
      <c r="T307">
        <v>353.36399999999998</v>
      </c>
      <c r="U307">
        <v>30.245100000000001</v>
      </c>
      <c r="W307" s="10">
        <f t="shared" si="78"/>
        <v>298378</v>
      </c>
    </row>
    <row r="308" spans="1:23" ht="15" customHeight="1" x14ac:dyDescent="0.2">
      <c r="A308">
        <v>2033</v>
      </c>
      <c r="B308">
        <v>299.90100000000001</v>
      </c>
      <c r="C308">
        <v>119.96</v>
      </c>
      <c r="D308">
        <v>104.965</v>
      </c>
      <c r="E308">
        <v>280.21199999999999</v>
      </c>
      <c r="F308">
        <v>317.14299999999997</v>
      </c>
      <c r="G308">
        <v>324.21100000000001</v>
      </c>
      <c r="H308">
        <v>385.25400000000002</v>
      </c>
      <c r="I308">
        <v>34.933199999999999</v>
      </c>
      <c r="K308" s="10">
        <f t="shared" si="77"/>
        <v>324211</v>
      </c>
      <c r="M308">
        <v>2033</v>
      </c>
      <c r="N308">
        <v>299.90100000000001</v>
      </c>
      <c r="O308">
        <v>119.96</v>
      </c>
      <c r="P308">
        <v>104.965</v>
      </c>
      <c r="Q308">
        <v>256.572</v>
      </c>
      <c r="R308">
        <v>293.404</v>
      </c>
      <c r="S308">
        <v>300.36099999999999</v>
      </c>
      <c r="T308">
        <v>361.27</v>
      </c>
      <c r="U308">
        <v>34.704599999999999</v>
      </c>
      <c r="W308" s="10">
        <f t="shared" si="78"/>
        <v>300361</v>
      </c>
    </row>
    <row r="309" spans="1:23" ht="15" customHeight="1" x14ac:dyDescent="0.2">
      <c r="A309">
        <v>2034</v>
      </c>
      <c r="B309">
        <v>299.90100000000001</v>
      </c>
      <c r="C309">
        <v>119.96</v>
      </c>
      <c r="D309">
        <v>104.965</v>
      </c>
      <c r="E309">
        <v>273.98</v>
      </c>
      <c r="F309">
        <v>317.98399999999998</v>
      </c>
      <c r="G309">
        <v>323.47199999999998</v>
      </c>
      <c r="H309">
        <v>391.709</v>
      </c>
      <c r="I309">
        <v>38.551499999999997</v>
      </c>
      <c r="K309" s="10">
        <f t="shared" si="77"/>
        <v>323472</v>
      </c>
      <c r="M309">
        <v>2034</v>
      </c>
      <c r="N309">
        <v>299.90100000000001</v>
      </c>
      <c r="O309">
        <v>119.96</v>
      </c>
      <c r="P309">
        <v>104.965</v>
      </c>
      <c r="Q309">
        <v>252.26900000000001</v>
      </c>
      <c r="R309">
        <v>296.24200000000002</v>
      </c>
      <c r="S309">
        <v>301.60300000000001</v>
      </c>
      <c r="T309">
        <v>369.48</v>
      </c>
      <c r="U309">
        <v>38.345300000000002</v>
      </c>
      <c r="W309" s="10">
        <f t="shared" si="78"/>
        <v>301603</v>
      </c>
    </row>
    <row r="310" spans="1:23" ht="15" customHeight="1" x14ac:dyDescent="0.2">
      <c r="A310">
        <v>2035</v>
      </c>
      <c r="B310">
        <v>299.90100000000001</v>
      </c>
      <c r="C310">
        <v>119.96</v>
      </c>
      <c r="D310">
        <v>104.965</v>
      </c>
      <c r="E310">
        <v>268.24599999999998</v>
      </c>
      <c r="F310">
        <v>315.66500000000002</v>
      </c>
      <c r="G310">
        <v>322.33600000000001</v>
      </c>
      <c r="H310">
        <v>396.58199999999999</v>
      </c>
      <c r="I310">
        <v>41.530900000000003</v>
      </c>
      <c r="K310" s="10">
        <f t="shared" si="77"/>
        <v>322336</v>
      </c>
      <c r="M310">
        <v>2035</v>
      </c>
      <c r="N310">
        <v>299.90100000000001</v>
      </c>
      <c r="O310">
        <v>119.96</v>
      </c>
      <c r="P310">
        <v>104.965</v>
      </c>
      <c r="Q310">
        <v>248.52500000000001</v>
      </c>
      <c r="R310">
        <v>295.74700000000001</v>
      </c>
      <c r="S310">
        <v>302.39699999999999</v>
      </c>
      <c r="T310">
        <v>376.82900000000001</v>
      </c>
      <c r="U310">
        <v>41.3536</v>
      </c>
      <c r="W310" s="10">
        <f t="shared" si="78"/>
        <v>302397</v>
      </c>
    </row>
    <row r="311" spans="1:23" ht="15" customHeight="1" x14ac:dyDescent="0.2">
      <c r="A311">
        <v>2036</v>
      </c>
      <c r="B311">
        <v>299.90100000000001</v>
      </c>
      <c r="C311">
        <v>119.96</v>
      </c>
      <c r="D311">
        <v>104.965</v>
      </c>
      <c r="E311">
        <v>262.57400000000001</v>
      </c>
      <c r="F311">
        <v>314.97800000000001</v>
      </c>
      <c r="G311">
        <v>321.029</v>
      </c>
      <c r="H311">
        <v>396.01299999999998</v>
      </c>
      <c r="I311">
        <v>44.092500000000001</v>
      </c>
      <c r="K311" s="10">
        <f t="shared" si="77"/>
        <v>321029</v>
      </c>
      <c r="M311">
        <v>2036</v>
      </c>
      <c r="N311">
        <v>299.90100000000001</v>
      </c>
      <c r="O311">
        <v>119.96</v>
      </c>
      <c r="P311">
        <v>104.965</v>
      </c>
      <c r="Q311">
        <v>244.761</v>
      </c>
      <c r="R311">
        <v>297.02199999999999</v>
      </c>
      <c r="S311">
        <v>302.923</v>
      </c>
      <c r="T311">
        <v>377.94400000000002</v>
      </c>
      <c r="U311">
        <v>43.944400000000002</v>
      </c>
      <c r="W311" s="10">
        <f t="shared" si="78"/>
        <v>302923</v>
      </c>
    </row>
    <row r="312" spans="1:23" ht="15" customHeight="1" x14ac:dyDescent="0.2"/>
    <row r="313" spans="1:23" ht="15" customHeight="1" x14ac:dyDescent="0.2">
      <c r="A313" t="s">
        <v>74</v>
      </c>
      <c r="M313" t="s">
        <v>74</v>
      </c>
    </row>
    <row r="314" spans="1:23" ht="15" customHeight="1" x14ac:dyDescent="0.2">
      <c r="A314" t="s">
        <v>6</v>
      </c>
      <c r="B314" t="s">
        <v>36</v>
      </c>
      <c r="C314" t="s">
        <v>37</v>
      </c>
      <c r="D314" t="s">
        <v>38</v>
      </c>
      <c r="E314" t="s">
        <v>39</v>
      </c>
      <c r="F314" t="s">
        <v>40</v>
      </c>
      <c r="G314" t="s">
        <v>41</v>
      </c>
      <c r="H314" t="s">
        <v>42</v>
      </c>
      <c r="I314" t="s">
        <v>43</v>
      </c>
      <c r="M314" t="s">
        <v>6</v>
      </c>
      <c r="N314" t="s">
        <v>36</v>
      </c>
      <c r="O314" t="s">
        <v>37</v>
      </c>
      <c r="P314" t="s">
        <v>38</v>
      </c>
      <c r="Q314" t="s">
        <v>39</v>
      </c>
      <c r="R314" t="s">
        <v>40</v>
      </c>
      <c r="S314" t="s">
        <v>41</v>
      </c>
      <c r="T314" t="s">
        <v>42</v>
      </c>
      <c r="U314" t="s">
        <v>43</v>
      </c>
    </row>
    <row r="315" spans="1:23" ht="15" customHeight="1" x14ac:dyDescent="0.2">
      <c r="A315">
        <v>2023</v>
      </c>
      <c r="B315">
        <v>0</v>
      </c>
      <c r="C315">
        <v>8.6058300000000004E-2</v>
      </c>
      <c r="D315">
        <v>0.101302</v>
      </c>
      <c r="E315">
        <v>5.0659599999999999E-2</v>
      </c>
      <c r="F315">
        <v>5.0659599999999999E-2</v>
      </c>
      <c r="G315">
        <v>5.0659599999999999E-2</v>
      </c>
      <c r="H315">
        <v>5.0659599999999999E-2</v>
      </c>
      <c r="I315" s="1">
        <v>5.2041700000000003E-16</v>
      </c>
      <c r="K315" s="10"/>
      <c r="M315">
        <v>2023</v>
      </c>
      <c r="N315">
        <v>0</v>
      </c>
      <c r="O315">
        <v>8.6058300000000004E-2</v>
      </c>
      <c r="P315">
        <v>0.101302</v>
      </c>
      <c r="Q315">
        <v>5.0659599999999999E-2</v>
      </c>
      <c r="R315">
        <v>5.0659599999999999E-2</v>
      </c>
      <c r="S315">
        <v>5.0659599999999999E-2</v>
      </c>
      <c r="T315">
        <v>5.0659599999999999E-2</v>
      </c>
      <c r="U315" s="1">
        <v>5.2041700000000003E-16</v>
      </c>
    </row>
    <row r="316" spans="1:23" ht="15" customHeight="1" x14ac:dyDescent="0.2">
      <c r="A316">
        <v>2024</v>
      </c>
      <c r="B316">
        <v>0</v>
      </c>
      <c r="C316">
        <v>8.6058300000000004E-2</v>
      </c>
      <c r="D316">
        <v>0.101302</v>
      </c>
      <c r="E316">
        <v>0</v>
      </c>
      <c r="F316">
        <v>0</v>
      </c>
      <c r="G316">
        <v>0</v>
      </c>
      <c r="H316">
        <v>0</v>
      </c>
      <c r="I316" s="1">
        <v>0</v>
      </c>
      <c r="K316" s="10"/>
      <c r="M316">
        <v>2024</v>
      </c>
      <c r="N316">
        <v>0</v>
      </c>
      <c r="O316">
        <v>8.6058300000000004E-2</v>
      </c>
      <c r="P316">
        <v>0.101302</v>
      </c>
      <c r="Q316">
        <v>5.5255100000000001E-2</v>
      </c>
      <c r="R316">
        <v>5.66486E-2</v>
      </c>
      <c r="S316">
        <v>5.6467099999999999E-2</v>
      </c>
      <c r="T316">
        <v>5.6956600000000003E-2</v>
      </c>
      <c r="U316" s="1">
        <v>5.7470399999999999E-4</v>
      </c>
    </row>
    <row r="317" spans="1:23" ht="15" customHeight="1" x14ac:dyDescent="0.2">
      <c r="A317">
        <v>2025</v>
      </c>
      <c r="B317">
        <v>0</v>
      </c>
      <c r="C317">
        <v>8.6058300000000004E-2</v>
      </c>
      <c r="D317">
        <v>0.101302</v>
      </c>
      <c r="E317">
        <v>0</v>
      </c>
      <c r="F317">
        <v>0</v>
      </c>
      <c r="G317">
        <v>0</v>
      </c>
      <c r="H317">
        <v>0</v>
      </c>
      <c r="I317" s="1">
        <v>0</v>
      </c>
      <c r="K317" s="10"/>
      <c r="M317">
        <v>2025</v>
      </c>
      <c r="N317">
        <v>0</v>
      </c>
      <c r="O317">
        <v>8.6058300000000004E-2</v>
      </c>
      <c r="P317">
        <v>0.101302</v>
      </c>
      <c r="Q317">
        <v>5.2106399999999997E-2</v>
      </c>
      <c r="R317">
        <v>5.5368599999999997E-2</v>
      </c>
      <c r="S317">
        <v>5.5022700000000001E-2</v>
      </c>
      <c r="T317">
        <v>5.6601199999999997E-2</v>
      </c>
      <c r="U317" s="1">
        <v>1.5355499999999999E-3</v>
      </c>
    </row>
    <row r="318" spans="1:23" ht="15" customHeight="1" x14ac:dyDescent="0.2">
      <c r="A318">
        <v>2026</v>
      </c>
      <c r="B318">
        <v>0</v>
      </c>
      <c r="C318">
        <v>8.6058300000000004E-2</v>
      </c>
      <c r="D318">
        <v>0.101302</v>
      </c>
      <c r="E318">
        <v>0</v>
      </c>
      <c r="F318">
        <v>0</v>
      </c>
      <c r="G318">
        <v>0</v>
      </c>
      <c r="H318">
        <v>0</v>
      </c>
      <c r="I318">
        <v>0</v>
      </c>
      <c r="K318" s="10"/>
      <c r="M318">
        <v>2026</v>
      </c>
      <c r="N318">
        <v>0</v>
      </c>
      <c r="O318">
        <v>8.6058300000000004E-2</v>
      </c>
      <c r="P318">
        <v>0.101302</v>
      </c>
      <c r="Q318">
        <v>0</v>
      </c>
      <c r="R318">
        <v>0</v>
      </c>
      <c r="S318">
        <v>0</v>
      </c>
      <c r="T318">
        <v>0</v>
      </c>
      <c r="U318">
        <v>0</v>
      </c>
    </row>
    <row r="319" spans="1:23" ht="15" customHeight="1" x14ac:dyDescent="0.2">
      <c r="A319">
        <v>2027</v>
      </c>
      <c r="B319">
        <v>0</v>
      </c>
      <c r="C319">
        <v>8.6058300000000004E-2</v>
      </c>
      <c r="D319">
        <v>0.101302</v>
      </c>
      <c r="E319">
        <v>0</v>
      </c>
      <c r="F319">
        <v>0</v>
      </c>
      <c r="G319">
        <v>0</v>
      </c>
      <c r="H319">
        <v>0</v>
      </c>
      <c r="I319">
        <v>0</v>
      </c>
      <c r="K319" s="10"/>
      <c r="M319">
        <v>2027</v>
      </c>
      <c r="N319">
        <v>0</v>
      </c>
      <c r="O319">
        <v>8.6058300000000004E-2</v>
      </c>
      <c r="P319">
        <v>0.101302</v>
      </c>
      <c r="Q319">
        <v>0</v>
      </c>
      <c r="R319">
        <v>0</v>
      </c>
      <c r="S319">
        <v>0</v>
      </c>
      <c r="T319">
        <v>0</v>
      </c>
      <c r="U319">
        <v>0</v>
      </c>
    </row>
    <row r="320" spans="1:23" ht="15" customHeight="1" x14ac:dyDescent="0.2">
      <c r="A320">
        <v>2028</v>
      </c>
      <c r="B320">
        <v>0</v>
      </c>
      <c r="C320">
        <v>8.6058300000000004E-2</v>
      </c>
      <c r="D320">
        <v>0.101302</v>
      </c>
      <c r="E320">
        <v>0</v>
      </c>
      <c r="F320">
        <v>0</v>
      </c>
      <c r="G320">
        <v>0</v>
      </c>
      <c r="H320">
        <v>0</v>
      </c>
      <c r="I320">
        <v>0</v>
      </c>
      <c r="K320" s="10"/>
      <c r="M320">
        <v>2028</v>
      </c>
      <c r="N320">
        <v>0</v>
      </c>
      <c r="O320">
        <v>8.6058300000000004E-2</v>
      </c>
      <c r="P320">
        <v>0.101302</v>
      </c>
      <c r="Q320">
        <v>0</v>
      </c>
      <c r="R320">
        <v>0</v>
      </c>
      <c r="S320">
        <v>0</v>
      </c>
      <c r="T320">
        <v>0</v>
      </c>
      <c r="U320">
        <v>0</v>
      </c>
    </row>
    <row r="321" spans="1:23" ht="15" customHeight="1" x14ac:dyDescent="0.2">
      <c r="A321">
        <v>2029</v>
      </c>
      <c r="B321">
        <v>0</v>
      </c>
      <c r="C321">
        <v>8.6058300000000004E-2</v>
      </c>
      <c r="D321">
        <v>0.101302</v>
      </c>
      <c r="E321">
        <v>0</v>
      </c>
      <c r="F321">
        <v>0</v>
      </c>
      <c r="G321">
        <v>0</v>
      </c>
      <c r="H321">
        <v>0</v>
      </c>
      <c r="I321">
        <v>0</v>
      </c>
      <c r="K321" s="10"/>
      <c r="M321">
        <v>2029</v>
      </c>
      <c r="N321">
        <v>0</v>
      </c>
      <c r="O321">
        <v>8.6058300000000004E-2</v>
      </c>
      <c r="P321">
        <v>0.101302</v>
      </c>
      <c r="Q321">
        <v>0</v>
      </c>
      <c r="R321">
        <v>0</v>
      </c>
      <c r="S321">
        <v>0</v>
      </c>
      <c r="T321">
        <v>0</v>
      </c>
      <c r="U321">
        <v>0</v>
      </c>
    </row>
    <row r="322" spans="1:23" ht="15" customHeight="1" x14ac:dyDescent="0.2">
      <c r="A322">
        <v>2030</v>
      </c>
      <c r="B322">
        <v>0</v>
      </c>
      <c r="C322">
        <v>8.6058300000000004E-2</v>
      </c>
      <c r="D322">
        <v>0.101302</v>
      </c>
      <c r="E322">
        <v>0</v>
      </c>
      <c r="F322">
        <v>0</v>
      </c>
      <c r="G322">
        <v>0</v>
      </c>
      <c r="H322">
        <v>0</v>
      </c>
      <c r="I322">
        <v>0</v>
      </c>
      <c r="K322" s="10"/>
      <c r="M322">
        <v>2030</v>
      </c>
      <c r="N322">
        <v>0</v>
      </c>
      <c r="O322">
        <v>8.6058300000000004E-2</v>
      </c>
      <c r="P322">
        <v>0.101302</v>
      </c>
      <c r="Q322">
        <v>0</v>
      </c>
      <c r="R322">
        <v>0</v>
      </c>
      <c r="S322">
        <v>0</v>
      </c>
      <c r="T322">
        <v>0</v>
      </c>
      <c r="U322">
        <v>0</v>
      </c>
    </row>
    <row r="323" spans="1:23" ht="15" customHeight="1" x14ac:dyDescent="0.2">
      <c r="A323">
        <v>2031</v>
      </c>
      <c r="B323">
        <v>0</v>
      </c>
      <c r="C323">
        <v>8.6058300000000004E-2</v>
      </c>
      <c r="D323">
        <v>0.101302</v>
      </c>
      <c r="E323">
        <v>0</v>
      </c>
      <c r="F323">
        <v>0</v>
      </c>
      <c r="G323">
        <v>0</v>
      </c>
      <c r="H323">
        <v>0</v>
      </c>
      <c r="I323">
        <v>0</v>
      </c>
      <c r="K323" s="10"/>
      <c r="M323">
        <v>2031</v>
      </c>
      <c r="N323">
        <v>0</v>
      </c>
      <c r="O323">
        <v>8.6058300000000004E-2</v>
      </c>
      <c r="P323">
        <v>0.101302</v>
      </c>
      <c r="Q323">
        <v>0</v>
      </c>
      <c r="R323">
        <v>0</v>
      </c>
      <c r="S323">
        <v>0</v>
      </c>
      <c r="T323">
        <v>0</v>
      </c>
      <c r="U323">
        <v>0</v>
      </c>
    </row>
    <row r="324" spans="1:23" ht="15" customHeight="1" x14ac:dyDescent="0.2">
      <c r="A324">
        <v>2032</v>
      </c>
      <c r="B324">
        <v>0</v>
      </c>
      <c r="C324">
        <v>8.6058300000000004E-2</v>
      </c>
      <c r="D324">
        <v>0.101302</v>
      </c>
      <c r="E324">
        <v>0</v>
      </c>
      <c r="F324">
        <v>0</v>
      </c>
      <c r="G324">
        <v>0</v>
      </c>
      <c r="H324">
        <v>0</v>
      </c>
      <c r="I324">
        <v>0</v>
      </c>
      <c r="K324" s="10"/>
      <c r="M324">
        <v>2032</v>
      </c>
      <c r="N324">
        <v>0</v>
      </c>
      <c r="O324">
        <v>8.6058300000000004E-2</v>
      </c>
      <c r="P324">
        <v>0.101302</v>
      </c>
      <c r="Q324">
        <v>0</v>
      </c>
      <c r="R324">
        <v>0</v>
      </c>
      <c r="S324">
        <v>0</v>
      </c>
      <c r="T324">
        <v>0</v>
      </c>
      <c r="U324">
        <v>0</v>
      </c>
    </row>
    <row r="325" spans="1:23" ht="15" customHeight="1" x14ac:dyDescent="0.2">
      <c r="A325">
        <v>2033</v>
      </c>
      <c r="B325">
        <v>0</v>
      </c>
      <c r="C325">
        <v>8.6058300000000004E-2</v>
      </c>
      <c r="D325">
        <v>0.101302</v>
      </c>
      <c r="E325">
        <v>0</v>
      </c>
      <c r="F325">
        <v>0</v>
      </c>
      <c r="G325">
        <v>0</v>
      </c>
      <c r="H325">
        <v>0</v>
      </c>
      <c r="I325">
        <v>0</v>
      </c>
      <c r="K325" s="10"/>
      <c r="M325">
        <v>2033</v>
      </c>
      <c r="N325">
        <v>0</v>
      </c>
      <c r="O325">
        <v>8.6058300000000004E-2</v>
      </c>
      <c r="P325">
        <v>0.101302</v>
      </c>
      <c r="Q325">
        <v>0</v>
      </c>
      <c r="R325">
        <v>0</v>
      </c>
      <c r="S325">
        <v>0</v>
      </c>
      <c r="T325">
        <v>0</v>
      </c>
      <c r="U325">
        <v>0</v>
      </c>
    </row>
    <row r="326" spans="1:23" ht="15" customHeight="1" x14ac:dyDescent="0.2">
      <c r="A326">
        <v>2034</v>
      </c>
      <c r="B326">
        <v>0</v>
      </c>
      <c r="C326">
        <v>8.6058300000000004E-2</v>
      </c>
      <c r="D326">
        <v>0.101302</v>
      </c>
      <c r="E326">
        <v>0</v>
      </c>
      <c r="F326">
        <v>0</v>
      </c>
      <c r="G326">
        <v>0</v>
      </c>
      <c r="H326">
        <v>0</v>
      </c>
      <c r="I326">
        <v>0</v>
      </c>
      <c r="K326" s="10"/>
      <c r="M326">
        <v>2034</v>
      </c>
      <c r="N326">
        <v>0</v>
      </c>
      <c r="O326">
        <v>8.6058300000000004E-2</v>
      </c>
      <c r="P326">
        <v>0.101302</v>
      </c>
      <c r="Q326">
        <v>0</v>
      </c>
      <c r="R326">
        <v>0</v>
      </c>
      <c r="S326">
        <v>0</v>
      </c>
      <c r="T326">
        <v>0</v>
      </c>
      <c r="U326">
        <v>0</v>
      </c>
    </row>
    <row r="327" spans="1:23" ht="15" customHeight="1" x14ac:dyDescent="0.2">
      <c r="A327">
        <v>2035</v>
      </c>
      <c r="B327">
        <v>0</v>
      </c>
      <c r="C327">
        <v>8.6058300000000004E-2</v>
      </c>
      <c r="D327">
        <v>0.101302</v>
      </c>
      <c r="E327">
        <v>0</v>
      </c>
      <c r="F327">
        <v>0</v>
      </c>
      <c r="G327">
        <v>0</v>
      </c>
      <c r="H327">
        <v>0</v>
      </c>
      <c r="I327">
        <v>0</v>
      </c>
      <c r="K327" s="10"/>
      <c r="M327">
        <v>2035</v>
      </c>
      <c r="N327">
        <v>0</v>
      </c>
      <c r="O327">
        <v>8.6058300000000004E-2</v>
      </c>
      <c r="P327">
        <v>0.101302</v>
      </c>
      <c r="Q327">
        <v>0</v>
      </c>
      <c r="R327">
        <v>0</v>
      </c>
      <c r="S327">
        <v>0</v>
      </c>
      <c r="T327">
        <v>0</v>
      </c>
      <c r="U327">
        <v>0</v>
      </c>
    </row>
    <row r="328" spans="1:23" ht="15" customHeight="1" x14ac:dyDescent="0.2">
      <c r="A328">
        <v>2036</v>
      </c>
      <c r="B328">
        <v>0</v>
      </c>
      <c r="C328">
        <v>8.6058300000000004E-2</v>
      </c>
      <c r="D328">
        <v>0.101302</v>
      </c>
      <c r="E328">
        <v>0</v>
      </c>
      <c r="F328">
        <v>0</v>
      </c>
      <c r="G328">
        <v>0</v>
      </c>
      <c r="H328">
        <v>0</v>
      </c>
      <c r="I328">
        <v>0</v>
      </c>
      <c r="K328" s="10"/>
      <c r="M328">
        <v>2036</v>
      </c>
      <c r="N328">
        <v>0</v>
      </c>
      <c r="O328">
        <v>8.6058300000000004E-2</v>
      </c>
      <c r="P328">
        <v>0.101302</v>
      </c>
      <c r="Q328">
        <v>0</v>
      </c>
      <c r="R328">
        <v>0</v>
      </c>
      <c r="S328">
        <v>0</v>
      </c>
      <c r="T328">
        <v>0</v>
      </c>
      <c r="U328">
        <v>0</v>
      </c>
    </row>
    <row r="329" spans="1:23" ht="15" customHeight="1" x14ac:dyDescent="0.2"/>
    <row r="330" spans="1:23" ht="15" customHeight="1" x14ac:dyDescent="0.2">
      <c r="A330" t="s">
        <v>75</v>
      </c>
      <c r="M330" t="s">
        <v>75</v>
      </c>
    </row>
    <row r="331" spans="1:23" ht="15" customHeight="1" x14ac:dyDescent="0.2">
      <c r="A331" t="s">
        <v>6</v>
      </c>
      <c r="B331" t="s">
        <v>44</v>
      </c>
      <c r="C331" t="s">
        <v>45</v>
      </c>
      <c r="D331" t="s">
        <v>46</v>
      </c>
      <c r="E331" t="s">
        <v>47</v>
      </c>
      <c r="F331" t="s">
        <v>48</v>
      </c>
      <c r="G331" t="s">
        <v>49</v>
      </c>
      <c r="H331" t="s">
        <v>50</v>
      </c>
      <c r="I331" t="s">
        <v>51</v>
      </c>
      <c r="M331" t="s">
        <v>6</v>
      </c>
      <c r="N331" t="s">
        <v>44</v>
      </c>
      <c r="O331" t="s">
        <v>45</v>
      </c>
      <c r="P331" t="s">
        <v>46</v>
      </c>
      <c r="Q331" t="s">
        <v>47</v>
      </c>
      <c r="R331" t="s">
        <v>48</v>
      </c>
      <c r="S331" t="s">
        <v>49</v>
      </c>
      <c r="T331" t="s">
        <v>50</v>
      </c>
      <c r="U331" t="s">
        <v>51</v>
      </c>
    </row>
    <row r="332" spans="1:23" ht="15" customHeight="1" x14ac:dyDescent="0.2">
      <c r="A332">
        <v>2023</v>
      </c>
      <c r="B332">
        <v>1390.95</v>
      </c>
      <c r="C332">
        <v>376.36099999999999</v>
      </c>
      <c r="D332">
        <v>347.54599999999999</v>
      </c>
      <c r="E332">
        <v>695.09299999999996</v>
      </c>
      <c r="F332">
        <v>695.09299999999996</v>
      </c>
      <c r="G332">
        <v>695.09299999999996</v>
      </c>
      <c r="H332">
        <v>695.09299999999996</v>
      </c>
      <c r="I332" s="1">
        <v>4.5474699999999999E-13</v>
      </c>
      <c r="M332">
        <v>2023</v>
      </c>
      <c r="N332">
        <v>1390.95</v>
      </c>
      <c r="O332">
        <v>376.36099999999999</v>
      </c>
      <c r="P332">
        <v>347.54599999999999</v>
      </c>
      <c r="Q332">
        <v>695.09299999999996</v>
      </c>
      <c r="R332">
        <v>695.09299999999996</v>
      </c>
      <c r="S332">
        <v>695.09299999999996</v>
      </c>
      <c r="T332">
        <v>695.09299999999996</v>
      </c>
      <c r="U332" s="1">
        <v>4.5474699999999999E-13</v>
      </c>
      <c r="W332" s="10">
        <f t="shared" ref="W332:W345" si="79">S332*1000</f>
        <v>695093</v>
      </c>
    </row>
    <row r="333" spans="1:23" ht="15" customHeight="1" x14ac:dyDescent="0.2">
      <c r="A333">
        <v>2024</v>
      </c>
      <c r="B333">
        <v>1390.95</v>
      </c>
      <c r="C333">
        <v>376.36099999999999</v>
      </c>
      <c r="D333">
        <v>347.54599999999999</v>
      </c>
      <c r="E333">
        <v>676.57500000000005</v>
      </c>
      <c r="F333">
        <v>690.96400000000006</v>
      </c>
      <c r="G333">
        <v>700.35299999999995</v>
      </c>
      <c r="H333">
        <v>755.18700000000001</v>
      </c>
      <c r="I333">
        <v>28.395399999999999</v>
      </c>
      <c r="M333">
        <v>2024</v>
      </c>
      <c r="N333">
        <v>1390.95</v>
      </c>
      <c r="O333">
        <v>376.36099999999999</v>
      </c>
      <c r="P333">
        <v>347.54599999999999</v>
      </c>
      <c r="Q333">
        <v>676.57500000000005</v>
      </c>
      <c r="R333">
        <v>690.96400000000006</v>
      </c>
      <c r="S333">
        <v>700.35299999999995</v>
      </c>
      <c r="T333">
        <v>755.18700000000001</v>
      </c>
      <c r="U333">
        <v>28.395399999999999</v>
      </c>
      <c r="W333" s="10">
        <f t="shared" si="79"/>
        <v>700353</v>
      </c>
    </row>
    <row r="334" spans="1:23" ht="15" customHeight="1" x14ac:dyDescent="0.2">
      <c r="A334">
        <v>2025</v>
      </c>
      <c r="B334">
        <v>1390.95</v>
      </c>
      <c r="C334">
        <v>376.36099999999999</v>
      </c>
      <c r="D334">
        <v>347.54599999999999</v>
      </c>
      <c r="E334">
        <v>680.65700000000004</v>
      </c>
      <c r="F334">
        <v>714.1</v>
      </c>
      <c r="G334">
        <v>723.93</v>
      </c>
      <c r="H334">
        <v>795.56200000000001</v>
      </c>
      <c r="I334">
        <v>40.344499999999996</v>
      </c>
      <c r="M334">
        <v>2025</v>
      </c>
      <c r="N334">
        <v>1390.95</v>
      </c>
      <c r="O334">
        <v>376.36099999999999</v>
      </c>
      <c r="P334">
        <v>347.54599999999999</v>
      </c>
      <c r="Q334">
        <v>648.05100000000004</v>
      </c>
      <c r="R334">
        <v>681.45600000000002</v>
      </c>
      <c r="S334">
        <v>691.26</v>
      </c>
      <c r="T334">
        <v>762.798</v>
      </c>
      <c r="U334">
        <v>40.2789</v>
      </c>
      <c r="W334" s="10">
        <f t="shared" si="79"/>
        <v>691260</v>
      </c>
    </row>
    <row r="335" spans="1:23" ht="15" customHeight="1" x14ac:dyDescent="0.2">
      <c r="A335">
        <v>2026</v>
      </c>
      <c r="B335">
        <v>1390.95</v>
      </c>
      <c r="C335">
        <v>376.36099999999999</v>
      </c>
      <c r="D335">
        <v>347.54599999999999</v>
      </c>
      <c r="E335">
        <v>679.58399999999995</v>
      </c>
      <c r="F335">
        <v>727.02</v>
      </c>
      <c r="G335">
        <v>739.47699999999998</v>
      </c>
      <c r="H335">
        <v>832.10799999999995</v>
      </c>
      <c r="I335">
        <v>52.200800000000001</v>
      </c>
      <c r="M335">
        <v>2026</v>
      </c>
      <c r="N335">
        <v>1390.95</v>
      </c>
      <c r="O335">
        <v>376.36099999999999</v>
      </c>
      <c r="P335">
        <v>347.54599999999999</v>
      </c>
      <c r="Q335">
        <v>616.66</v>
      </c>
      <c r="R335">
        <v>663.86199999999997</v>
      </c>
      <c r="S335">
        <v>676.30700000000002</v>
      </c>
      <c r="T335">
        <v>768.39400000000001</v>
      </c>
      <c r="U335">
        <v>51.9754</v>
      </c>
      <c r="W335" s="10">
        <f t="shared" si="79"/>
        <v>676307</v>
      </c>
    </row>
    <row r="336" spans="1:23" ht="15" customHeight="1" x14ac:dyDescent="0.2">
      <c r="A336">
        <v>2027</v>
      </c>
      <c r="B336">
        <v>1390.95</v>
      </c>
      <c r="C336">
        <v>376.36099999999999</v>
      </c>
      <c r="D336">
        <v>347.54599999999999</v>
      </c>
      <c r="E336">
        <v>674.59500000000003</v>
      </c>
      <c r="F336">
        <v>735.03</v>
      </c>
      <c r="G336">
        <v>750.45899999999995</v>
      </c>
      <c r="H336">
        <v>865.072</v>
      </c>
      <c r="I336">
        <v>64.668300000000002</v>
      </c>
      <c r="M336">
        <v>2027</v>
      </c>
      <c r="N336">
        <v>1390.95</v>
      </c>
      <c r="O336">
        <v>376.36099999999999</v>
      </c>
      <c r="P336">
        <v>347.54599999999999</v>
      </c>
      <c r="Q336">
        <v>614.70100000000002</v>
      </c>
      <c r="R336">
        <v>675.11300000000006</v>
      </c>
      <c r="S336">
        <v>690.20399999999995</v>
      </c>
      <c r="T336">
        <v>804.65800000000002</v>
      </c>
      <c r="U336">
        <v>64.364400000000003</v>
      </c>
      <c r="W336" s="10">
        <f t="shared" si="79"/>
        <v>690204</v>
      </c>
    </row>
    <row r="337" spans="1:23" ht="15" customHeight="1" x14ac:dyDescent="0.2">
      <c r="A337">
        <v>2028</v>
      </c>
      <c r="B337">
        <v>1390.95</v>
      </c>
      <c r="C337">
        <v>376.36099999999999</v>
      </c>
      <c r="D337">
        <v>347.54599999999999</v>
      </c>
      <c r="E337">
        <v>665.10799999999995</v>
      </c>
      <c r="F337">
        <v>738.86</v>
      </c>
      <c r="G337">
        <v>755.33299999999997</v>
      </c>
      <c r="H337">
        <v>893.226</v>
      </c>
      <c r="I337">
        <v>74.672499999999999</v>
      </c>
      <c r="M337">
        <v>2028</v>
      </c>
      <c r="N337">
        <v>1390.95</v>
      </c>
      <c r="O337">
        <v>376.36099999999999</v>
      </c>
      <c r="P337">
        <v>347.54599999999999</v>
      </c>
      <c r="Q337">
        <v>608.68299999999999</v>
      </c>
      <c r="R337">
        <v>682.44899999999996</v>
      </c>
      <c r="S337">
        <v>698.54499999999996</v>
      </c>
      <c r="T337">
        <v>835.87099999999998</v>
      </c>
      <c r="U337">
        <v>74.328800000000001</v>
      </c>
      <c r="W337" s="10">
        <f t="shared" si="79"/>
        <v>698545</v>
      </c>
    </row>
    <row r="338" spans="1:23" ht="15" customHeight="1" x14ac:dyDescent="0.2">
      <c r="A338">
        <v>2029</v>
      </c>
      <c r="B338">
        <v>1390.95</v>
      </c>
      <c r="C338">
        <v>376.36099999999999</v>
      </c>
      <c r="D338">
        <v>347.54599999999999</v>
      </c>
      <c r="E338">
        <v>649.375</v>
      </c>
      <c r="F338">
        <v>739.85799999999995</v>
      </c>
      <c r="G338">
        <v>756.673</v>
      </c>
      <c r="H338">
        <v>903.10699999999997</v>
      </c>
      <c r="I338">
        <v>83.391999999999996</v>
      </c>
      <c r="M338">
        <v>2029</v>
      </c>
      <c r="N338">
        <v>1390.95</v>
      </c>
      <c r="O338">
        <v>376.36099999999999</v>
      </c>
      <c r="P338">
        <v>347.54599999999999</v>
      </c>
      <c r="Q338">
        <v>596.72699999999998</v>
      </c>
      <c r="R338">
        <v>687.31399999999996</v>
      </c>
      <c r="S338">
        <v>703.67100000000005</v>
      </c>
      <c r="T338">
        <v>849.53499999999997</v>
      </c>
      <c r="U338">
        <v>83.035600000000002</v>
      </c>
      <c r="W338" s="10">
        <f t="shared" si="79"/>
        <v>703671</v>
      </c>
    </row>
    <row r="339" spans="1:23" ht="15" customHeight="1" x14ac:dyDescent="0.2">
      <c r="A339">
        <v>2030</v>
      </c>
      <c r="B339">
        <v>1390.95</v>
      </c>
      <c r="C339">
        <v>376.36099999999999</v>
      </c>
      <c r="D339">
        <v>347.54599999999999</v>
      </c>
      <c r="E339">
        <v>638.99900000000002</v>
      </c>
      <c r="F339">
        <v>741.17700000000002</v>
      </c>
      <c r="G339">
        <v>756.47900000000004</v>
      </c>
      <c r="H339">
        <v>917.4</v>
      </c>
      <c r="I339">
        <v>89.826499999999996</v>
      </c>
      <c r="M339">
        <v>2030</v>
      </c>
      <c r="N339">
        <v>1390.95</v>
      </c>
      <c r="O339">
        <v>376.36099999999999</v>
      </c>
      <c r="P339">
        <v>347.54599999999999</v>
      </c>
      <c r="Q339">
        <v>590.58299999999997</v>
      </c>
      <c r="R339">
        <v>692.50400000000002</v>
      </c>
      <c r="S339">
        <v>707.39800000000002</v>
      </c>
      <c r="T339">
        <v>867.39200000000005</v>
      </c>
      <c r="U339">
        <v>89.492900000000006</v>
      </c>
      <c r="W339" s="10">
        <f t="shared" si="79"/>
        <v>707398</v>
      </c>
    </row>
    <row r="340" spans="1:23" ht="15" customHeight="1" x14ac:dyDescent="0.2">
      <c r="A340">
        <v>2031</v>
      </c>
      <c r="B340">
        <v>1390.95</v>
      </c>
      <c r="C340">
        <v>376.36099999999999</v>
      </c>
      <c r="D340">
        <v>347.54599999999999</v>
      </c>
      <c r="E340">
        <v>628.86</v>
      </c>
      <c r="F340">
        <v>743.41399999999999</v>
      </c>
      <c r="G340">
        <v>755.83399999999995</v>
      </c>
      <c r="H340">
        <v>927.31399999999996</v>
      </c>
      <c r="I340">
        <v>97.691199999999995</v>
      </c>
      <c r="M340">
        <v>2031</v>
      </c>
      <c r="N340">
        <v>1390.95</v>
      </c>
      <c r="O340">
        <v>376.36099999999999</v>
      </c>
      <c r="P340">
        <v>347.54599999999999</v>
      </c>
      <c r="Q340">
        <v>584.00800000000004</v>
      </c>
      <c r="R340">
        <v>698.39800000000002</v>
      </c>
      <c r="S340">
        <v>710.67499999999995</v>
      </c>
      <c r="T340">
        <v>879.33799999999997</v>
      </c>
      <c r="U340">
        <v>97.392499999999998</v>
      </c>
      <c r="W340" s="10">
        <f t="shared" si="79"/>
        <v>710675</v>
      </c>
    </row>
    <row r="341" spans="1:23" ht="15" customHeight="1" x14ac:dyDescent="0.2">
      <c r="A341">
        <v>2032</v>
      </c>
      <c r="B341">
        <v>1390.95</v>
      </c>
      <c r="C341">
        <v>376.36099999999999</v>
      </c>
      <c r="D341">
        <v>347.54599999999999</v>
      </c>
      <c r="E341">
        <v>616.22900000000004</v>
      </c>
      <c r="F341">
        <v>741.49099999999999</v>
      </c>
      <c r="G341">
        <v>753.88499999999999</v>
      </c>
      <c r="H341">
        <v>935.40899999999999</v>
      </c>
      <c r="I341">
        <v>102.38500000000001</v>
      </c>
      <c r="M341">
        <v>2032</v>
      </c>
      <c r="N341">
        <v>1390.95</v>
      </c>
      <c r="O341">
        <v>376.36099999999999</v>
      </c>
      <c r="P341">
        <v>347.54599999999999</v>
      </c>
      <c r="Q341">
        <v>574.529</v>
      </c>
      <c r="R341">
        <v>699.90300000000002</v>
      </c>
      <c r="S341">
        <v>712.55100000000004</v>
      </c>
      <c r="T341">
        <v>894.45600000000002</v>
      </c>
      <c r="U341">
        <v>102.119</v>
      </c>
      <c r="W341" s="10">
        <f t="shared" si="79"/>
        <v>712551</v>
      </c>
    </row>
    <row r="342" spans="1:23" ht="15" customHeight="1" x14ac:dyDescent="0.2">
      <c r="A342">
        <v>2033</v>
      </c>
      <c r="B342">
        <v>1390.95</v>
      </c>
      <c r="C342">
        <v>376.36099999999999</v>
      </c>
      <c r="D342">
        <v>347.54599999999999</v>
      </c>
      <c r="E342">
        <v>605.78599999999994</v>
      </c>
      <c r="F342">
        <v>734.03800000000001</v>
      </c>
      <c r="G342">
        <v>749.72400000000005</v>
      </c>
      <c r="H342">
        <v>935.13599999999997</v>
      </c>
      <c r="I342">
        <v>105.617</v>
      </c>
      <c r="M342">
        <v>2033</v>
      </c>
      <c r="N342">
        <v>1390.95</v>
      </c>
      <c r="O342">
        <v>376.36099999999999</v>
      </c>
      <c r="P342">
        <v>347.54599999999999</v>
      </c>
      <c r="Q342">
        <v>568.75599999999997</v>
      </c>
      <c r="R342">
        <v>695.91399999999999</v>
      </c>
      <c r="S342">
        <v>712.05200000000002</v>
      </c>
      <c r="T342">
        <v>897.01099999999997</v>
      </c>
      <c r="U342">
        <v>105.38500000000001</v>
      </c>
      <c r="W342" s="10">
        <f t="shared" si="79"/>
        <v>712052</v>
      </c>
    </row>
    <row r="343" spans="1:23" ht="15" customHeight="1" x14ac:dyDescent="0.2">
      <c r="A343">
        <v>2034</v>
      </c>
      <c r="B343">
        <v>1390.95</v>
      </c>
      <c r="C343">
        <v>376.36099999999999</v>
      </c>
      <c r="D343">
        <v>347.54599999999999</v>
      </c>
      <c r="E343">
        <v>591.03</v>
      </c>
      <c r="F343">
        <v>730.07399999999996</v>
      </c>
      <c r="G343">
        <v>745.87699999999995</v>
      </c>
      <c r="H343">
        <v>931.14300000000003</v>
      </c>
      <c r="I343">
        <v>110.249</v>
      </c>
      <c r="M343">
        <v>2034</v>
      </c>
      <c r="N343">
        <v>1390.95</v>
      </c>
      <c r="O343">
        <v>376.36099999999999</v>
      </c>
      <c r="P343">
        <v>347.54599999999999</v>
      </c>
      <c r="Q343">
        <v>557.02</v>
      </c>
      <c r="R343">
        <v>695.90599999999995</v>
      </c>
      <c r="S343">
        <v>711.66399999999999</v>
      </c>
      <c r="T343">
        <v>897.38800000000003</v>
      </c>
      <c r="U343">
        <v>110.047</v>
      </c>
      <c r="W343" s="10">
        <f t="shared" si="79"/>
        <v>711664</v>
      </c>
    </row>
    <row r="344" spans="1:23" ht="15" customHeight="1" x14ac:dyDescent="0.2">
      <c r="A344">
        <v>2035</v>
      </c>
      <c r="B344">
        <v>1390.95</v>
      </c>
      <c r="C344">
        <v>376.36099999999999</v>
      </c>
      <c r="D344">
        <v>347.54599999999999</v>
      </c>
      <c r="E344">
        <v>583.428</v>
      </c>
      <c r="F344">
        <v>718.899</v>
      </c>
      <c r="G344">
        <v>741.57600000000002</v>
      </c>
      <c r="H344">
        <v>944.21</v>
      </c>
      <c r="I344">
        <v>114.069</v>
      </c>
      <c r="M344">
        <v>2035</v>
      </c>
      <c r="N344">
        <v>1390.95</v>
      </c>
      <c r="O344">
        <v>376.36099999999999</v>
      </c>
      <c r="P344">
        <v>347.54599999999999</v>
      </c>
      <c r="Q344">
        <v>552.23699999999997</v>
      </c>
      <c r="R344">
        <v>687.654</v>
      </c>
      <c r="S344">
        <v>710.59299999999996</v>
      </c>
      <c r="T344">
        <v>912.75</v>
      </c>
      <c r="U344">
        <v>113.9</v>
      </c>
      <c r="W344" s="10">
        <f t="shared" si="79"/>
        <v>710593</v>
      </c>
    </row>
    <row r="345" spans="1:23" ht="15" customHeight="1" x14ac:dyDescent="0.2">
      <c r="A345">
        <v>2036</v>
      </c>
      <c r="B345">
        <v>1390.95</v>
      </c>
      <c r="C345">
        <v>376.36099999999999</v>
      </c>
      <c r="D345">
        <v>347.54599999999999</v>
      </c>
      <c r="E345">
        <v>579.03499999999997</v>
      </c>
      <c r="F345">
        <v>715.56600000000003</v>
      </c>
      <c r="G345">
        <v>737.56100000000004</v>
      </c>
      <c r="H345">
        <v>950.79100000000005</v>
      </c>
      <c r="I345">
        <v>115.506</v>
      </c>
      <c r="M345">
        <v>2036</v>
      </c>
      <c r="N345">
        <v>1390.95</v>
      </c>
      <c r="O345">
        <v>376.36099999999999</v>
      </c>
      <c r="P345">
        <v>347.54599999999999</v>
      </c>
      <c r="Q345">
        <v>551.32000000000005</v>
      </c>
      <c r="R345">
        <v>687.52599999999995</v>
      </c>
      <c r="S345">
        <v>709.56899999999996</v>
      </c>
      <c r="T345">
        <v>922.61699999999996</v>
      </c>
      <c r="U345">
        <v>115.36199999999999</v>
      </c>
      <c r="W345" s="10">
        <f t="shared" si="79"/>
        <v>709569</v>
      </c>
    </row>
    <row r="346" spans="1:23" ht="15" customHeight="1" x14ac:dyDescent="0.2">
      <c r="A346" t="s">
        <v>13</v>
      </c>
      <c r="B346">
        <v>6</v>
      </c>
      <c r="C346" t="s">
        <v>13</v>
      </c>
      <c r="D346" t="s">
        <v>14</v>
      </c>
      <c r="E346" t="s">
        <v>73</v>
      </c>
      <c r="M346" t="s">
        <v>13</v>
      </c>
      <c r="N346">
        <v>6</v>
      </c>
      <c r="O346" t="s">
        <v>13</v>
      </c>
      <c r="P346" t="s">
        <v>14</v>
      </c>
      <c r="Q346" t="s">
        <v>73</v>
      </c>
    </row>
    <row r="347" spans="1:23" ht="15" customHeight="1" x14ac:dyDescent="0.2">
      <c r="A347" t="s">
        <v>15</v>
      </c>
      <c r="B347" t="s">
        <v>73</v>
      </c>
      <c r="M347" t="s">
        <v>15</v>
      </c>
      <c r="N347" t="s">
        <v>73</v>
      </c>
    </row>
    <row r="348" spans="1:23" ht="15" customHeight="1" x14ac:dyDescent="0.2">
      <c r="A348" t="s">
        <v>6</v>
      </c>
      <c r="B348" t="s">
        <v>16</v>
      </c>
      <c r="C348" t="s">
        <v>17</v>
      </c>
      <c r="D348" t="s">
        <v>18</v>
      </c>
      <c r="E348" t="s">
        <v>19</v>
      </c>
      <c r="F348" t="s">
        <v>20</v>
      </c>
      <c r="G348" t="s">
        <v>21</v>
      </c>
      <c r="H348" t="s">
        <v>22</v>
      </c>
      <c r="I348" t="s">
        <v>23</v>
      </c>
      <c r="M348" t="s">
        <v>6</v>
      </c>
      <c r="N348" t="s">
        <v>16</v>
      </c>
      <c r="O348" t="s">
        <v>17</v>
      </c>
      <c r="P348" t="s">
        <v>18</v>
      </c>
      <c r="Q348" t="s">
        <v>19</v>
      </c>
      <c r="R348" t="s">
        <v>20</v>
      </c>
      <c r="S348" t="s">
        <v>21</v>
      </c>
      <c r="T348" t="s">
        <v>22</v>
      </c>
      <c r="U348" t="s">
        <v>23</v>
      </c>
    </row>
    <row r="349" spans="1:23" ht="15" customHeight="1" x14ac:dyDescent="0.2">
      <c r="A349">
        <v>2023</v>
      </c>
      <c r="B349">
        <v>0</v>
      </c>
      <c r="C349">
        <v>24.217600000000001</v>
      </c>
      <c r="D349">
        <v>25.8934</v>
      </c>
      <c r="E349">
        <v>27.16</v>
      </c>
      <c r="F349">
        <v>27.16</v>
      </c>
      <c r="G349">
        <v>27.16</v>
      </c>
      <c r="H349">
        <v>27.16</v>
      </c>
      <c r="I349" s="1">
        <v>2.1316299999999999E-13</v>
      </c>
      <c r="M349">
        <v>2023</v>
      </c>
      <c r="N349">
        <v>0</v>
      </c>
      <c r="O349">
        <v>24.217600000000001</v>
      </c>
      <c r="P349">
        <v>25.8934</v>
      </c>
      <c r="Q349">
        <v>27.16</v>
      </c>
      <c r="R349">
        <v>27.16</v>
      </c>
      <c r="S349">
        <v>27.16</v>
      </c>
      <c r="T349">
        <v>27.16</v>
      </c>
      <c r="U349" s="1">
        <v>2.1316299999999999E-13</v>
      </c>
      <c r="W349" s="10">
        <f t="shared" ref="W349:W362" si="80">S349*1000</f>
        <v>27160</v>
      </c>
    </row>
    <row r="350" spans="1:23" ht="15" customHeight="1" x14ac:dyDescent="0.2">
      <c r="A350">
        <v>2024</v>
      </c>
      <c r="B350">
        <v>0</v>
      </c>
      <c r="C350">
        <v>24.217600000000001</v>
      </c>
      <c r="D350">
        <v>25.8934</v>
      </c>
      <c r="E350">
        <v>54.905200000000001</v>
      </c>
      <c r="F350">
        <v>55.195700000000002</v>
      </c>
      <c r="G350">
        <v>55.385199999999998</v>
      </c>
      <c r="H350">
        <v>56.491999999999997</v>
      </c>
      <c r="I350" s="1">
        <v>0.57314399999999999</v>
      </c>
      <c r="M350">
        <v>2024</v>
      </c>
      <c r="N350">
        <v>0</v>
      </c>
      <c r="O350">
        <v>24.217600000000001</v>
      </c>
      <c r="P350">
        <v>25.8934</v>
      </c>
      <c r="Q350">
        <v>54.905200000000001</v>
      </c>
      <c r="R350">
        <v>55.195700000000002</v>
      </c>
      <c r="S350">
        <v>55.385199999999998</v>
      </c>
      <c r="T350">
        <v>56.491999999999997</v>
      </c>
      <c r="U350" s="1">
        <v>0.57314299999999996</v>
      </c>
      <c r="W350" s="10">
        <f t="shared" si="80"/>
        <v>55385.2</v>
      </c>
    </row>
    <row r="351" spans="1:23" ht="15" customHeight="1" x14ac:dyDescent="0.2">
      <c r="A351">
        <v>2025</v>
      </c>
      <c r="B351">
        <v>0</v>
      </c>
      <c r="C351">
        <v>24.217600000000001</v>
      </c>
      <c r="D351">
        <v>25.8934</v>
      </c>
      <c r="E351">
        <v>51.945799999999998</v>
      </c>
      <c r="F351">
        <v>53.095100000000002</v>
      </c>
      <c r="G351">
        <v>53.489400000000003</v>
      </c>
      <c r="H351">
        <v>56.373600000000003</v>
      </c>
      <c r="I351" s="1">
        <v>1.5864199999999999</v>
      </c>
      <c r="M351">
        <v>2025</v>
      </c>
      <c r="N351">
        <v>0</v>
      </c>
      <c r="O351">
        <v>24.217600000000001</v>
      </c>
      <c r="P351">
        <v>25.8934</v>
      </c>
      <c r="Q351">
        <v>51.945799999999998</v>
      </c>
      <c r="R351">
        <v>53.095100000000002</v>
      </c>
      <c r="S351">
        <v>53.489400000000003</v>
      </c>
      <c r="T351">
        <v>56.373600000000003</v>
      </c>
      <c r="U351" s="1">
        <v>1.5864199999999999</v>
      </c>
      <c r="W351" s="10">
        <f t="shared" si="80"/>
        <v>53489.4</v>
      </c>
    </row>
    <row r="352" spans="1:23" ht="15" customHeight="1" x14ac:dyDescent="0.2">
      <c r="A352">
        <v>2026</v>
      </c>
      <c r="B352">
        <v>0</v>
      </c>
      <c r="C352">
        <v>24.217600000000001</v>
      </c>
      <c r="D352">
        <v>25.8934</v>
      </c>
      <c r="E352">
        <v>47.752600000000001</v>
      </c>
      <c r="F352">
        <v>50.122999999999998</v>
      </c>
      <c r="G352">
        <v>50.734999999999999</v>
      </c>
      <c r="H352">
        <v>55.607300000000002</v>
      </c>
      <c r="I352">
        <v>2.7288100000000002</v>
      </c>
      <c r="M352">
        <v>2026</v>
      </c>
      <c r="N352">
        <v>0</v>
      </c>
      <c r="O352">
        <v>24.217600000000001</v>
      </c>
      <c r="P352">
        <v>25.8934</v>
      </c>
      <c r="Q352">
        <v>47.752600000000001</v>
      </c>
      <c r="R352">
        <v>50.122999999999998</v>
      </c>
      <c r="S352">
        <v>50.734999999999999</v>
      </c>
      <c r="T352">
        <v>55.607300000000002</v>
      </c>
      <c r="U352">
        <v>2.7288100000000002</v>
      </c>
      <c r="W352" s="10">
        <f t="shared" si="80"/>
        <v>50735</v>
      </c>
    </row>
    <row r="353" spans="1:23" ht="15" customHeight="1" x14ac:dyDescent="0.2">
      <c r="A353">
        <v>2027</v>
      </c>
      <c r="B353">
        <v>0</v>
      </c>
      <c r="C353">
        <v>24.217600000000001</v>
      </c>
      <c r="D353">
        <v>25.8934</v>
      </c>
      <c r="E353">
        <v>43.603000000000002</v>
      </c>
      <c r="F353">
        <v>46.907600000000002</v>
      </c>
      <c r="G353">
        <v>47.665500000000002</v>
      </c>
      <c r="H353">
        <v>53.813099999999999</v>
      </c>
      <c r="I353">
        <v>3.6117699999999999</v>
      </c>
      <c r="M353">
        <v>2027</v>
      </c>
      <c r="N353">
        <v>0</v>
      </c>
      <c r="O353">
        <v>24.217600000000001</v>
      </c>
      <c r="P353">
        <v>25.8934</v>
      </c>
      <c r="Q353">
        <v>43.603000000000002</v>
      </c>
      <c r="R353">
        <v>46.907600000000002</v>
      </c>
      <c r="S353">
        <v>47.665500000000002</v>
      </c>
      <c r="T353">
        <v>53.813099999999999</v>
      </c>
      <c r="U353">
        <v>3.6117699999999999</v>
      </c>
      <c r="W353" s="10">
        <f t="shared" si="80"/>
        <v>47665.5</v>
      </c>
    </row>
    <row r="354" spans="1:23" ht="15" customHeight="1" x14ac:dyDescent="0.2">
      <c r="A354">
        <v>2028</v>
      </c>
      <c r="B354">
        <v>0</v>
      </c>
      <c r="C354">
        <v>24.217600000000001</v>
      </c>
      <c r="D354">
        <v>25.8934</v>
      </c>
      <c r="E354">
        <v>39.411900000000003</v>
      </c>
      <c r="F354">
        <v>43.450699999999998</v>
      </c>
      <c r="G354">
        <v>44.618099999999998</v>
      </c>
      <c r="H354">
        <v>52.507800000000003</v>
      </c>
      <c r="I354">
        <v>4.3849999999999998</v>
      </c>
      <c r="M354">
        <v>2028</v>
      </c>
      <c r="N354">
        <v>0</v>
      </c>
      <c r="O354">
        <v>24.217600000000001</v>
      </c>
      <c r="P354">
        <v>25.8934</v>
      </c>
      <c r="Q354">
        <v>39.411900000000003</v>
      </c>
      <c r="R354">
        <v>43.450699999999998</v>
      </c>
      <c r="S354">
        <v>44.618099999999998</v>
      </c>
      <c r="T354">
        <v>52.507800000000003</v>
      </c>
      <c r="U354">
        <v>4.3849999999999998</v>
      </c>
      <c r="W354" s="10">
        <f t="shared" si="80"/>
        <v>44618.1</v>
      </c>
    </row>
    <row r="355" spans="1:23" ht="15" customHeight="1" x14ac:dyDescent="0.2">
      <c r="A355">
        <v>2029</v>
      </c>
      <c r="B355">
        <v>0</v>
      </c>
      <c r="C355">
        <v>24.217600000000001</v>
      </c>
      <c r="D355">
        <v>25.8934</v>
      </c>
      <c r="E355">
        <v>35.604500000000002</v>
      </c>
      <c r="F355">
        <v>40.722000000000001</v>
      </c>
      <c r="G355">
        <v>41.771799999999999</v>
      </c>
      <c r="H355">
        <v>50.583300000000001</v>
      </c>
      <c r="I355">
        <v>5.0086300000000001</v>
      </c>
      <c r="M355">
        <v>2029</v>
      </c>
      <c r="N355">
        <v>0</v>
      </c>
      <c r="O355">
        <v>24.217600000000001</v>
      </c>
      <c r="P355">
        <v>25.8934</v>
      </c>
      <c r="Q355">
        <v>35.604500000000002</v>
      </c>
      <c r="R355">
        <v>40.722000000000001</v>
      </c>
      <c r="S355">
        <v>41.771799999999999</v>
      </c>
      <c r="T355">
        <v>50.583300000000001</v>
      </c>
      <c r="U355">
        <v>5.0086300000000001</v>
      </c>
      <c r="W355" s="10">
        <f t="shared" si="80"/>
        <v>41771.799999999996</v>
      </c>
    </row>
    <row r="356" spans="1:23" ht="15" customHeight="1" x14ac:dyDescent="0.2">
      <c r="A356">
        <v>2030</v>
      </c>
      <c r="B356">
        <v>0</v>
      </c>
      <c r="C356">
        <v>24.217600000000001</v>
      </c>
      <c r="D356">
        <v>25.8934</v>
      </c>
      <c r="E356">
        <v>32.328299999999999</v>
      </c>
      <c r="F356">
        <v>38.331699999999998</v>
      </c>
      <c r="G356">
        <v>39.216200000000001</v>
      </c>
      <c r="H356">
        <v>48.624200000000002</v>
      </c>
      <c r="I356">
        <v>5.3835800000000003</v>
      </c>
      <c r="M356">
        <v>2030</v>
      </c>
      <c r="N356">
        <v>0</v>
      </c>
      <c r="O356">
        <v>24.217600000000001</v>
      </c>
      <c r="P356">
        <v>25.8934</v>
      </c>
      <c r="Q356">
        <v>32.328299999999999</v>
      </c>
      <c r="R356">
        <v>38.331699999999998</v>
      </c>
      <c r="S356">
        <v>39.216200000000001</v>
      </c>
      <c r="T356">
        <v>48.624200000000002</v>
      </c>
      <c r="U356">
        <v>5.3835800000000003</v>
      </c>
      <c r="W356" s="10">
        <f t="shared" si="80"/>
        <v>39216.199999999997</v>
      </c>
    </row>
    <row r="357" spans="1:23" ht="15" customHeight="1" x14ac:dyDescent="0.2">
      <c r="A357">
        <v>2031</v>
      </c>
      <c r="B357">
        <v>0</v>
      </c>
      <c r="C357">
        <v>24.217600000000001</v>
      </c>
      <c r="D357">
        <v>25.8934</v>
      </c>
      <c r="E357">
        <v>29.747599999999998</v>
      </c>
      <c r="F357">
        <v>36.139099999999999</v>
      </c>
      <c r="G357">
        <v>37.039700000000003</v>
      </c>
      <c r="H357">
        <v>47.162999999999997</v>
      </c>
      <c r="I357">
        <v>5.6684099999999997</v>
      </c>
      <c r="M357">
        <v>2031</v>
      </c>
      <c r="N357">
        <v>0</v>
      </c>
      <c r="O357">
        <v>24.217600000000001</v>
      </c>
      <c r="P357">
        <v>25.8934</v>
      </c>
      <c r="Q357">
        <v>29.747599999999998</v>
      </c>
      <c r="R357">
        <v>36.139099999999999</v>
      </c>
      <c r="S357">
        <v>37.039700000000003</v>
      </c>
      <c r="T357">
        <v>47.162999999999997</v>
      </c>
      <c r="U357">
        <v>5.6684099999999997</v>
      </c>
      <c r="W357" s="10">
        <f t="shared" si="80"/>
        <v>37039.700000000004</v>
      </c>
    </row>
    <row r="358" spans="1:23" ht="15" customHeight="1" x14ac:dyDescent="0.2">
      <c r="A358">
        <v>2032</v>
      </c>
      <c r="B358">
        <v>0</v>
      </c>
      <c r="C358">
        <v>24.217600000000001</v>
      </c>
      <c r="D358">
        <v>25.8934</v>
      </c>
      <c r="E358">
        <v>27.529900000000001</v>
      </c>
      <c r="F358">
        <v>34.422600000000003</v>
      </c>
      <c r="G358">
        <v>35.2455</v>
      </c>
      <c r="H358">
        <v>45.398699999999998</v>
      </c>
      <c r="I358">
        <v>5.9283999999999999</v>
      </c>
      <c r="M358">
        <v>2032</v>
      </c>
      <c r="N358">
        <v>0</v>
      </c>
      <c r="O358">
        <v>24.217600000000001</v>
      </c>
      <c r="P358">
        <v>25.8934</v>
      </c>
      <c r="Q358">
        <v>27.529900000000001</v>
      </c>
      <c r="R358">
        <v>34.422600000000003</v>
      </c>
      <c r="S358">
        <v>35.2455</v>
      </c>
      <c r="T358">
        <v>45.398699999999998</v>
      </c>
      <c r="U358">
        <v>5.9283999999999999</v>
      </c>
      <c r="W358" s="10">
        <f t="shared" si="80"/>
        <v>35245.5</v>
      </c>
    </row>
    <row r="359" spans="1:23" ht="15" customHeight="1" x14ac:dyDescent="0.2">
      <c r="A359">
        <v>2033</v>
      </c>
      <c r="B359">
        <v>0</v>
      </c>
      <c r="C359">
        <v>24.217600000000001</v>
      </c>
      <c r="D359">
        <v>25.8934</v>
      </c>
      <c r="E359">
        <v>25.81</v>
      </c>
      <c r="F359">
        <v>33.007899999999999</v>
      </c>
      <c r="G359">
        <v>33.745600000000003</v>
      </c>
      <c r="H359">
        <v>44.881399999999999</v>
      </c>
      <c r="I359">
        <v>6.1207700000000003</v>
      </c>
      <c r="M359">
        <v>2033</v>
      </c>
      <c r="N359">
        <v>0</v>
      </c>
      <c r="O359">
        <v>24.217600000000001</v>
      </c>
      <c r="P359">
        <v>25.8934</v>
      </c>
      <c r="Q359">
        <v>25.81</v>
      </c>
      <c r="R359">
        <v>33.007899999999999</v>
      </c>
      <c r="S359">
        <v>33.745600000000003</v>
      </c>
      <c r="T359">
        <v>44.881399999999999</v>
      </c>
      <c r="U359">
        <v>6.1207700000000003</v>
      </c>
      <c r="W359" s="10">
        <f t="shared" si="80"/>
        <v>33745.600000000006</v>
      </c>
    </row>
    <row r="360" spans="1:23" ht="15" customHeight="1" x14ac:dyDescent="0.2">
      <c r="A360">
        <v>2034</v>
      </c>
      <c r="B360">
        <v>0</v>
      </c>
      <c r="C360">
        <v>24.217600000000001</v>
      </c>
      <c r="D360">
        <v>25.8934</v>
      </c>
      <c r="E360">
        <v>23.9084</v>
      </c>
      <c r="F360">
        <v>31.295100000000001</v>
      </c>
      <c r="G360">
        <v>32.409100000000002</v>
      </c>
      <c r="H360">
        <v>43.667900000000003</v>
      </c>
      <c r="I360">
        <v>6.3122400000000001</v>
      </c>
      <c r="M360">
        <v>2034</v>
      </c>
      <c r="N360">
        <v>0</v>
      </c>
      <c r="O360">
        <v>24.217600000000001</v>
      </c>
      <c r="P360">
        <v>25.8934</v>
      </c>
      <c r="Q360">
        <v>23.9084</v>
      </c>
      <c r="R360">
        <v>31.295100000000001</v>
      </c>
      <c r="S360">
        <v>32.409100000000002</v>
      </c>
      <c r="T360">
        <v>43.667900000000003</v>
      </c>
      <c r="U360">
        <v>6.3122400000000001</v>
      </c>
      <c r="W360" s="10">
        <f t="shared" si="80"/>
        <v>32409.100000000002</v>
      </c>
    </row>
    <row r="361" spans="1:23" ht="15" customHeight="1" x14ac:dyDescent="0.2">
      <c r="A361">
        <v>2035</v>
      </c>
      <c r="B361">
        <v>0</v>
      </c>
      <c r="C361">
        <v>24.217600000000001</v>
      </c>
      <c r="D361">
        <v>25.8934</v>
      </c>
      <c r="E361">
        <v>21.51</v>
      </c>
      <c r="F361">
        <v>29.823</v>
      </c>
      <c r="G361">
        <v>31.110499999999998</v>
      </c>
      <c r="H361">
        <v>42.469299999999997</v>
      </c>
      <c r="I361">
        <v>6.63971</v>
      </c>
      <c r="M361">
        <v>2035</v>
      </c>
      <c r="N361">
        <v>0</v>
      </c>
      <c r="O361">
        <v>24.217600000000001</v>
      </c>
      <c r="P361">
        <v>25.8934</v>
      </c>
      <c r="Q361">
        <v>21.51</v>
      </c>
      <c r="R361">
        <v>29.823</v>
      </c>
      <c r="S361">
        <v>31.110499999999998</v>
      </c>
      <c r="T361">
        <v>42.469299999999997</v>
      </c>
      <c r="U361">
        <v>6.63971</v>
      </c>
      <c r="W361" s="10">
        <f t="shared" si="80"/>
        <v>31110.5</v>
      </c>
    </row>
    <row r="362" spans="1:23" ht="15" customHeight="1" x14ac:dyDescent="0.2">
      <c r="A362">
        <v>2036</v>
      </c>
      <c r="B362">
        <v>0</v>
      </c>
      <c r="C362">
        <v>24.217600000000001</v>
      </c>
      <c r="D362">
        <v>25.8934</v>
      </c>
      <c r="E362">
        <v>19.7683</v>
      </c>
      <c r="F362">
        <v>29.0138</v>
      </c>
      <c r="G362">
        <v>29.955300000000001</v>
      </c>
      <c r="H362">
        <v>42.675699999999999</v>
      </c>
      <c r="I362">
        <v>6.9146700000000001</v>
      </c>
      <c r="M362">
        <v>2036</v>
      </c>
      <c r="N362">
        <v>0</v>
      </c>
      <c r="O362">
        <v>24.217600000000001</v>
      </c>
      <c r="P362">
        <v>25.8934</v>
      </c>
      <c r="Q362">
        <v>19.7683</v>
      </c>
      <c r="R362">
        <v>29.0138</v>
      </c>
      <c r="S362">
        <v>29.955300000000001</v>
      </c>
      <c r="T362">
        <v>42.675699999999999</v>
      </c>
      <c r="U362">
        <v>6.9146700000000001</v>
      </c>
      <c r="W362" s="10">
        <f t="shared" si="80"/>
        <v>29955.300000000003</v>
      </c>
    </row>
    <row r="363" spans="1:23" ht="15" customHeight="1" x14ac:dyDescent="0.2"/>
    <row r="364" spans="1:23" ht="15" customHeight="1" x14ac:dyDescent="0.2">
      <c r="A364" t="s">
        <v>26</v>
      </c>
      <c r="B364" t="s">
        <v>73</v>
      </c>
      <c r="M364" t="s">
        <v>26</v>
      </c>
      <c r="N364" t="s">
        <v>73</v>
      </c>
    </row>
    <row r="365" spans="1:23" ht="15" customHeight="1" x14ac:dyDescent="0.2">
      <c r="A365" t="s">
        <v>6</v>
      </c>
      <c r="B365" t="s">
        <v>27</v>
      </c>
      <c r="C365" t="s">
        <v>28</v>
      </c>
      <c r="D365" t="s">
        <v>29</v>
      </c>
      <c r="E365" t="s">
        <v>30</v>
      </c>
      <c r="F365" t="s">
        <v>31</v>
      </c>
      <c r="G365" t="s">
        <v>32</v>
      </c>
      <c r="H365" t="s">
        <v>33</v>
      </c>
      <c r="I365" t="s">
        <v>34</v>
      </c>
      <c r="M365" t="s">
        <v>6</v>
      </c>
      <c r="N365" t="s">
        <v>27</v>
      </c>
      <c r="O365" t="s">
        <v>28</v>
      </c>
      <c r="P365" t="s">
        <v>29</v>
      </c>
      <c r="Q365" t="s">
        <v>30</v>
      </c>
      <c r="R365" t="s">
        <v>31</v>
      </c>
      <c r="S365" t="s">
        <v>32</v>
      </c>
      <c r="T365" t="s">
        <v>33</v>
      </c>
      <c r="U365" t="s">
        <v>34</v>
      </c>
    </row>
    <row r="366" spans="1:23" ht="15" customHeight="1" x14ac:dyDescent="0.2">
      <c r="A366">
        <v>2023</v>
      </c>
      <c r="B366">
        <v>299.90100000000001</v>
      </c>
      <c r="C366">
        <v>119.96</v>
      </c>
      <c r="D366">
        <v>104.965</v>
      </c>
      <c r="E366">
        <v>156.65100000000001</v>
      </c>
      <c r="F366">
        <v>156.65100000000001</v>
      </c>
      <c r="G366">
        <v>156.65100000000001</v>
      </c>
      <c r="H366">
        <v>156.65100000000001</v>
      </c>
      <c r="I366" s="1">
        <v>4.5474699999999999E-13</v>
      </c>
      <c r="M366">
        <v>2023</v>
      </c>
      <c r="N366">
        <v>299.90100000000001</v>
      </c>
      <c r="O366">
        <v>119.96</v>
      </c>
      <c r="P366">
        <v>104.965</v>
      </c>
      <c r="Q366">
        <v>156.65100000000001</v>
      </c>
      <c r="R366">
        <v>156.65100000000001</v>
      </c>
      <c r="S366">
        <v>156.65100000000001</v>
      </c>
      <c r="T366">
        <v>156.65100000000001</v>
      </c>
      <c r="U366" s="1">
        <v>4.5474699999999999E-13</v>
      </c>
      <c r="W366" s="10">
        <f t="shared" ref="W366:W379" si="81">S366*1000</f>
        <v>156651</v>
      </c>
    </row>
    <row r="367" spans="1:23" ht="15" customHeight="1" x14ac:dyDescent="0.2">
      <c r="A367">
        <v>2024</v>
      </c>
      <c r="B367">
        <v>299.90100000000001</v>
      </c>
      <c r="C367">
        <v>119.96</v>
      </c>
      <c r="D367">
        <v>104.965</v>
      </c>
      <c r="E367">
        <v>184.80600000000001</v>
      </c>
      <c r="F367">
        <v>184.97200000000001</v>
      </c>
      <c r="G367">
        <v>185.07900000000001</v>
      </c>
      <c r="H367">
        <v>185.709</v>
      </c>
      <c r="I367" s="1">
        <v>0.32626300000000003</v>
      </c>
      <c r="M367">
        <v>2024</v>
      </c>
      <c r="N367">
        <v>299.90100000000001</v>
      </c>
      <c r="O367">
        <v>119.96</v>
      </c>
      <c r="P367">
        <v>104.965</v>
      </c>
      <c r="Q367">
        <v>184.80600000000001</v>
      </c>
      <c r="R367">
        <v>184.97200000000001</v>
      </c>
      <c r="S367">
        <v>185.07900000000001</v>
      </c>
      <c r="T367">
        <v>185.709</v>
      </c>
      <c r="U367" s="1">
        <v>0.32626300000000003</v>
      </c>
      <c r="W367" s="10">
        <f t="shared" si="81"/>
        <v>185079</v>
      </c>
    </row>
    <row r="368" spans="1:23" ht="15" customHeight="1" x14ac:dyDescent="0.2">
      <c r="A368">
        <v>2025</v>
      </c>
      <c r="B368">
        <v>299.90100000000001</v>
      </c>
      <c r="C368">
        <v>119.96</v>
      </c>
      <c r="D368">
        <v>104.965</v>
      </c>
      <c r="E368">
        <v>199.81800000000001</v>
      </c>
      <c r="F368">
        <v>200.429</v>
      </c>
      <c r="G368">
        <v>200.643</v>
      </c>
      <c r="H368">
        <v>202.15299999999999</v>
      </c>
      <c r="I368" s="1">
        <v>0.84072400000000003</v>
      </c>
      <c r="M368">
        <v>2025</v>
      </c>
      <c r="N368">
        <v>299.90100000000001</v>
      </c>
      <c r="O368">
        <v>119.96</v>
      </c>
      <c r="P368">
        <v>104.965</v>
      </c>
      <c r="Q368">
        <v>199.81800000000001</v>
      </c>
      <c r="R368">
        <v>200.429</v>
      </c>
      <c r="S368">
        <v>200.643</v>
      </c>
      <c r="T368">
        <v>202.15299999999999</v>
      </c>
      <c r="U368" s="1">
        <v>0.84072400000000003</v>
      </c>
      <c r="W368" s="10">
        <f t="shared" si="81"/>
        <v>200643</v>
      </c>
    </row>
    <row r="369" spans="1:23" ht="15" customHeight="1" x14ac:dyDescent="0.2">
      <c r="A369">
        <v>2026</v>
      </c>
      <c r="B369">
        <v>299.90100000000001</v>
      </c>
      <c r="C369">
        <v>119.96</v>
      </c>
      <c r="D369">
        <v>104.965</v>
      </c>
      <c r="E369">
        <v>207.09100000000001</v>
      </c>
      <c r="F369">
        <v>208.547</v>
      </c>
      <c r="G369">
        <v>208.96299999999999</v>
      </c>
      <c r="H369">
        <v>212.22300000000001</v>
      </c>
      <c r="I369" s="1">
        <v>1.86151</v>
      </c>
      <c r="M369">
        <v>2026</v>
      </c>
      <c r="N369">
        <v>299.90100000000001</v>
      </c>
      <c r="O369">
        <v>119.96</v>
      </c>
      <c r="P369">
        <v>104.965</v>
      </c>
      <c r="Q369">
        <v>207.09100000000001</v>
      </c>
      <c r="R369">
        <v>208.547</v>
      </c>
      <c r="S369">
        <v>208.96299999999999</v>
      </c>
      <c r="T369">
        <v>212.22300000000001</v>
      </c>
      <c r="U369" s="1">
        <v>1.8615200000000001</v>
      </c>
      <c r="W369" s="10">
        <f t="shared" si="81"/>
        <v>208963</v>
      </c>
    </row>
    <row r="370" spans="1:23" ht="15" customHeight="1" x14ac:dyDescent="0.2">
      <c r="A370">
        <v>2027</v>
      </c>
      <c r="B370">
        <v>299.90100000000001</v>
      </c>
      <c r="C370">
        <v>119.96</v>
      </c>
      <c r="D370">
        <v>104.965</v>
      </c>
      <c r="E370">
        <v>206.08500000000001</v>
      </c>
      <c r="F370">
        <v>209.06899999999999</v>
      </c>
      <c r="G370">
        <v>209.876</v>
      </c>
      <c r="H370">
        <v>216.26900000000001</v>
      </c>
      <c r="I370" s="1">
        <v>3.6260699999999999</v>
      </c>
      <c r="M370">
        <v>2027</v>
      </c>
      <c r="N370">
        <v>299.90100000000001</v>
      </c>
      <c r="O370">
        <v>119.96</v>
      </c>
      <c r="P370">
        <v>104.965</v>
      </c>
      <c r="Q370">
        <v>206.08500000000001</v>
      </c>
      <c r="R370">
        <v>209.06899999999999</v>
      </c>
      <c r="S370">
        <v>209.876</v>
      </c>
      <c r="T370">
        <v>216.26900000000001</v>
      </c>
      <c r="U370" s="1">
        <v>3.62608</v>
      </c>
      <c r="W370" s="10">
        <f t="shared" si="81"/>
        <v>209876</v>
      </c>
    </row>
    <row r="371" spans="1:23" ht="15" customHeight="1" x14ac:dyDescent="0.2">
      <c r="A371">
        <v>2028</v>
      </c>
      <c r="B371">
        <v>299.90100000000001</v>
      </c>
      <c r="C371">
        <v>119.96</v>
      </c>
      <c r="D371">
        <v>104.965</v>
      </c>
      <c r="E371">
        <v>198.066</v>
      </c>
      <c r="F371">
        <v>203.07599999999999</v>
      </c>
      <c r="G371">
        <v>204.56200000000001</v>
      </c>
      <c r="H371">
        <v>215.48599999999999</v>
      </c>
      <c r="I371" s="1">
        <v>6.2720700000000003</v>
      </c>
      <c r="M371">
        <v>2028</v>
      </c>
      <c r="N371">
        <v>299.90100000000001</v>
      </c>
      <c r="O371">
        <v>119.96</v>
      </c>
      <c r="P371">
        <v>104.965</v>
      </c>
      <c r="Q371">
        <v>198.066</v>
      </c>
      <c r="R371">
        <v>203.07599999999999</v>
      </c>
      <c r="S371">
        <v>204.56200000000001</v>
      </c>
      <c r="T371">
        <v>215.48599999999999</v>
      </c>
      <c r="U371" s="1">
        <v>6.2720700000000003</v>
      </c>
      <c r="W371" s="10">
        <f t="shared" si="81"/>
        <v>204562</v>
      </c>
    </row>
    <row r="372" spans="1:23" ht="15" customHeight="1" x14ac:dyDescent="0.2">
      <c r="A372">
        <v>2029</v>
      </c>
      <c r="B372">
        <v>299.90100000000001</v>
      </c>
      <c r="C372">
        <v>119.96</v>
      </c>
      <c r="D372">
        <v>104.965</v>
      </c>
      <c r="E372">
        <v>184.61600000000001</v>
      </c>
      <c r="F372">
        <v>192.608</v>
      </c>
      <c r="G372">
        <v>195.179</v>
      </c>
      <c r="H372">
        <v>211.654</v>
      </c>
      <c r="I372">
        <v>9.5526700000000009</v>
      </c>
      <c r="M372">
        <v>2029</v>
      </c>
      <c r="N372">
        <v>299.90100000000001</v>
      </c>
      <c r="O372">
        <v>119.96</v>
      </c>
      <c r="P372">
        <v>104.965</v>
      </c>
      <c r="Q372">
        <v>184.61600000000001</v>
      </c>
      <c r="R372">
        <v>192.608</v>
      </c>
      <c r="S372">
        <v>195.179</v>
      </c>
      <c r="T372">
        <v>211.654</v>
      </c>
      <c r="U372">
        <v>9.5526700000000009</v>
      </c>
      <c r="W372" s="10">
        <f t="shared" si="81"/>
        <v>195179</v>
      </c>
    </row>
    <row r="373" spans="1:23" ht="15" customHeight="1" x14ac:dyDescent="0.2">
      <c r="A373">
        <v>2030</v>
      </c>
      <c r="B373">
        <v>299.90100000000001</v>
      </c>
      <c r="C373">
        <v>119.96</v>
      </c>
      <c r="D373">
        <v>104.965</v>
      </c>
      <c r="E373">
        <v>169.13399999999999</v>
      </c>
      <c r="F373">
        <v>180.63200000000001</v>
      </c>
      <c r="G373">
        <v>184.01900000000001</v>
      </c>
      <c r="H373">
        <v>208.26300000000001</v>
      </c>
      <c r="I373">
        <v>12.849500000000001</v>
      </c>
      <c r="M373">
        <v>2030</v>
      </c>
      <c r="N373">
        <v>299.90100000000001</v>
      </c>
      <c r="O373">
        <v>119.96</v>
      </c>
      <c r="P373">
        <v>104.965</v>
      </c>
      <c r="Q373">
        <v>169.13399999999999</v>
      </c>
      <c r="R373">
        <v>180.63200000000001</v>
      </c>
      <c r="S373">
        <v>184.01900000000001</v>
      </c>
      <c r="T373">
        <v>208.26300000000001</v>
      </c>
      <c r="U373">
        <v>12.849500000000001</v>
      </c>
      <c r="W373" s="10">
        <f t="shared" si="81"/>
        <v>184019</v>
      </c>
    </row>
    <row r="374" spans="1:23" ht="15" customHeight="1" x14ac:dyDescent="0.2">
      <c r="A374">
        <v>2031</v>
      </c>
      <c r="B374">
        <v>299.90100000000001</v>
      </c>
      <c r="C374">
        <v>119.96</v>
      </c>
      <c r="D374">
        <v>104.965</v>
      </c>
      <c r="E374">
        <v>153.52000000000001</v>
      </c>
      <c r="F374">
        <v>168.63900000000001</v>
      </c>
      <c r="G374">
        <v>172.76400000000001</v>
      </c>
      <c r="H374">
        <v>202.12</v>
      </c>
      <c r="I374">
        <v>15.704599999999999</v>
      </c>
      <c r="M374">
        <v>2031</v>
      </c>
      <c r="N374">
        <v>299.90100000000001</v>
      </c>
      <c r="O374">
        <v>119.96</v>
      </c>
      <c r="P374">
        <v>104.965</v>
      </c>
      <c r="Q374">
        <v>153.52000000000001</v>
      </c>
      <c r="R374">
        <v>168.63900000000001</v>
      </c>
      <c r="S374">
        <v>172.76400000000001</v>
      </c>
      <c r="T374">
        <v>202.12</v>
      </c>
      <c r="U374">
        <v>15.704599999999999</v>
      </c>
      <c r="W374" s="10">
        <f t="shared" si="81"/>
        <v>172764</v>
      </c>
    </row>
    <row r="375" spans="1:23" ht="15" customHeight="1" x14ac:dyDescent="0.2">
      <c r="A375">
        <v>2032</v>
      </c>
      <c r="B375">
        <v>299.90100000000001</v>
      </c>
      <c r="C375">
        <v>119.96</v>
      </c>
      <c r="D375">
        <v>104.965</v>
      </c>
      <c r="E375">
        <v>139.54900000000001</v>
      </c>
      <c r="F375">
        <v>158.422</v>
      </c>
      <c r="G375">
        <v>162.31399999999999</v>
      </c>
      <c r="H375">
        <v>194.02699999999999</v>
      </c>
      <c r="I375">
        <v>17.943999999999999</v>
      </c>
      <c r="M375">
        <v>2032</v>
      </c>
      <c r="N375">
        <v>299.90100000000001</v>
      </c>
      <c r="O375">
        <v>119.96</v>
      </c>
      <c r="P375">
        <v>104.965</v>
      </c>
      <c r="Q375">
        <v>139.54900000000001</v>
      </c>
      <c r="R375">
        <v>158.422</v>
      </c>
      <c r="S375">
        <v>162.31399999999999</v>
      </c>
      <c r="T375">
        <v>194.02699999999999</v>
      </c>
      <c r="U375">
        <v>17.943999999999999</v>
      </c>
      <c r="W375" s="10">
        <f t="shared" si="81"/>
        <v>162314</v>
      </c>
    </row>
    <row r="376" spans="1:23" ht="15" customHeight="1" x14ac:dyDescent="0.2">
      <c r="A376">
        <v>2033</v>
      </c>
      <c r="B376">
        <v>299.90100000000001</v>
      </c>
      <c r="C376">
        <v>119.96</v>
      </c>
      <c r="D376">
        <v>104.965</v>
      </c>
      <c r="E376">
        <v>127.874</v>
      </c>
      <c r="F376">
        <v>150.19800000000001</v>
      </c>
      <c r="G376">
        <v>153.03700000000001</v>
      </c>
      <c r="H376">
        <v>187.50200000000001</v>
      </c>
      <c r="I376">
        <v>19.560500000000001</v>
      </c>
      <c r="M376">
        <v>2033</v>
      </c>
      <c r="N376">
        <v>299.90100000000001</v>
      </c>
      <c r="O376">
        <v>119.96</v>
      </c>
      <c r="P376">
        <v>104.965</v>
      </c>
      <c r="Q376">
        <v>127.874</v>
      </c>
      <c r="R376">
        <v>150.19800000000001</v>
      </c>
      <c r="S376">
        <v>153.03700000000001</v>
      </c>
      <c r="T376">
        <v>187.50200000000001</v>
      </c>
      <c r="U376">
        <v>19.560500000000001</v>
      </c>
      <c r="W376" s="10">
        <f t="shared" si="81"/>
        <v>153037</v>
      </c>
    </row>
    <row r="377" spans="1:23" ht="15" customHeight="1" x14ac:dyDescent="0.2">
      <c r="A377">
        <v>2034</v>
      </c>
      <c r="B377">
        <v>299.90100000000001</v>
      </c>
      <c r="C377">
        <v>119.96</v>
      </c>
      <c r="D377">
        <v>104.965</v>
      </c>
      <c r="E377">
        <v>117.85599999999999</v>
      </c>
      <c r="F377">
        <v>141.63999999999999</v>
      </c>
      <c r="G377">
        <v>145.04300000000001</v>
      </c>
      <c r="H377">
        <v>182.54</v>
      </c>
      <c r="I377">
        <v>20.710999999999999</v>
      </c>
      <c r="M377">
        <v>2034</v>
      </c>
      <c r="N377">
        <v>299.90100000000001</v>
      </c>
      <c r="O377">
        <v>119.96</v>
      </c>
      <c r="P377">
        <v>104.965</v>
      </c>
      <c r="Q377">
        <v>117.85599999999999</v>
      </c>
      <c r="R377">
        <v>141.63999999999999</v>
      </c>
      <c r="S377">
        <v>145.04300000000001</v>
      </c>
      <c r="T377">
        <v>182.54</v>
      </c>
      <c r="U377">
        <v>20.710999999999999</v>
      </c>
      <c r="W377" s="10">
        <f t="shared" si="81"/>
        <v>145043</v>
      </c>
    </row>
    <row r="378" spans="1:23" ht="15" customHeight="1" x14ac:dyDescent="0.2">
      <c r="A378">
        <v>2035</v>
      </c>
      <c r="B378">
        <v>299.90100000000001</v>
      </c>
      <c r="C378">
        <v>119.96</v>
      </c>
      <c r="D378">
        <v>104.965</v>
      </c>
      <c r="E378">
        <v>109.92</v>
      </c>
      <c r="F378">
        <v>135.27799999999999</v>
      </c>
      <c r="G378">
        <v>138.31800000000001</v>
      </c>
      <c r="H378">
        <v>176.422</v>
      </c>
      <c r="I378">
        <v>21.5807</v>
      </c>
      <c r="M378">
        <v>2035</v>
      </c>
      <c r="N378">
        <v>299.90100000000001</v>
      </c>
      <c r="O378">
        <v>119.96</v>
      </c>
      <c r="P378">
        <v>104.965</v>
      </c>
      <c r="Q378">
        <v>109.92</v>
      </c>
      <c r="R378">
        <v>135.27799999999999</v>
      </c>
      <c r="S378">
        <v>138.31800000000001</v>
      </c>
      <c r="T378">
        <v>176.422</v>
      </c>
      <c r="U378">
        <v>21.5807</v>
      </c>
      <c r="W378" s="10">
        <f t="shared" si="81"/>
        <v>138318</v>
      </c>
    </row>
    <row r="379" spans="1:23" ht="15" customHeight="1" x14ac:dyDescent="0.2">
      <c r="A379">
        <v>2036</v>
      </c>
      <c r="B379">
        <v>299.90100000000001</v>
      </c>
      <c r="C379">
        <v>119.96</v>
      </c>
      <c r="D379">
        <v>104.965</v>
      </c>
      <c r="E379">
        <v>104.161</v>
      </c>
      <c r="F379">
        <v>129.56899999999999</v>
      </c>
      <c r="G379">
        <v>132.79400000000001</v>
      </c>
      <c r="H379">
        <v>173.023</v>
      </c>
      <c r="I379">
        <v>22.191600000000001</v>
      </c>
      <c r="M379">
        <v>2036</v>
      </c>
      <c r="N379">
        <v>299.90100000000001</v>
      </c>
      <c r="O379">
        <v>119.96</v>
      </c>
      <c r="P379">
        <v>104.965</v>
      </c>
      <c r="Q379">
        <v>104.161</v>
      </c>
      <c r="R379">
        <v>129.56899999999999</v>
      </c>
      <c r="S379">
        <v>132.79400000000001</v>
      </c>
      <c r="T379">
        <v>173.023</v>
      </c>
      <c r="U379">
        <v>22.191600000000001</v>
      </c>
      <c r="W379" s="10">
        <f t="shared" si="81"/>
        <v>132794</v>
      </c>
    </row>
    <row r="380" spans="1:23" ht="15" customHeight="1" x14ac:dyDescent="0.2"/>
    <row r="381" spans="1:23" ht="15" customHeight="1" x14ac:dyDescent="0.2">
      <c r="A381" t="s">
        <v>74</v>
      </c>
      <c r="M381" t="s">
        <v>74</v>
      </c>
    </row>
    <row r="382" spans="1:23" ht="15" customHeight="1" x14ac:dyDescent="0.2">
      <c r="A382" t="s">
        <v>6</v>
      </c>
      <c r="B382" t="s">
        <v>36</v>
      </c>
      <c r="C382" t="s">
        <v>37</v>
      </c>
      <c r="D382" t="s">
        <v>38</v>
      </c>
      <c r="E382" t="s">
        <v>39</v>
      </c>
      <c r="F382" t="s">
        <v>40</v>
      </c>
      <c r="G382" t="s">
        <v>41</v>
      </c>
      <c r="H382" t="s">
        <v>42</v>
      </c>
      <c r="I382" t="s">
        <v>43</v>
      </c>
      <c r="M382" t="s">
        <v>6</v>
      </c>
      <c r="N382" t="s">
        <v>36</v>
      </c>
      <c r="O382" t="s">
        <v>37</v>
      </c>
      <c r="P382" t="s">
        <v>38</v>
      </c>
      <c r="Q382" t="s">
        <v>39</v>
      </c>
      <c r="R382" t="s">
        <v>40</v>
      </c>
      <c r="S382" t="s">
        <v>41</v>
      </c>
      <c r="T382" t="s">
        <v>42</v>
      </c>
      <c r="U382" t="s">
        <v>43</v>
      </c>
    </row>
    <row r="383" spans="1:23" ht="15" customHeight="1" x14ac:dyDescent="0.2">
      <c r="A383">
        <v>2023</v>
      </c>
      <c r="B383">
        <v>0</v>
      </c>
      <c r="C383">
        <v>8.6058300000000004E-2</v>
      </c>
      <c r="D383">
        <v>0.101302</v>
      </c>
      <c r="E383">
        <v>5.0659599999999999E-2</v>
      </c>
      <c r="F383">
        <v>5.0659599999999999E-2</v>
      </c>
      <c r="G383">
        <v>5.0659599999999999E-2</v>
      </c>
      <c r="H383">
        <v>5.0659599999999999E-2</v>
      </c>
      <c r="I383" s="1">
        <v>5.2041700000000003E-16</v>
      </c>
      <c r="M383">
        <v>2023</v>
      </c>
      <c r="N383">
        <v>0</v>
      </c>
      <c r="O383">
        <v>8.6058300000000004E-2</v>
      </c>
      <c r="P383">
        <v>0.101302</v>
      </c>
      <c r="Q383">
        <v>5.0659599999999999E-2</v>
      </c>
      <c r="R383">
        <v>5.0659599999999999E-2</v>
      </c>
      <c r="S383">
        <v>5.0659599999999999E-2</v>
      </c>
      <c r="T383">
        <v>5.0659599999999999E-2</v>
      </c>
      <c r="U383" s="1">
        <v>5.2041700000000003E-16</v>
      </c>
    </row>
    <row r="384" spans="1:23" ht="15" customHeight="1" x14ac:dyDescent="0.2">
      <c r="A384">
        <v>2024</v>
      </c>
      <c r="B384">
        <v>0</v>
      </c>
      <c r="C384">
        <v>8.6058300000000004E-2</v>
      </c>
      <c r="D384">
        <v>0.101302</v>
      </c>
      <c r="E384">
        <v>0.101302</v>
      </c>
      <c r="F384">
        <v>0.101302</v>
      </c>
      <c r="G384">
        <v>0.101302</v>
      </c>
      <c r="H384">
        <v>0.101302</v>
      </c>
      <c r="I384" s="1">
        <v>5.96745E-16</v>
      </c>
      <c r="M384">
        <v>2024</v>
      </c>
      <c r="N384">
        <v>0</v>
      </c>
      <c r="O384">
        <v>8.6058300000000004E-2</v>
      </c>
      <c r="P384">
        <v>0.101302</v>
      </c>
      <c r="Q384">
        <v>0.101302</v>
      </c>
      <c r="R384">
        <v>0.101302</v>
      </c>
      <c r="S384">
        <v>0.101302</v>
      </c>
      <c r="T384">
        <v>0.101302</v>
      </c>
      <c r="U384" s="1">
        <v>1.0413900000000001E-9</v>
      </c>
    </row>
    <row r="385" spans="1:23" ht="15" customHeight="1" x14ac:dyDescent="0.2">
      <c r="A385">
        <v>2025</v>
      </c>
      <c r="B385">
        <v>0</v>
      </c>
      <c r="C385">
        <v>8.6058300000000004E-2</v>
      </c>
      <c r="D385">
        <v>0.101302</v>
      </c>
      <c r="E385">
        <v>0.101302</v>
      </c>
      <c r="F385">
        <v>0.101302</v>
      </c>
      <c r="G385">
        <v>0.101302</v>
      </c>
      <c r="H385">
        <v>0.101302</v>
      </c>
      <c r="I385" s="1">
        <v>5.96745E-16</v>
      </c>
      <c r="M385">
        <v>2025</v>
      </c>
      <c r="N385">
        <v>0</v>
      </c>
      <c r="O385">
        <v>8.6058300000000004E-2</v>
      </c>
      <c r="P385">
        <v>0.101302</v>
      </c>
      <c r="Q385">
        <v>0.101302</v>
      </c>
      <c r="R385">
        <v>0.101302</v>
      </c>
      <c r="S385">
        <v>0.101302</v>
      </c>
      <c r="T385">
        <v>0.101302</v>
      </c>
      <c r="U385" s="1">
        <v>2.5419999999999999E-8</v>
      </c>
    </row>
    <row r="386" spans="1:23" ht="15" customHeight="1" x14ac:dyDescent="0.2">
      <c r="A386">
        <v>2026</v>
      </c>
      <c r="B386">
        <v>0</v>
      </c>
      <c r="C386">
        <v>8.6058300000000004E-2</v>
      </c>
      <c r="D386">
        <v>0.101302</v>
      </c>
      <c r="E386">
        <v>0.101302</v>
      </c>
      <c r="F386">
        <v>0.101302</v>
      </c>
      <c r="G386">
        <v>0.101302</v>
      </c>
      <c r="H386">
        <v>0.101302</v>
      </c>
      <c r="I386" s="1">
        <v>5.96745E-16</v>
      </c>
      <c r="M386">
        <v>2026</v>
      </c>
      <c r="N386">
        <v>0</v>
      </c>
      <c r="O386">
        <v>8.6058300000000004E-2</v>
      </c>
      <c r="P386">
        <v>0.101302</v>
      </c>
      <c r="Q386">
        <v>0.101302</v>
      </c>
      <c r="R386">
        <v>0.101302</v>
      </c>
      <c r="S386">
        <v>0.101302</v>
      </c>
      <c r="T386">
        <v>0.101302</v>
      </c>
      <c r="U386" s="1">
        <v>5.96745E-16</v>
      </c>
    </row>
    <row r="387" spans="1:23" ht="15" customHeight="1" x14ac:dyDescent="0.2">
      <c r="A387">
        <v>2027</v>
      </c>
      <c r="B387">
        <v>0</v>
      </c>
      <c r="C387">
        <v>8.6058300000000004E-2</v>
      </c>
      <c r="D387">
        <v>0.101302</v>
      </c>
      <c r="E387">
        <v>0.101302</v>
      </c>
      <c r="F387">
        <v>0.101302</v>
      </c>
      <c r="G387">
        <v>0.101302</v>
      </c>
      <c r="H387">
        <v>0.101302</v>
      </c>
      <c r="I387" s="1">
        <v>5.96745E-16</v>
      </c>
      <c r="M387">
        <v>2027</v>
      </c>
      <c r="N387">
        <v>0</v>
      </c>
      <c r="O387">
        <v>8.6058300000000004E-2</v>
      </c>
      <c r="P387">
        <v>0.101302</v>
      </c>
      <c r="Q387">
        <v>0.101302</v>
      </c>
      <c r="R387">
        <v>0.101302</v>
      </c>
      <c r="S387">
        <v>0.101302</v>
      </c>
      <c r="T387">
        <v>0.101302</v>
      </c>
      <c r="U387" s="1">
        <v>5.96745E-16</v>
      </c>
    </row>
    <row r="388" spans="1:23" ht="15" customHeight="1" x14ac:dyDescent="0.2">
      <c r="A388">
        <v>2028</v>
      </c>
      <c r="B388">
        <v>0</v>
      </c>
      <c r="C388">
        <v>8.6058300000000004E-2</v>
      </c>
      <c r="D388">
        <v>0.101302</v>
      </c>
      <c r="E388">
        <v>0.101302</v>
      </c>
      <c r="F388">
        <v>0.101302</v>
      </c>
      <c r="G388">
        <v>0.101302</v>
      </c>
      <c r="H388">
        <v>0.101302</v>
      </c>
      <c r="I388" s="1">
        <v>5.96745E-16</v>
      </c>
      <c r="M388">
        <v>2028</v>
      </c>
      <c r="N388">
        <v>0</v>
      </c>
      <c r="O388">
        <v>8.6058300000000004E-2</v>
      </c>
      <c r="P388">
        <v>0.101302</v>
      </c>
      <c r="Q388">
        <v>0.101302</v>
      </c>
      <c r="R388">
        <v>0.101302</v>
      </c>
      <c r="S388">
        <v>0.101302</v>
      </c>
      <c r="T388">
        <v>0.101302</v>
      </c>
      <c r="U388" s="1">
        <v>5.96745E-16</v>
      </c>
    </row>
    <row r="389" spans="1:23" ht="15" customHeight="1" x14ac:dyDescent="0.2">
      <c r="A389">
        <v>2029</v>
      </c>
      <c r="B389">
        <v>0</v>
      </c>
      <c r="C389">
        <v>8.6058300000000004E-2</v>
      </c>
      <c r="D389">
        <v>0.101302</v>
      </c>
      <c r="E389">
        <v>0.101302</v>
      </c>
      <c r="F389">
        <v>0.101302</v>
      </c>
      <c r="G389">
        <v>0.101302</v>
      </c>
      <c r="H389">
        <v>0.101302</v>
      </c>
      <c r="I389" s="1">
        <v>5.96745E-16</v>
      </c>
      <c r="M389">
        <v>2029</v>
      </c>
      <c r="N389">
        <v>0</v>
      </c>
      <c r="O389">
        <v>8.6058300000000004E-2</v>
      </c>
      <c r="P389">
        <v>0.101302</v>
      </c>
      <c r="Q389">
        <v>0.101302</v>
      </c>
      <c r="R389">
        <v>0.101302</v>
      </c>
      <c r="S389">
        <v>0.101302</v>
      </c>
      <c r="T389">
        <v>0.101302</v>
      </c>
      <c r="U389" s="1">
        <v>5.96745E-16</v>
      </c>
    </row>
    <row r="390" spans="1:23" ht="15" customHeight="1" x14ac:dyDescent="0.2">
      <c r="A390">
        <v>2030</v>
      </c>
      <c r="B390">
        <v>0</v>
      </c>
      <c r="C390">
        <v>8.6058300000000004E-2</v>
      </c>
      <c r="D390">
        <v>0.101302</v>
      </c>
      <c r="E390">
        <v>0.101302</v>
      </c>
      <c r="F390">
        <v>0.101302</v>
      </c>
      <c r="G390">
        <v>0.101302</v>
      </c>
      <c r="H390">
        <v>0.101302</v>
      </c>
      <c r="I390" s="1">
        <v>5.96745E-16</v>
      </c>
      <c r="M390">
        <v>2030</v>
      </c>
      <c r="N390">
        <v>0</v>
      </c>
      <c r="O390">
        <v>8.6058300000000004E-2</v>
      </c>
      <c r="P390">
        <v>0.101302</v>
      </c>
      <c r="Q390">
        <v>0.101302</v>
      </c>
      <c r="R390">
        <v>0.101302</v>
      </c>
      <c r="S390">
        <v>0.101302</v>
      </c>
      <c r="T390">
        <v>0.101302</v>
      </c>
      <c r="U390" s="1">
        <v>5.96745E-16</v>
      </c>
    </row>
    <row r="391" spans="1:23" ht="15" customHeight="1" x14ac:dyDescent="0.2">
      <c r="A391">
        <v>2031</v>
      </c>
      <c r="B391">
        <v>0</v>
      </c>
      <c r="C391">
        <v>8.6058300000000004E-2</v>
      </c>
      <c r="D391">
        <v>0.101302</v>
      </c>
      <c r="E391">
        <v>0.101302</v>
      </c>
      <c r="F391">
        <v>0.101302</v>
      </c>
      <c r="G391">
        <v>0.101302</v>
      </c>
      <c r="H391">
        <v>0.101302</v>
      </c>
      <c r="I391" s="1">
        <v>5.96745E-16</v>
      </c>
      <c r="M391">
        <v>2031</v>
      </c>
      <c r="N391">
        <v>0</v>
      </c>
      <c r="O391">
        <v>8.6058300000000004E-2</v>
      </c>
      <c r="P391">
        <v>0.101302</v>
      </c>
      <c r="Q391">
        <v>0.101302</v>
      </c>
      <c r="R391">
        <v>0.101302</v>
      </c>
      <c r="S391">
        <v>0.101302</v>
      </c>
      <c r="T391">
        <v>0.101302</v>
      </c>
      <c r="U391" s="1">
        <v>5.96745E-16</v>
      </c>
    </row>
    <row r="392" spans="1:23" ht="15" customHeight="1" x14ac:dyDescent="0.2">
      <c r="A392">
        <v>2032</v>
      </c>
      <c r="B392">
        <v>0</v>
      </c>
      <c r="C392">
        <v>8.6058300000000004E-2</v>
      </c>
      <c r="D392">
        <v>0.101302</v>
      </c>
      <c r="E392">
        <v>0.101302</v>
      </c>
      <c r="F392">
        <v>0.101302</v>
      </c>
      <c r="G392">
        <v>0.101302</v>
      </c>
      <c r="H392">
        <v>0.101302</v>
      </c>
      <c r="I392" s="1">
        <v>5.96745E-16</v>
      </c>
      <c r="M392">
        <v>2032</v>
      </c>
      <c r="N392">
        <v>0</v>
      </c>
      <c r="O392">
        <v>8.6058300000000004E-2</v>
      </c>
      <c r="P392">
        <v>0.101302</v>
      </c>
      <c r="Q392">
        <v>0.101302</v>
      </c>
      <c r="R392">
        <v>0.101302</v>
      </c>
      <c r="S392">
        <v>0.101302</v>
      </c>
      <c r="T392">
        <v>0.101302</v>
      </c>
      <c r="U392" s="1">
        <v>5.96745E-16</v>
      </c>
    </row>
    <row r="393" spans="1:23" ht="15" customHeight="1" x14ac:dyDescent="0.2">
      <c r="A393">
        <v>2033</v>
      </c>
      <c r="B393">
        <v>0</v>
      </c>
      <c r="C393">
        <v>8.6058300000000004E-2</v>
      </c>
      <c r="D393">
        <v>0.101302</v>
      </c>
      <c r="E393">
        <v>0.101302</v>
      </c>
      <c r="F393">
        <v>0.101302</v>
      </c>
      <c r="G393">
        <v>0.101295</v>
      </c>
      <c r="H393">
        <v>0.101302</v>
      </c>
      <c r="I393" s="1">
        <v>1.4051800000000001E-4</v>
      </c>
      <c r="M393">
        <v>2033</v>
      </c>
      <c r="N393">
        <v>0</v>
      </c>
      <c r="O393">
        <v>8.6058300000000004E-2</v>
      </c>
      <c r="P393">
        <v>0.101302</v>
      </c>
      <c r="Q393">
        <v>0.101302</v>
      </c>
      <c r="R393">
        <v>0.101302</v>
      </c>
      <c r="S393">
        <v>0.101295</v>
      </c>
      <c r="T393">
        <v>0.101302</v>
      </c>
      <c r="U393" s="1">
        <v>1.4051800000000001E-4</v>
      </c>
    </row>
    <row r="394" spans="1:23" ht="15" customHeight="1" x14ac:dyDescent="0.2">
      <c r="A394">
        <v>2034</v>
      </c>
      <c r="B394">
        <v>0</v>
      </c>
      <c r="C394">
        <v>8.6058300000000004E-2</v>
      </c>
      <c r="D394">
        <v>0.101302</v>
      </c>
      <c r="E394">
        <v>9.9431900000000004E-2</v>
      </c>
      <c r="F394">
        <v>0.101302</v>
      </c>
      <c r="G394">
        <v>0.101003</v>
      </c>
      <c r="H394">
        <v>0.101302</v>
      </c>
      <c r="I394" s="1">
        <v>1.3755099999999999E-3</v>
      </c>
      <c r="M394">
        <v>2034</v>
      </c>
      <c r="N394">
        <v>0</v>
      </c>
      <c r="O394">
        <v>8.6058300000000004E-2</v>
      </c>
      <c r="P394">
        <v>0.101302</v>
      </c>
      <c r="Q394">
        <v>9.9431900000000004E-2</v>
      </c>
      <c r="R394">
        <v>0.101302</v>
      </c>
      <c r="S394">
        <v>0.101003</v>
      </c>
      <c r="T394">
        <v>0.101302</v>
      </c>
      <c r="U394" s="1">
        <v>1.3755099999999999E-3</v>
      </c>
    </row>
    <row r="395" spans="1:23" ht="15" customHeight="1" x14ac:dyDescent="0.2">
      <c r="A395">
        <v>2035</v>
      </c>
      <c r="B395">
        <v>0</v>
      </c>
      <c r="C395">
        <v>8.6058300000000004E-2</v>
      </c>
      <c r="D395">
        <v>0.101302</v>
      </c>
      <c r="E395">
        <v>9.2377699999999993E-2</v>
      </c>
      <c r="F395">
        <v>0.101302</v>
      </c>
      <c r="G395">
        <v>9.9998100000000006E-2</v>
      </c>
      <c r="H395">
        <v>0.101302</v>
      </c>
      <c r="I395">
        <v>3.2677700000000001E-3</v>
      </c>
      <c r="M395">
        <v>2035</v>
      </c>
      <c r="N395">
        <v>0</v>
      </c>
      <c r="O395">
        <v>8.6058300000000004E-2</v>
      </c>
      <c r="P395">
        <v>0.101302</v>
      </c>
      <c r="Q395">
        <v>9.2377699999999993E-2</v>
      </c>
      <c r="R395">
        <v>0.101302</v>
      </c>
      <c r="S395">
        <v>9.9998100000000006E-2</v>
      </c>
      <c r="T395">
        <v>0.101302</v>
      </c>
      <c r="U395">
        <v>3.2677700000000001E-3</v>
      </c>
    </row>
    <row r="396" spans="1:23" ht="15" customHeight="1" x14ac:dyDescent="0.2">
      <c r="A396">
        <v>2036</v>
      </c>
      <c r="B396">
        <v>0</v>
      </c>
      <c r="C396">
        <v>8.6058300000000004E-2</v>
      </c>
      <c r="D396">
        <v>0.101302</v>
      </c>
      <c r="E396">
        <v>8.72584E-2</v>
      </c>
      <c r="F396">
        <v>0.101302</v>
      </c>
      <c r="G396">
        <v>9.8703299999999994E-2</v>
      </c>
      <c r="H396">
        <v>0.101302</v>
      </c>
      <c r="I396">
        <v>4.9927699999999997E-3</v>
      </c>
      <c r="M396">
        <v>2036</v>
      </c>
      <c r="N396">
        <v>0</v>
      </c>
      <c r="O396">
        <v>8.6058300000000004E-2</v>
      </c>
      <c r="P396">
        <v>0.101302</v>
      </c>
      <c r="Q396">
        <v>8.72584E-2</v>
      </c>
      <c r="R396">
        <v>0.101302</v>
      </c>
      <c r="S396">
        <v>9.8703299999999994E-2</v>
      </c>
      <c r="T396">
        <v>0.101302</v>
      </c>
      <c r="U396">
        <v>4.9927699999999997E-3</v>
      </c>
    </row>
    <row r="397" spans="1:23" ht="15" customHeight="1" x14ac:dyDescent="0.2"/>
    <row r="398" spans="1:23" ht="15" customHeight="1" x14ac:dyDescent="0.2">
      <c r="A398" t="s">
        <v>75</v>
      </c>
      <c r="M398" t="s">
        <v>75</v>
      </c>
    </row>
    <row r="399" spans="1:23" ht="15" customHeight="1" x14ac:dyDescent="0.2">
      <c r="A399" t="s">
        <v>6</v>
      </c>
      <c r="B399" t="s">
        <v>44</v>
      </c>
      <c r="C399" t="s">
        <v>45</v>
      </c>
      <c r="D399" t="s">
        <v>46</v>
      </c>
      <c r="E399" t="s">
        <v>47</v>
      </c>
      <c r="F399" t="s">
        <v>48</v>
      </c>
      <c r="G399" t="s">
        <v>49</v>
      </c>
      <c r="H399" t="s">
        <v>50</v>
      </c>
      <c r="I399" t="s">
        <v>51</v>
      </c>
      <c r="M399" t="s">
        <v>6</v>
      </c>
      <c r="N399" t="s">
        <v>44</v>
      </c>
      <c r="O399" t="s">
        <v>45</v>
      </c>
      <c r="P399" t="s">
        <v>46</v>
      </c>
      <c r="Q399" t="s">
        <v>47</v>
      </c>
      <c r="R399" t="s">
        <v>48</v>
      </c>
      <c r="S399" t="s">
        <v>49</v>
      </c>
      <c r="T399" t="s">
        <v>50</v>
      </c>
      <c r="U399" t="s">
        <v>51</v>
      </c>
    </row>
    <row r="400" spans="1:23" ht="15" customHeight="1" x14ac:dyDescent="0.2">
      <c r="A400">
        <v>2023</v>
      </c>
      <c r="B400">
        <v>1390.95</v>
      </c>
      <c r="C400">
        <v>376.36099999999999</v>
      </c>
      <c r="D400">
        <v>347.54599999999999</v>
      </c>
      <c r="E400">
        <v>695.09299999999996</v>
      </c>
      <c r="F400">
        <v>695.09299999999996</v>
      </c>
      <c r="G400">
        <v>695.09299999999996</v>
      </c>
      <c r="H400">
        <v>695.09299999999996</v>
      </c>
      <c r="I400" s="1">
        <v>4.5474699999999999E-13</v>
      </c>
      <c r="K400" s="10">
        <f t="shared" ref="K400:K413" si="82">G400*1000</f>
        <v>695093</v>
      </c>
      <c r="M400">
        <v>2023</v>
      </c>
      <c r="N400">
        <v>1390.95</v>
      </c>
      <c r="O400">
        <v>376.36099999999999</v>
      </c>
      <c r="P400">
        <v>347.54599999999999</v>
      </c>
      <c r="Q400">
        <v>695.09299999999996</v>
      </c>
      <c r="R400">
        <v>695.09299999999996</v>
      </c>
      <c r="S400">
        <v>695.09299999999996</v>
      </c>
      <c r="T400">
        <v>695.09299999999996</v>
      </c>
      <c r="U400" s="1">
        <v>4.5474699999999999E-13</v>
      </c>
      <c r="W400" s="10">
        <f t="shared" ref="W400:W413" si="83">S400*1000</f>
        <v>695093</v>
      </c>
    </row>
    <row r="401" spans="1:23" ht="15" customHeight="1" x14ac:dyDescent="0.2">
      <c r="A401">
        <v>2024</v>
      </c>
      <c r="B401">
        <v>1390.95</v>
      </c>
      <c r="C401">
        <v>376.36099999999999</v>
      </c>
      <c r="D401">
        <v>347.54599999999999</v>
      </c>
      <c r="E401">
        <v>676.57500000000005</v>
      </c>
      <c r="F401">
        <v>690.96400000000006</v>
      </c>
      <c r="G401">
        <v>700.35299999999995</v>
      </c>
      <c r="H401">
        <v>755.18700000000001</v>
      </c>
      <c r="I401">
        <v>28.395399999999999</v>
      </c>
      <c r="K401" s="10">
        <f t="shared" si="82"/>
        <v>700353</v>
      </c>
      <c r="M401">
        <v>2024</v>
      </c>
      <c r="N401">
        <v>1390.95</v>
      </c>
      <c r="O401">
        <v>376.36099999999999</v>
      </c>
      <c r="P401">
        <v>347.54599999999999</v>
      </c>
      <c r="Q401">
        <v>676.57500000000005</v>
      </c>
      <c r="R401">
        <v>690.96400000000006</v>
      </c>
      <c r="S401">
        <v>700.35299999999995</v>
      </c>
      <c r="T401">
        <v>755.18700000000001</v>
      </c>
      <c r="U401">
        <v>28.395399999999999</v>
      </c>
      <c r="W401" s="10">
        <f t="shared" si="83"/>
        <v>700353</v>
      </c>
    </row>
    <row r="402" spans="1:23" ht="15" customHeight="1" x14ac:dyDescent="0.2">
      <c r="A402">
        <v>2025</v>
      </c>
      <c r="B402">
        <v>1390.95</v>
      </c>
      <c r="C402">
        <v>376.36099999999999</v>
      </c>
      <c r="D402">
        <v>347.54599999999999</v>
      </c>
      <c r="E402">
        <v>623.74400000000003</v>
      </c>
      <c r="F402">
        <v>656.98500000000001</v>
      </c>
      <c r="G402">
        <v>666.47500000000002</v>
      </c>
      <c r="H402">
        <v>737.25599999999997</v>
      </c>
      <c r="I402">
        <v>39.739199999999997</v>
      </c>
      <c r="K402" s="10">
        <f t="shared" si="82"/>
        <v>666475</v>
      </c>
      <c r="M402">
        <v>2025</v>
      </c>
      <c r="N402">
        <v>1390.95</v>
      </c>
      <c r="O402">
        <v>376.36099999999999</v>
      </c>
      <c r="P402">
        <v>347.54599999999999</v>
      </c>
      <c r="Q402">
        <v>623.74400000000003</v>
      </c>
      <c r="R402">
        <v>656.98500000000001</v>
      </c>
      <c r="S402">
        <v>666.47500000000002</v>
      </c>
      <c r="T402">
        <v>737.25599999999997</v>
      </c>
      <c r="U402">
        <v>39.739199999999997</v>
      </c>
      <c r="W402" s="10">
        <f t="shared" si="83"/>
        <v>666475</v>
      </c>
    </row>
    <row r="403" spans="1:23" ht="15" customHeight="1" x14ac:dyDescent="0.2">
      <c r="A403">
        <v>2026</v>
      </c>
      <c r="B403">
        <v>1390.95</v>
      </c>
      <c r="C403">
        <v>376.36099999999999</v>
      </c>
      <c r="D403">
        <v>347.54599999999999</v>
      </c>
      <c r="E403">
        <v>571.71100000000001</v>
      </c>
      <c r="F403">
        <v>617.21100000000001</v>
      </c>
      <c r="G403">
        <v>629.09199999999998</v>
      </c>
      <c r="H403">
        <v>718.31700000000001</v>
      </c>
      <c r="I403">
        <v>50.071300000000001</v>
      </c>
      <c r="K403" s="10">
        <f t="shared" si="82"/>
        <v>629092</v>
      </c>
      <c r="M403">
        <v>2026</v>
      </c>
      <c r="N403">
        <v>1390.95</v>
      </c>
      <c r="O403">
        <v>376.36099999999999</v>
      </c>
      <c r="P403">
        <v>347.54599999999999</v>
      </c>
      <c r="Q403">
        <v>571.71100000000001</v>
      </c>
      <c r="R403">
        <v>617.21100000000001</v>
      </c>
      <c r="S403">
        <v>629.09199999999998</v>
      </c>
      <c r="T403">
        <v>718.31700000000001</v>
      </c>
      <c r="U403">
        <v>50.071300000000001</v>
      </c>
      <c r="W403" s="10">
        <f t="shared" si="83"/>
        <v>629092</v>
      </c>
    </row>
    <row r="404" spans="1:23" ht="15" customHeight="1" x14ac:dyDescent="0.2">
      <c r="A404">
        <v>2027</v>
      </c>
      <c r="B404">
        <v>1390.95</v>
      </c>
      <c r="C404">
        <v>376.36099999999999</v>
      </c>
      <c r="D404">
        <v>347.54599999999999</v>
      </c>
      <c r="E404">
        <v>522.81299999999999</v>
      </c>
      <c r="F404">
        <v>578.78300000000002</v>
      </c>
      <c r="G404">
        <v>593.34799999999996</v>
      </c>
      <c r="H404">
        <v>704.25300000000004</v>
      </c>
      <c r="I404">
        <v>60.171900000000001</v>
      </c>
      <c r="K404" s="10">
        <f t="shared" si="82"/>
        <v>593348</v>
      </c>
      <c r="M404">
        <v>2027</v>
      </c>
      <c r="N404">
        <v>1390.95</v>
      </c>
      <c r="O404">
        <v>376.36099999999999</v>
      </c>
      <c r="P404">
        <v>347.54599999999999</v>
      </c>
      <c r="Q404">
        <v>522.81299999999999</v>
      </c>
      <c r="R404">
        <v>578.78300000000002</v>
      </c>
      <c r="S404">
        <v>593.34799999999996</v>
      </c>
      <c r="T404">
        <v>704.25300000000004</v>
      </c>
      <c r="U404">
        <v>60.171900000000001</v>
      </c>
      <c r="W404" s="10">
        <f t="shared" si="83"/>
        <v>593348</v>
      </c>
    </row>
    <row r="405" spans="1:23" ht="15" customHeight="1" x14ac:dyDescent="0.2">
      <c r="A405">
        <v>2028</v>
      </c>
      <c r="B405">
        <v>1390.95</v>
      </c>
      <c r="C405">
        <v>376.36099999999999</v>
      </c>
      <c r="D405">
        <v>347.54599999999999</v>
      </c>
      <c r="E405">
        <v>477.25900000000001</v>
      </c>
      <c r="F405">
        <v>544.53599999999994</v>
      </c>
      <c r="G405">
        <v>558.27200000000005</v>
      </c>
      <c r="H405">
        <v>678.12</v>
      </c>
      <c r="I405">
        <v>66.945300000000003</v>
      </c>
      <c r="K405" s="10">
        <f t="shared" si="82"/>
        <v>558272</v>
      </c>
      <c r="M405">
        <v>2028</v>
      </c>
      <c r="N405">
        <v>1390.95</v>
      </c>
      <c r="O405">
        <v>376.36099999999999</v>
      </c>
      <c r="P405">
        <v>347.54599999999999</v>
      </c>
      <c r="Q405">
        <v>477.25900000000001</v>
      </c>
      <c r="R405">
        <v>544.53599999999994</v>
      </c>
      <c r="S405">
        <v>558.27200000000005</v>
      </c>
      <c r="T405">
        <v>678.12</v>
      </c>
      <c r="U405">
        <v>66.945300000000003</v>
      </c>
      <c r="W405" s="10">
        <f t="shared" si="83"/>
        <v>558272</v>
      </c>
    </row>
    <row r="406" spans="1:23" ht="15" customHeight="1" x14ac:dyDescent="0.2">
      <c r="A406">
        <v>2029</v>
      </c>
      <c r="B406">
        <v>1390.95</v>
      </c>
      <c r="C406">
        <v>376.36099999999999</v>
      </c>
      <c r="D406">
        <v>347.54599999999999</v>
      </c>
      <c r="E406">
        <v>434.40699999999998</v>
      </c>
      <c r="F406">
        <v>513.11900000000003</v>
      </c>
      <c r="G406">
        <v>526.29899999999998</v>
      </c>
      <c r="H406">
        <v>652.01</v>
      </c>
      <c r="I406">
        <v>71.945800000000006</v>
      </c>
      <c r="K406" s="10">
        <f t="shared" si="82"/>
        <v>526299</v>
      </c>
      <c r="M406">
        <v>2029</v>
      </c>
      <c r="N406">
        <v>1390.95</v>
      </c>
      <c r="O406">
        <v>376.36099999999999</v>
      </c>
      <c r="P406">
        <v>347.54599999999999</v>
      </c>
      <c r="Q406">
        <v>434.40699999999998</v>
      </c>
      <c r="R406">
        <v>513.11900000000003</v>
      </c>
      <c r="S406">
        <v>526.29899999999998</v>
      </c>
      <c r="T406">
        <v>652.01</v>
      </c>
      <c r="U406">
        <v>71.945800000000006</v>
      </c>
      <c r="W406" s="10">
        <f t="shared" si="83"/>
        <v>526299</v>
      </c>
    </row>
    <row r="407" spans="1:23" ht="15" customHeight="1" x14ac:dyDescent="0.2">
      <c r="A407">
        <v>2030</v>
      </c>
      <c r="B407">
        <v>1390.95</v>
      </c>
      <c r="C407">
        <v>376.36099999999999</v>
      </c>
      <c r="D407">
        <v>347.54599999999999</v>
      </c>
      <c r="E407">
        <v>400.24</v>
      </c>
      <c r="F407">
        <v>488.23599999999999</v>
      </c>
      <c r="G407">
        <v>498.904</v>
      </c>
      <c r="H407">
        <v>633.81399999999996</v>
      </c>
      <c r="I407">
        <v>74.849000000000004</v>
      </c>
      <c r="K407" s="10">
        <f t="shared" si="82"/>
        <v>498904</v>
      </c>
      <c r="M407">
        <v>2030</v>
      </c>
      <c r="N407">
        <v>1390.95</v>
      </c>
      <c r="O407">
        <v>376.36099999999999</v>
      </c>
      <c r="P407">
        <v>347.54599999999999</v>
      </c>
      <c r="Q407">
        <v>400.24</v>
      </c>
      <c r="R407">
        <v>488.23599999999999</v>
      </c>
      <c r="S407">
        <v>498.904</v>
      </c>
      <c r="T407">
        <v>633.81399999999996</v>
      </c>
      <c r="U407">
        <v>74.849000000000004</v>
      </c>
      <c r="W407" s="10">
        <f t="shared" si="83"/>
        <v>498904</v>
      </c>
    </row>
    <row r="408" spans="1:23" ht="15" customHeight="1" x14ac:dyDescent="0.2">
      <c r="A408">
        <v>2031</v>
      </c>
      <c r="B408">
        <v>1390.95</v>
      </c>
      <c r="C408">
        <v>376.36099999999999</v>
      </c>
      <c r="D408">
        <v>347.54599999999999</v>
      </c>
      <c r="E408">
        <v>374.58499999999998</v>
      </c>
      <c r="F408">
        <v>465.27300000000002</v>
      </c>
      <c r="G408">
        <v>476.45600000000002</v>
      </c>
      <c r="H408">
        <v>621.76900000000001</v>
      </c>
      <c r="I408">
        <v>79.623599999999996</v>
      </c>
      <c r="K408" s="10">
        <f t="shared" si="82"/>
        <v>476456</v>
      </c>
      <c r="M408">
        <v>2031</v>
      </c>
      <c r="N408">
        <v>1390.95</v>
      </c>
      <c r="O408">
        <v>376.36099999999999</v>
      </c>
      <c r="P408">
        <v>347.54599999999999</v>
      </c>
      <c r="Q408">
        <v>374.58499999999998</v>
      </c>
      <c r="R408">
        <v>465.27300000000002</v>
      </c>
      <c r="S408">
        <v>476.45600000000002</v>
      </c>
      <c r="T408">
        <v>621.77</v>
      </c>
      <c r="U408">
        <v>79.623599999999996</v>
      </c>
      <c r="W408" s="10">
        <f t="shared" si="83"/>
        <v>476456</v>
      </c>
    </row>
    <row r="409" spans="1:23" ht="15" customHeight="1" x14ac:dyDescent="0.2">
      <c r="A409">
        <v>2032</v>
      </c>
      <c r="B409">
        <v>1390.95</v>
      </c>
      <c r="C409">
        <v>376.36099999999999</v>
      </c>
      <c r="D409">
        <v>347.54599999999999</v>
      </c>
      <c r="E409">
        <v>348.62400000000002</v>
      </c>
      <c r="F409">
        <v>444.46199999999999</v>
      </c>
      <c r="G409">
        <v>457.25900000000001</v>
      </c>
      <c r="H409">
        <v>603.5</v>
      </c>
      <c r="I409">
        <v>81.13</v>
      </c>
      <c r="K409" s="10">
        <f t="shared" si="82"/>
        <v>457259</v>
      </c>
      <c r="M409">
        <v>2032</v>
      </c>
      <c r="N409">
        <v>1390.95</v>
      </c>
      <c r="O409">
        <v>376.36099999999999</v>
      </c>
      <c r="P409">
        <v>347.54599999999999</v>
      </c>
      <c r="Q409">
        <v>348.62400000000002</v>
      </c>
      <c r="R409">
        <v>444.46199999999999</v>
      </c>
      <c r="S409">
        <v>457.25900000000001</v>
      </c>
      <c r="T409">
        <v>603.5</v>
      </c>
      <c r="U409">
        <v>81.13</v>
      </c>
      <c r="W409" s="10">
        <f t="shared" si="83"/>
        <v>457259</v>
      </c>
    </row>
    <row r="410" spans="1:23" ht="15" customHeight="1" x14ac:dyDescent="0.2">
      <c r="A410">
        <v>2033</v>
      </c>
      <c r="B410">
        <v>1390.95</v>
      </c>
      <c r="C410">
        <v>376.36099999999999</v>
      </c>
      <c r="D410">
        <v>347.54599999999999</v>
      </c>
      <c r="E410">
        <v>331.983</v>
      </c>
      <c r="F410">
        <v>423.56900000000002</v>
      </c>
      <c r="G410">
        <v>439.57900000000001</v>
      </c>
      <c r="H410">
        <v>585.74699999999996</v>
      </c>
      <c r="I410">
        <v>81.341700000000003</v>
      </c>
      <c r="K410" s="10">
        <f t="shared" si="82"/>
        <v>439579</v>
      </c>
      <c r="M410">
        <v>2033</v>
      </c>
      <c r="N410">
        <v>1390.95</v>
      </c>
      <c r="O410">
        <v>376.36099999999999</v>
      </c>
      <c r="P410">
        <v>347.54599999999999</v>
      </c>
      <c r="Q410">
        <v>331.983</v>
      </c>
      <c r="R410">
        <v>423.56900000000002</v>
      </c>
      <c r="S410">
        <v>439.57900000000001</v>
      </c>
      <c r="T410">
        <v>585.74699999999996</v>
      </c>
      <c r="U410">
        <v>81.341700000000003</v>
      </c>
      <c r="W410" s="10">
        <f t="shared" si="83"/>
        <v>439579</v>
      </c>
    </row>
    <row r="411" spans="1:23" ht="15" customHeight="1" x14ac:dyDescent="0.2">
      <c r="A411">
        <v>2034</v>
      </c>
      <c r="B411">
        <v>1390.95</v>
      </c>
      <c r="C411">
        <v>376.36099999999999</v>
      </c>
      <c r="D411">
        <v>347.54599999999999</v>
      </c>
      <c r="E411">
        <v>317.28300000000002</v>
      </c>
      <c r="F411">
        <v>407.43599999999998</v>
      </c>
      <c r="G411">
        <v>425.26600000000002</v>
      </c>
      <c r="H411">
        <v>570.20600000000002</v>
      </c>
      <c r="I411">
        <v>82.808800000000005</v>
      </c>
      <c r="K411" s="10">
        <f t="shared" si="82"/>
        <v>425266</v>
      </c>
      <c r="M411">
        <v>2034</v>
      </c>
      <c r="N411">
        <v>1390.95</v>
      </c>
      <c r="O411">
        <v>376.36099999999999</v>
      </c>
      <c r="P411">
        <v>347.54599999999999</v>
      </c>
      <c r="Q411">
        <v>317.28300000000002</v>
      </c>
      <c r="R411">
        <v>407.43599999999998</v>
      </c>
      <c r="S411">
        <v>425.26600000000002</v>
      </c>
      <c r="T411">
        <v>570.20600000000002</v>
      </c>
      <c r="U411">
        <v>82.808800000000005</v>
      </c>
      <c r="W411" s="10">
        <f t="shared" si="83"/>
        <v>425266</v>
      </c>
    </row>
    <row r="412" spans="1:23" ht="15" customHeight="1" x14ac:dyDescent="0.2">
      <c r="A412">
        <v>2035</v>
      </c>
      <c r="B412">
        <v>1390.95</v>
      </c>
      <c r="C412">
        <v>376.36099999999999</v>
      </c>
      <c r="D412">
        <v>347.54599999999999</v>
      </c>
      <c r="E412">
        <v>302.10399999999998</v>
      </c>
      <c r="F412">
        <v>397.01100000000002</v>
      </c>
      <c r="G412">
        <v>413.06900000000002</v>
      </c>
      <c r="H412">
        <v>573.995</v>
      </c>
      <c r="I412">
        <v>83.862899999999996</v>
      </c>
      <c r="K412" s="10">
        <f t="shared" si="82"/>
        <v>413069</v>
      </c>
      <c r="M412">
        <v>2035</v>
      </c>
      <c r="N412">
        <v>1390.95</v>
      </c>
      <c r="O412">
        <v>376.36099999999999</v>
      </c>
      <c r="P412">
        <v>347.54599999999999</v>
      </c>
      <c r="Q412">
        <v>302.10399999999998</v>
      </c>
      <c r="R412">
        <v>397.01100000000002</v>
      </c>
      <c r="S412">
        <v>413.06900000000002</v>
      </c>
      <c r="T412">
        <v>573.995</v>
      </c>
      <c r="U412">
        <v>83.862899999999996</v>
      </c>
      <c r="W412" s="10">
        <f t="shared" si="83"/>
        <v>413069</v>
      </c>
    </row>
    <row r="413" spans="1:23" ht="15" customHeight="1" x14ac:dyDescent="0.2">
      <c r="A413">
        <v>2036</v>
      </c>
      <c r="B413">
        <v>1390.95</v>
      </c>
      <c r="C413">
        <v>376.36099999999999</v>
      </c>
      <c r="D413">
        <v>347.54599999999999</v>
      </c>
      <c r="E413">
        <v>291.87200000000001</v>
      </c>
      <c r="F413">
        <v>388.60599999999999</v>
      </c>
      <c r="G413">
        <v>403.423</v>
      </c>
      <c r="H413">
        <v>561.87199999999996</v>
      </c>
      <c r="I413">
        <v>82.981300000000005</v>
      </c>
      <c r="K413" s="10">
        <f t="shared" si="82"/>
        <v>403423</v>
      </c>
      <c r="M413">
        <v>2036</v>
      </c>
      <c r="N413">
        <v>1390.95</v>
      </c>
      <c r="O413">
        <v>376.36099999999999</v>
      </c>
      <c r="P413">
        <v>347.54599999999999</v>
      </c>
      <c r="Q413">
        <v>291.87200000000001</v>
      </c>
      <c r="R413">
        <v>388.60599999999999</v>
      </c>
      <c r="S413">
        <v>403.423</v>
      </c>
      <c r="T413">
        <v>561.87199999999996</v>
      </c>
      <c r="U413">
        <v>82.981300000000005</v>
      </c>
      <c r="W413" s="10">
        <f t="shared" si="83"/>
        <v>403423</v>
      </c>
    </row>
    <row r="414" spans="1:23" ht="15" customHeight="1" x14ac:dyDescent="0.2">
      <c r="A414" t="s">
        <v>13</v>
      </c>
      <c r="B414">
        <v>7</v>
      </c>
      <c r="C414" t="s">
        <v>13</v>
      </c>
      <c r="D414" t="s">
        <v>14</v>
      </c>
      <c r="E414" t="s">
        <v>73</v>
      </c>
      <c r="M414" t="s">
        <v>13</v>
      </c>
      <c r="N414">
        <v>7</v>
      </c>
      <c r="O414" t="s">
        <v>13</v>
      </c>
      <c r="P414" t="s">
        <v>14</v>
      </c>
      <c r="Q414" t="s">
        <v>73</v>
      </c>
    </row>
    <row r="415" spans="1:23" ht="15" customHeight="1" x14ac:dyDescent="0.2">
      <c r="A415" t="s">
        <v>15</v>
      </c>
      <c r="B415" t="s">
        <v>73</v>
      </c>
      <c r="M415" t="s">
        <v>15</v>
      </c>
      <c r="N415" t="s">
        <v>73</v>
      </c>
    </row>
    <row r="416" spans="1:23" ht="15" customHeight="1" x14ac:dyDescent="0.2">
      <c r="A416" t="s">
        <v>6</v>
      </c>
      <c r="B416" t="s">
        <v>16</v>
      </c>
      <c r="C416" t="s">
        <v>17</v>
      </c>
      <c r="D416" t="s">
        <v>18</v>
      </c>
      <c r="E416" t="s">
        <v>19</v>
      </c>
      <c r="F416" t="s">
        <v>20</v>
      </c>
      <c r="G416" t="s">
        <v>21</v>
      </c>
      <c r="H416" t="s">
        <v>22</v>
      </c>
      <c r="I416" t="s">
        <v>23</v>
      </c>
      <c r="M416" t="s">
        <v>6</v>
      </c>
      <c r="N416" t="s">
        <v>16</v>
      </c>
      <c r="O416" t="s">
        <v>17</v>
      </c>
      <c r="P416" t="s">
        <v>18</v>
      </c>
      <c r="Q416" t="s">
        <v>19</v>
      </c>
      <c r="R416" t="s">
        <v>20</v>
      </c>
      <c r="S416" t="s">
        <v>21</v>
      </c>
      <c r="T416" t="s">
        <v>22</v>
      </c>
      <c r="U416" t="s">
        <v>23</v>
      </c>
    </row>
    <row r="417" spans="1:23" ht="15" customHeight="1" x14ac:dyDescent="0.2">
      <c r="A417">
        <v>2023</v>
      </c>
      <c r="B417">
        <v>0</v>
      </c>
      <c r="C417">
        <v>24.217600000000001</v>
      </c>
      <c r="D417">
        <v>25.8934</v>
      </c>
      <c r="E417">
        <v>27.16</v>
      </c>
      <c r="F417">
        <v>27.16</v>
      </c>
      <c r="G417">
        <v>27.16</v>
      </c>
      <c r="H417">
        <v>27.16</v>
      </c>
      <c r="I417" s="1">
        <v>2.1316299999999999E-13</v>
      </c>
      <c r="K417" s="10">
        <f t="shared" ref="K417:K430" si="84">G417*1000</f>
        <v>27160</v>
      </c>
      <c r="M417">
        <v>2023</v>
      </c>
      <c r="N417">
        <v>0</v>
      </c>
      <c r="O417">
        <v>24.217600000000001</v>
      </c>
      <c r="P417">
        <v>25.8934</v>
      </c>
      <c r="Q417">
        <v>27.16</v>
      </c>
      <c r="R417">
        <v>27.16</v>
      </c>
      <c r="S417">
        <v>27.16</v>
      </c>
      <c r="T417">
        <v>27.16</v>
      </c>
      <c r="U417" s="1">
        <v>2.1316299999999999E-13</v>
      </c>
      <c r="W417" s="10">
        <f t="shared" ref="W417:W430" si="85">S417*1000</f>
        <v>27160</v>
      </c>
    </row>
    <row r="418" spans="1:23" ht="15" customHeight="1" x14ac:dyDescent="0.2">
      <c r="A418">
        <v>2024</v>
      </c>
      <c r="B418">
        <v>0</v>
      </c>
      <c r="C418">
        <v>24.217600000000001</v>
      </c>
      <c r="D418">
        <v>25.8934</v>
      </c>
      <c r="E418">
        <v>46.958500000000001</v>
      </c>
      <c r="F418">
        <v>47.205599999999997</v>
      </c>
      <c r="G418">
        <v>47.366900000000001</v>
      </c>
      <c r="H418">
        <v>48.308599999999998</v>
      </c>
      <c r="I418" s="1">
        <v>0.48767100000000002</v>
      </c>
      <c r="K418" s="10">
        <f t="shared" si="84"/>
        <v>47366.9</v>
      </c>
      <c r="M418">
        <v>2024</v>
      </c>
      <c r="N418">
        <v>0</v>
      </c>
      <c r="O418">
        <v>24.217600000000001</v>
      </c>
      <c r="P418">
        <v>25.8934</v>
      </c>
      <c r="Q418">
        <v>46.958500000000001</v>
      </c>
      <c r="R418">
        <v>47.205599999999997</v>
      </c>
      <c r="S418">
        <v>47.366900000000001</v>
      </c>
      <c r="T418">
        <v>48.308599999999998</v>
      </c>
      <c r="U418" s="1">
        <v>0.48766999999999999</v>
      </c>
      <c r="W418" s="10">
        <f t="shared" si="85"/>
        <v>47366.9</v>
      </c>
    </row>
    <row r="419" spans="1:23" ht="15" customHeight="1" x14ac:dyDescent="0.2">
      <c r="A419">
        <v>2025</v>
      </c>
      <c r="B419">
        <v>0</v>
      </c>
      <c r="C419">
        <v>24.217600000000001</v>
      </c>
      <c r="D419">
        <v>25.8934</v>
      </c>
      <c r="E419">
        <v>45.041400000000003</v>
      </c>
      <c r="F419">
        <v>46.024999999999999</v>
      </c>
      <c r="G419">
        <v>46.360700000000001</v>
      </c>
      <c r="H419">
        <v>48.829700000000003</v>
      </c>
      <c r="I419" s="1">
        <v>1.3566800000000001</v>
      </c>
      <c r="K419" s="10">
        <f t="shared" si="84"/>
        <v>46360.700000000004</v>
      </c>
      <c r="M419">
        <v>2025</v>
      </c>
      <c r="N419">
        <v>0</v>
      </c>
      <c r="O419">
        <v>24.217600000000001</v>
      </c>
      <c r="P419">
        <v>25.8934</v>
      </c>
      <c r="Q419">
        <v>45.041400000000003</v>
      </c>
      <c r="R419">
        <v>46.024999999999999</v>
      </c>
      <c r="S419">
        <v>46.360700000000001</v>
      </c>
      <c r="T419">
        <v>48.829700000000003</v>
      </c>
      <c r="U419" s="1">
        <v>1.35669</v>
      </c>
      <c r="W419" s="10">
        <f t="shared" si="85"/>
        <v>46360.700000000004</v>
      </c>
    </row>
    <row r="420" spans="1:23" ht="15" customHeight="1" x14ac:dyDescent="0.2">
      <c r="A420">
        <v>2026</v>
      </c>
      <c r="B420">
        <v>0</v>
      </c>
      <c r="C420">
        <v>24.217600000000001</v>
      </c>
      <c r="D420">
        <v>25.8934</v>
      </c>
      <c r="E420">
        <v>49.063699999999997</v>
      </c>
      <c r="F420">
        <v>51.445500000000003</v>
      </c>
      <c r="G420">
        <v>52.0685</v>
      </c>
      <c r="H420">
        <v>57.008000000000003</v>
      </c>
      <c r="I420">
        <v>2.7543600000000001</v>
      </c>
      <c r="K420" s="10">
        <f t="shared" si="84"/>
        <v>52068.5</v>
      </c>
      <c r="M420">
        <v>2026</v>
      </c>
      <c r="N420">
        <v>0</v>
      </c>
      <c r="O420">
        <v>24.217600000000001</v>
      </c>
      <c r="P420">
        <v>25.8934</v>
      </c>
      <c r="Q420">
        <v>49.063699999999997</v>
      </c>
      <c r="R420">
        <v>51.445500000000003</v>
      </c>
      <c r="S420">
        <v>52.0685</v>
      </c>
      <c r="T420">
        <v>57.008000000000003</v>
      </c>
      <c r="U420">
        <v>2.7543600000000001</v>
      </c>
      <c r="W420" s="10">
        <f t="shared" si="85"/>
        <v>52068.5</v>
      </c>
    </row>
    <row r="421" spans="1:23" ht="15" customHeight="1" x14ac:dyDescent="0.2">
      <c r="A421">
        <v>2027</v>
      </c>
      <c r="B421">
        <v>0</v>
      </c>
      <c r="C421">
        <v>24.217600000000001</v>
      </c>
      <c r="D421">
        <v>25.8934</v>
      </c>
      <c r="E421">
        <v>44.746299999999998</v>
      </c>
      <c r="F421">
        <v>48.067100000000003</v>
      </c>
      <c r="G421">
        <v>48.832500000000003</v>
      </c>
      <c r="H421">
        <v>55.002200000000002</v>
      </c>
      <c r="I421">
        <v>3.6374900000000001</v>
      </c>
      <c r="K421" s="10">
        <f t="shared" si="84"/>
        <v>48832.5</v>
      </c>
      <c r="M421">
        <v>2027</v>
      </c>
      <c r="N421">
        <v>0</v>
      </c>
      <c r="O421">
        <v>24.217600000000001</v>
      </c>
      <c r="P421">
        <v>25.8934</v>
      </c>
      <c r="Q421">
        <v>44.746299999999998</v>
      </c>
      <c r="R421">
        <v>48.067100000000003</v>
      </c>
      <c r="S421">
        <v>48.832500000000003</v>
      </c>
      <c r="T421">
        <v>55.002200000000002</v>
      </c>
      <c r="U421">
        <v>3.6374900000000001</v>
      </c>
      <c r="W421" s="10">
        <f t="shared" si="85"/>
        <v>48832.5</v>
      </c>
    </row>
    <row r="422" spans="1:23" ht="15" customHeight="1" x14ac:dyDescent="0.2">
      <c r="A422">
        <v>2028</v>
      </c>
      <c r="B422">
        <v>0</v>
      </c>
      <c r="C422">
        <v>24.217600000000001</v>
      </c>
      <c r="D422">
        <v>25.8934</v>
      </c>
      <c r="E422">
        <v>40.380099999999999</v>
      </c>
      <c r="F422">
        <v>44.456299999999999</v>
      </c>
      <c r="G422">
        <v>45.618299999999998</v>
      </c>
      <c r="H422">
        <v>53.583100000000002</v>
      </c>
      <c r="I422">
        <v>4.40693</v>
      </c>
      <c r="K422" s="10">
        <f t="shared" si="84"/>
        <v>45618.299999999996</v>
      </c>
      <c r="M422">
        <v>2028</v>
      </c>
      <c r="N422">
        <v>0</v>
      </c>
      <c r="O422">
        <v>24.217600000000001</v>
      </c>
      <c r="P422">
        <v>25.8934</v>
      </c>
      <c r="Q422">
        <v>40.380099999999999</v>
      </c>
      <c r="R422">
        <v>44.456299999999999</v>
      </c>
      <c r="S422">
        <v>45.618299999999998</v>
      </c>
      <c r="T422">
        <v>53.583100000000002</v>
      </c>
      <c r="U422">
        <v>4.40693</v>
      </c>
      <c r="W422" s="10">
        <f t="shared" si="85"/>
        <v>45618.299999999996</v>
      </c>
    </row>
    <row r="423" spans="1:23" ht="15" customHeight="1" x14ac:dyDescent="0.2">
      <c r="A423">
        <v>2029</v>
      </c>
      <c r="B423">
        <v>0</v>
      </c>
      <c r="C423">
        <v>24.217600000000001</v>
      </c>
      <c r="D423">
        <v>25.8934</v>
      </c>
      <c r="E423">
        <v>36.428199999999997</v>
      </c>
      <c r="F423">
        <v>41.551900000000003</v>
      </c>
      <c r="G423">
        <v>42.616100000000003</v>
      </c>
      <c r="H423">
        <v>51.473199999999999</v>
      </c>
      <c r="I423">
        <v>5.0262200000000004</v>
      </c>
      <c r="K423" s="10">
        <f t="shared" si="84"/>
        <v>42616.100000000006</v>
      </c>
      <c r="M423">
        <v>2029</v>
      </c>
      <c r="N423">
        <v>0</v>
      </c>
      <c r="O423">
        <v>24.217600000000001</v>
      </c>
      <c r="P423">
        <v>25.8934</v>
      </c>
      <c r="Q423">
        <v>36.428199999999997</v>
      </c>
      <c r="R423">
        <v>41.551900000000003</v>
      </c>
      <c r="S423">
        <v>42.616100000000003</v>
      </c>
      <c r="T423">
        <v>51.473300000000002</v>
      </c>
      <c r="U423">
        <v>5.0262200000000004</v>
      </c>
      <c r="W423" s="10">
        <f t="shared" si="85"/>
        <v>42616.100000000006</v>
      </c>
    </row>
    <row r="424" spans="1:23" ht="15" customHeight="1" x14ac:dyDescent="0.2">
      <c r="A424">
        <v>2030</v>
      </c>
      <c r="B424">
        <v>0</v>
      </c>
      <c r="C424">
        <v>24.217600000000001</v>
      </c>
      <c r="D424">
        <v>25.8934</v>
      </c>
      <c r="E424">
        <v>33.020400000000002</v>
      </c>
      <c r="F424">
        <v>39.042900000000003</v>
      </c>
      <c r="G424">
        <v>39.921100000000003</v>
      </c>
      <c r="H424">
        <v>49.356099999999998</v>
      </c>
      <c r="I424">
        <v>5.3972300000000004</v>
      </c>
      <c r="K424" s="10">
        <f t="shared" si="84"/>
        <v>39921.100000000006</v>
      </c>
      <c r="M424">
        <v>2030</v>
      </c>
      <c r="N424">
        <v>0</v>
      </c>
      <c r="O424">
        <v>24.217600000000001</v>
      </c>
      <c r="P424">
        <v>25.8934</v>
      </c>
      <c r="Q424">
        <v>33.020400000000002</v>
      </c>
      <c r="R424">
        <v>39.042900000000003</v>
      </c>
      <c r="S424">
        <v>39.921100000000003</v>
      </c>
      <c r="T424">
        <v>49.356099999999998</v>
      </c>
      <c r="U424">
        <v>5.3972300000000004</v>
      </c>
      <c r="W424" s="10">
        <f t="shared" si="85"/>
        <v>39921.100000000006</v>
      </c>
    </row>
    <row r="425" spans="1:23" ht="15" customHeight="1" x14ac:dyDescent="0.2">
      <c r="A425">
        <v>2031</v>
      </c>
      <c r="B425">
        <v>0</v>
      </c>
      <c r="C425">
        <v>24.217600000000001</v>
      </c>
      <c r="D425">
        <v>25.8934</v>
      </c>
      <c r="E425">
        <v>30.321300000000001</v>
      </c>
      <c r="F425">
        <v>36.729399999999998</v>
      </c>
      <c r="G425">
        <v>37.6233</v>
      </c>
      <c r="H425">
        <v>47.843000000000004</v>
      </c>
      <c r="I425">
        <v>5.6784499999999998</v>
      </c>
      <c r="K425" s="10">
        <f t="shared" si="84"/>
        <v>37623.300000000003</v>
      </c>
      <c r="M425">
        <v>2031</v>
      </c>
      <c r="N425">
        <v>0</v>
      </c>
      <c r="O425">
        <v>24.217600000000001</v>
      </c>
      <c r="P425">
        <v>25.8934</v>
      </c>
      <c r="Q425">
        <v>30.321300000000001</v>
      </c>
      <c r="R425">
        <v>36.729399999999998</v>
      </c>
      <c r="S425">
        <v>37.6233</v>
      </c>
      <c r="T425">
        <v>47.843000000000004</v>
      </c>
      <c r="U425">
        <v>5.6784499999999998</v>
      </c>
      <c r="W425" s="10">
        <f t="shared" si="85"/>
        <v>37623.300000000003</v>
      </c>
    </row>
    <row r="426" spans="1:23" ht="15" customHeight="1" x14ac:dyDescent="0.2">
      <c r="A426">
        <v>2032</v>
      </c>
      <c r="B426">
        <v>0</v>
      </c>
      <c r="C426">
        <v>24.217600000000001</v>
      </c>
      <c r="D426">
        <v>25.8934</v>
      </c>
      <c r="E426">
        <v>28.005299999999998</v>
      </c>
      <c r="F426">
        <v>34.903599999999997</v>
      </c>
      <c r="G426">
        <v>35.725900000000003</v>
      </c>
      <c r="H426">
        <v>45.900500000000001</v>
      </c>
      <c r="I426">
        <v>5.9354100000000001</v>
      </c>
      <c r="K426" s="10">
        <f t="shared" si="84"/>
        <v>35725.9</v>
      </c>
      <c r="M426">
        <v>2032</v>
      </c>
      <c r="N426">
        <v>0</v>
      </c>
      <c r="O426">
        <v>24.217600000000001</v>
      </c>
      <c r="P426">
        <v>25.8934</v>
      </c>
      <c r="Q426">
        <v>28.005299999999998</v>
      </c>
      <c r="R426">
        <v>34.903599999999997</v>
      </c>
      <c r="S426">
        <v>35.725900000000003</v>
      </c>
      <c r="T426">
        <v>45.900500000000001</v>
      </c>
      <c r="U426">
        <v>5.9354100000000001</v>
      </c>
      <c r="W426" s="10">
        <f t="shared" si="85"/>
        <v>35725.9</v>
      </c>
    </row>
    <row r="427" spans="1:23" ht="15" customHeight="1" x14ac:dyDescent="0.2">
      <c r="A427">
        <v>2033</v>
      </c>
      <c r="B427">
        <v>0</v>
      </c>
      <c r="C427">
        <v>24.217600000000001</v>
      </c>
      <c r="D427">
        <v>25.8934</v>
      </c>
      <c r="E427">
        <v>26.195699999999999</v>
      </c>
      <c r="F427">
        <v>33.390799999999999</v>
      </c>
      <c r="G427">
        <v>34.140700000000002</v>
      </c>
      <c r="H427">
        <v>45.288200000000003</v>
      </c>
      <c r="I427">
        <v>6.1232899999999999</v>
      </c>
      <c r="K427" s="10">
        <f t="shared" si="84"/>
        <v>34140.700000000004</v>
      </c>
      <c r="M427">
        <v>2033</v>
      </c>
      <c r="N427">
        <v>0</v>
      </c>
      <c r="O427">
        <v>24.217600000000001</v>
      </c>
      <c r="P427">
        <v>25.8934</v>
      </c>
      <c r="Q427">
        <v>26.195699999999999</v>
      </c>
      <c r="R427">
        <v>33.390799999999999</v>
      </c>
      <c r="S427">
        <v>34.140700000000002</v>
      </c>
      <c r="T427">
        <v>45.288200000000003</v>
      </c>
      <c r="U427">
        <v>6.1232899999999999</v>
      </c>
      <c r="W427" s="10">
        <f t="shared" si="85"/>
        <v>34140.700000000004</v>
      </c>
    </row>
    <row r="428" spans="1:23" ht="15" customHeight="1" x14ac:dyDescent="0.2">
      <c r="A428">
        <v>2034</v>
      </c>
      <c r="B428">
        <v>0</v>
      </c>
      <c r="C428">
        <v>24.217600000000001</v>
      </c>
      <c r="D428">
        <v>25.8934</v>
      </c>
      <c r="E428">
        <v>24.367999999999999</v>
      </c>
      <c r="F428">
        <v>31.6084</v>
      </c>
      <c r="G428">
        <v>32.762500000000003</v>
      </c>
      <c r="H428">
        <v>43.998100000000001</v>
      </c>
      <c r="I428">
        <v>6.2742100000000001</v>
      </c>
      <c r="K428" s="10">
        <f t="shared" si="84"/>
        <v>32762.500000000004</v>
      </c>
      <c r="M428">
        <v>2034</v>
      </c>
      <c r="N428">
        <v>0</v>
      </c>
      <c r="O428">
        <v>24.217600000000001</v>
      </c>
      <c r="P428">
        <v>25.8934</v>
      </c>
      <c r="Q428">
        <v>24.367999999999999</v>
      </c>
      <c r="R428">
        <v>31.6084</v>
      </c>
      <c r="S428">
        <v>32.762599999999999</v>
      </c>
      <c r="T428">
        <v>43.998100000000001</v>
      </c>
      <c r="U428">
        <v>6.2742000000000004</v>
      </c>
      <c r="W428" s="10">
        <f t="shared" si="85"/>
        <v>32762.6</v>
      </c>
    </row>
    <row r="429" spans="1:23" ht="15" customHeight="1" x14ac:dyDescent="0.2">
      <c r="A429">
        <v>2035</v>
      </c>
      <c r="B429">
        <v>0</v>
      </c>
      <c r="C429">
        <v>24.217600000000001</v>
      </c>
      <c r="D429">
        <v>25.8934</v>
      </c>
      <c r="E429">
        <v>22.069099999999999</v>
      </c>
      <c r="F429">
        <v>30.09</v>
      </c>
      <c r="G429">
        <v>31.443300000000001</v>
      </c>
      <c r="H429">
        <v>42.7258</v>
      </c>
      <c r="I429">
        <v>6.5672199999999998</v>
      </c>
      <c r="K429" s="10">
        <f t="shared" si="84"/>
        <v>31443.3</v>
      </c>
      <c r="M429">
        <v>2035</v>
      </c>
      <c r="N429">
        <v>0</v>
      </c>
      <c r="O429">
        <v>24.217600000000001</v>
      </c>
      <c r="P429">
        <v>25.8934</v>
      </c>
      <c r="Q429">
        <v>22.069099999999999</v>
      </c>
      <c r="R429">
        <v>30.09</v>
      </c>
      <c r="S429">
        <v>31.443300000000001</v>
      </c>
      <c r="T429">
        <v>42.7258</v>
      </c>
      <c r="U429">
        <v>6.5672199999999998</v>
      </c>
      <c r="W429" s="10">
        <f t="shared" si="85"/>
        <v>31443.3</v>
      </c>
    </row>
    <row r="430" spans="1:23" ht="15" customHeight="1" x14ac:dyDescent="0.2">
      <c r="A430">
        <v>2036</v>
      </c>
      <c r="B430">
        <v>0</v>
      </c>
      <c r="C430">
        <v>24.217600000000001</v>
      </c>
      <c r="D430">
        <v>25.8934</v>
      </c>
      <c r="E430">
        <v>20.150700000000001</v>
      </c>
      <c r="F430">
        <v>29.258600000000001</v>
      </c>
      <c r="G430">
        <v>30.250499999999999</v>
      </c>
      <c r="H430">
        <v>42.897599999999997</v>
      </c>
      <c r="I430">
        <v>6.8449</v>
      </c>
      <c r="K430" s="10">
        <f t="shared" si="84"/>
        <v>30250.5</v>
      </c>
      <c r="M430">
        <v>2036</v>
      </c>
      <c r="N430">
        <v>0</v>
      </c>
      <c r="O430">
        <v>24.217600000000001</v>
      </c>
      <c r="P430">
        <v>25.8934</v>
      </c>
      <c r="Q430">
        <v>20.150700000000001</v>
      </c>
      <c r="R430">
        <v>29.258600000000001</v>
      </c>
      <c r="S430">
        <v>30.250499999999999</v>
      </c>
      <c r="T430">
        <v>42.897599999999997</v>
      </c>
      <c r="U430">
        <v>6.8449</v>
      </c>
      <c r="W430" s="10">
        <f t="shared" si="85"/>
        <v>30250.5</v>
      </c>
    </row>
    <row r="431" spans="1:23" ht="15" customHeight="1" x14ac:dyDescent="0.2"/>
    <row r="432" spans="1:23" ht="15" customHeight="1" x14ac:dyDescent="0.2">
      <c r="A432" t="s">
        <v>26</v>
      </c>
      <c r="B432" t="s">
        <v>73</v>
      </c>
      <c r="M432" t="s">
        <v>26</v>
      </c>
      <c r="N432" t="s">
        <v>73</v>
      </c>
    </row>
    <row r="433" spans="1:21" ht="15" customHeight="1" x14ac:dyDescent="0.2">
      <c r="A433" t="s">
        <v>6</v>
      </c>
      <c r="B433" t="s">
        <v>27</v>
      </c>
      <c r="C433" t="s">
        <v>28</v>
      </c>
      <c r="D433" t="s">
        <v>29</v>
      </c>
      <c r="E433" t="s">
        <v>30</v>
      </c>
      <c r="F433" t="s">
        <v>31</v>
      </c>
      <c r="G433" t="s">
        <v>32</v>
      </c>
      <c r="H433" t="s">
        <v>33</v>
      </c>
      <c r="I433" t="s">
        <v>34</v>
      </c>
      <c r="M433" t="s">
        <v>6</v>
      </c>
      <c r="N433" t="s">
        <v>27</v>
      </c>
      <c r="O433" t="s">
        <v>28</v>
      </c>
      <c r="P433" t="s">
        <v>29</v>
      </c>
      <c r="Q433" t="s">
        <v>30</v>
      </c>
      <c r="R433" t="s">
        <v>31</v>
      </c>
      <c r="S433" t="s">
        <v>32</v>
      </c>
      <c r="T433" t="s">
        <v>33</v>
      </c>
      <c r="U433" t="s">
        <v>34</v>
      </c>
    </row>
    <row r="434" spans="1:21" ht="15" customHeight="1" x14ac:dyDescent="0.2">
      <c r="A434">
        <v>2023</v>
      </c>
      <c r="B434">
        <v>299.90100000000001</v>
      </c>
      <c r="C434">
        <v>119.96</v>
      </c>
      <c r="D434">
        <v>104.965</v>
      </c>
      <c r="E434">
        <v>156.65100000000001</v>
      </c>
      <c r="F434">
        <v>156.65100000000001</v>
      </c>
      <c r="G434">
        <v>156.65100000000001</v>
      </c>
      <c r="H434">
        <v>156.65100000000001</v>
      </c>
      <c r="I434" s="1">
        <v>4.5474699999999999E-13</v>
      </c>
      <c r="M434">
        <v>2023</v>
      </c>
      <c r="N434">
        <v>299.90100000000001</v>
      </c>
      <c r="O434">
        <v>119.96</v>
      </c>
      <c r="P434">
        <v>104.965</v>
      </c>
      <c r="Q434">
        <v>156.65100000000001</v>
      </c>
      <c r="R434">
        <v>156.65100000000001</v>
      </c>
      <c r="S434">
        <v>156.65100000000001</v>
      </c>
      <c r="T434">
        <v>156.65100000000001</v>
      </c>
      <c r="U434" s="1">
        <v>4.5474699999999999E-13</v>
      </c>
    </row>
    <row r="435" spans="1:21" ht="15" customHeight="1" x14ac:dyDescent="0.2">
      <c r="A435">
        <v>2024</v>
      </c>
      <c r="B435">
        <v>299.90100000000001</v>
      </c>
      <c r="C435">
        <v>119.96</v>
      </c>
      <c r="D435">
        <v>104.965</v>
      </c>
      <c r="E435">
        <v>184.80600000000001</v>
      </c>
      <c r="F435">
        <v>184.97200000000001</v>
      </c>
      <c r="G435">
        <v>185.07900000000001</v>
      </c>
      <c r="H435">
        <v>185.709</v>
      </c>
      <c r="I435" s="1">
        <v>0.32626300000000003</v>
      </c>
      <c r="M435">
        <v>2024</v>
      </c>
      <c r="N435">
        <v>299.90100000000001</v>
      </c>
      <c r="O435">
        <v>119.96</v>
      </c>
      <c r="P435">
        <v>104.965</v>
      </c>
      <c r="Q435">
        <v>184.80600000000001</v>
      </c>
      <c r="R435">
        <v>184.97200000000001</v>
      </c>
      <c r="S435">
        <v>185.07900000000001</v>
      </c>
      <c r="T435">
        <v>185.709</v>
      </c>
      <c r="U435" s="1">
        <v>0.32626300000000003</v>
      </c>
    </row>
    <row r="436" spans="1:21" ht="15" customHeight="1" x14ac:dyDescent="0.2">
      <c r="A436">
        <v>2025</v>
      </c>
      <c r="B436">
        <v>299.90100000000001</v>
      </c>
      <c r="C436">
        <v>119.96</v>
      </c>
      <c r="D436">
        <v>104.965</v>
      </c>
      <c r="E436">
        <v>202.78399999999999</v>
      </c>
      <c r="F436">
        <v>203.39599999999999</v>
      </c>
      <c r="G436">
        <v>203.61099999999999</v>
      </c>
      <c r="H436">
        <v>205.12700000000001</v>
      </c>
      <c r="I436" s="1">
        <v>0.843163</v>
      </c>
      <c r="M436">
        <v>2025</v>
      </c>
      <c r="N436">
        <v>299.90100000000001</v>
      </c>
      <c r="O436">
        <v>119.96</v>
      </c>
      <c r="P436">
        <v>104.965</v>
      </c>
      <c r="Q436">
        <v>202.78399999999999</v>
      </c>
      <c r="R436">
        <v>203.39599999999999</v>
      </c>
      <c r="S436">
        <v>203.61099999999999</v>
      </c>
      <c r="T436">
        <v>205.12700000000001</v>
      </c>
      <c r="U436" s="1">
        <v>0.843163</v>
      </c>
    </row>
    <row r="437" spans="1:21" ht="15" customHeight="1" x14ac:dyDescent="0.2">
      <c r="A437">
        <v>2026</v>
      </c>
      <c r="B437">
        <v>299.90100000000001</v>
      </c>
      <c r="C437">
        <v>119.96</v>
      </c>
      <c r="D437">
        <v>104.965</v>
      </c>
      <c r="E437">
        <v>213.28299999999999</v>
      </c>
      <c r="F437">
        <v>214.75200000000001</v>
      </c>
      <c r="G437">
        <v>215.17</v>
      </c>
      <c r="H437">
        <v>218.477</v>
      </c>
      <c r="I437" s="1">
        <v>1.8820300000000001</v>
      </c>
      <c r="M437">
        <v>2026</v>
      </c>
      <c r="N437">
        <v>299.90100000000001</v>
      </c>
      <c r="O437">
        <v>119.96</v>
      </c>
      <c r="P437">
        <v>104.965</v>
      </c>
      <c r="Q437">
        <v>213.28299999999999</v>
      </c>
      <c r="R437">
        <v>214.75200000000001</v>
      </c>
      <c r="S437">
        <v>215.17</v>
      </c>
      <c r="T437">
        <v>218.477</v>
      </c>
      <c r="U437" s="1">
        <v>1.8820300000000001</v>
      </c>
    </row>
    <row r="438" spans="1:21" ht="15" customHeight="1" x14ac:dyDescent="0.2">
      <c r="A438">
        <v>2027</v>
      </c>
      <c r="B438">
        <v>299.90100000000001</v>
      </c>
      <c r="C438">
        <v>119.96</v>
      </c>
      <c r="D438">
        <v>104.965</v>
      </c>
      <c r="E438">
        <v>212.2</v>
      </c>
      <c r="F438">
        <v>215.208</v>
      </c>
      <c r="G438">
        <v>216.024</v>
      </c>
      <c r="H438">
        <v>222.50399999999999</v>
      </c>
      <c r="I438" s="1">
        <v>3.6641400000000002</v>
      </c>
      <c r="M438">
        <v>2027</v>
      </c>
      <c r="N438">
        <v>299.90100000000001</v>
      </c>
      <c r="O438">
        <v>119.96</v>
      </c>
      <c r="P438">
        <v>104.965</v>
      </c>
      <c r="Q438">
        <v>212.2</v>
      </c>
      <c r="R438">
        <v>215.208</v>
      </c>
      <c r="S438">
        <v>216.024</v>
      </c>
      <c r="T438">
        <v>222.50399999999999</v>
      </c>
      <c r="U438" s="1">
        <v>3.6641300000000001</v>
      </c>
    </row>
    <row r="439" spans="1:21" ht="15" customHeight="1" x14ac:dyDescent="0.2">
      <c r="A439">
        <v>2028</v>
      </c>
      <c r="B439">
        <v>299.90100000000001</v>
      </c>
      <c r="C439">
        <v>119.96</v>
      </c>
      <c r="D439">
        <v>104.965</v>
      </c>
      <c r="E439">
        <v>203.846</v>
      </c>
      <c r="F439">
        <v>208.892</v>
      </c>
      <c r="G439">
        <v>210.39699999999999</v>
      </c>
      <c r="H439">
        <v>221.46600000000001</v>
      </c>
      <c r="I439" s="1">
        <v>6.3336899999999998</v>
      </c>
      <c r="M439">
        <v>2028</v>
      </c>
      <c r="N439">
        <v>299.90100000000001</v>
      </c>
      <c r="O439">
        <v>119.96</v>
      </c>
      <c r="P439">
        <v>104.965</v>
      </c>
      <c r="Q439">
        <v>203.846</v>
      </c>
      <c r="R439">
        <v>208.892</v>
      </c>
      <c r="S439">
        <v>210.398</v>
      </c>
      <c r="T439">
        <v>221.46600000000001</v>
      </c>
      <c r="U439" s="1">
        <v>6.3336899999999998</v>
      </c>
    </row>
    <row r="440" spans="1:21" ht="15" customHeight="1" x14ac:dyDescent="0.2">
      <c r="A440">
        <v>2029</v>
      </c>
      <c r="B440">
        <v>299.90100000000001</v>
      </c>
      <c r="C440">
        <v>119.96</v>
      </c>
      <c r="D440">
        <v>104.965</v>
      </c>
      <c r="E440">
        <v>189.87100000000001</v>
      </c>
      <c r="F440">
        <v>197.899</v>
      </c>
      <c r="G440">
        <v>200.51300000000001</v>
      </c>
      <c r="H440">
        <v>217.23400000000001</v>
      </c>
      <c r="I440">
        <v>9.6371300000000009</v>
      </c>
      <c r="M440">
        <v>2029</v>
      </c>
      <c r="N440">
        <v>299.90100000000001</v>
      </c>
      <c r="O440">
        <v>119.96</v>
      </c>
      <c r="P440">
        <v>104.965</v>
      </c>
      <c r="Q440">
        <v>189.87100000000001</v>
      </c>
      <c r="R440">
        <v>197.899</v>
      </c>
      <c r="S440">
        <v>200.51300000000001</v>
      </c>
      <c r="T440">
        <v>217.23400000000001</v>
      </c>
      <c r="U440">
        <v>9.6371300000000009</v>
      </c>
    </row>
    <row r="441" spans="1:21" ht="15" customHeight="1" x14ac:dyDescent="0.2">
      <c r="A441">
        <v>2030</v>
      </c>
      <c r="B441">
        <v>299.90100000000001</v>
      </c>
      <c r="C441">
        <v>119.96</v>
      </c>
      <c r="D441">
        <v>104.965</v>
      </c>
      <c r="E441">
        <v>173.81299999999999</v>
      </c>
      <c r="F441">
        <v>185.429</v>
      </c>
      <c r="G441">
        <v>188.74799999999999</v>
      </c>
      <c r="H441">
        <v>213.15799999999999</v>
      </c>
      <c r="I441">
        <v>12.9452</v>
      </c>
      <c r="M441">
        <v>2030</v>
      </c>
      <c r="N441">
        <v>299.90100000000001</v>
      </c>
      <c r="O441">
        <v>119.96</v>
      </c>
      <c r="P441">
        <v>104.965</v>
      </c>
      <c r="Q441">
        <v>173.81299999999999</v>
      </c>
      <c r="R441">
        <v>185.429</v>
      </c>
      <c r="S441">
        <v>188.74799999999999</v>
      </c>
      <c r="T441">
        <v>213.15799999999999</v>
      </c>
      <c r="U441">
        <v>12.9452</v>
      </c>
    </row>
    <row r="442" spans="1:21" ht="15" customHeight="1" x14ac:dyDescent="0.2">
      <c r="A442">
        <v>2031</v>
      </c>
      <c r="B442">
        <v>299.90100000000001</v>
      </c>
      <c r="C442">
        <v>119.96</v>
      </c>
      <c r="D442">
        <v>104.965</v>
      </c>
      <c r="E442">
        <v>157.51</v>
      </c>
      <c r="F442">
        <v>172.71299999999999</v>
      </c>
      <c r="G442">
        <v>176.858</v>
      </c>
      <c r="H442">
        <v>206.38900000000001</v>
      </c>
      <c r="I442">
        <v>15.795400000000001</v>
      </c>
      <c r="M442">
        <v>2031</v>
      </c>
      <c r="N442">
        <v>299.90100000000001</v>
      </c>
      <c r="O442">
        <v>119.96</v>
      </c>
      <c r="P442">
        <v>104.965</v>
      </c>
      <c r="Q442">
        <v>157.51</v>
      </c>
      <c r="R442">
        <v>172.71299999999999</v>
      </c>
      <c r="S442">
        <v>176.858</v>
      </c>
      <c r="T442">
        <v>206.38900000000001</v>
      </c>
      <c r="U442">
        <v>15.795400000000001</v>
      </c>
    </row>
    <row r="443" spans="1:21" ht="15" customHeight="1" x14ac:dyDescent="0.2">
      <c r="A443">
        <v>2032</v>
      </c>
      <c r="B443">
        <v>299.90100000000001</v>
      </c>
      <c r="C443">
        <v>119.96</v>
      </c>
      <c r="D443">
        <v>104.965</v>
      </c>
      <c r="E443">
        <v>142.97399999999999</v>
      </c>
      <c r="F443">
        <v>161.84399999999999</v>
      </c>
      <c r="G443">
        <v>165.80099999999999</v>
      </c>
      <c r="H443">
        <v>197.91</v>
      </c>
      <c r="I443">
        <v>18.019600000000001</v>
      </c>
      <c r="M443">
        <v>2032</v>
      </c>
      <c r="N443">
        <v>299.90100000000001</v>
      </c>
      <c r="O443">
        <v>119.96</v>
      </c>
      <c r="P443">
        <v>104.965</v>
      </c>
      <c r="Q443">
        <v>142.97399999999999</v>
      </c>
      <c r="R443">
        <v>161.84399999999999</v>
      </c>
      <c r="S443">
        <v>165.80099999999999</v>
      </c>
      <c r="T443">
        <v>197.91</v>
      </c>
      <c r="U443">
        <v>18.019600000000001</v>
      </c>
    </row>
    <row r="444" spans="1:21" ht="15" customHeight="1" x14ac:dyDescent="0.2">
      <c r="A444">
        <v>2033</v>
      </c>
      <c r="B444">
        <v>299.90100000000001</v>
      </c>
      <c r="C444">
        <v>119.96</v>
      </c>
      <c r="D444">
        <v>104.965</v>
      </c>
      <c r="E444">
        <v>130.76400000000001</v>
      </c>
      <c r="F444">
        <v>153.065</v>
      </c>
      <c r="G444">
        <v>155.97300000000001</v>
      </c>
      <c r="H444">
        <v>190.703</v>
      </c>
      <c r="I444">
        <v>19.6187</v>
      </c>
      <c r="M444">
        <v>2033</v>
      </c>
      <c r="N444">
        <v>299.90100000000001</v>
      </c>
      <c r="O444">
        <v>119.96</v>
      </c>
      <c r="P444">
        <v>104.965</v>
      </c>
      <c r="Q444">
        <v>130.76400000000001</v>
      </c>
      <c r="R444">
        <v>153.065</v>
      </c>
      <c r="S444">
        <v>155.97300000000001</v>
      </c>
      <c r="T444">
        <v>190.703</v>
      </c>
      <c r="U444">
        <v>19.6187</v>
      </c>
    </row>
    <row r="445" spans="1:21" ht="15" customHeight="1" x14ac:dyDescent="0.2">
      <c r="A445">
        <v>2034</v>
      </c>
      <c r="B445">
        <v>299.90100000000001</v>
      </c>
      <c r="C445">
        <v>119.96</v>
      </c>
      <c r="D445">
        <v>104.965</v>
      </c>
      <c r="E445">
        <v>120.242</v>
      </c>
      <c r="F445">
        <v>144.08199999999999</v>
      </c>
      <c r="G445">
        <v>147.49799999999999</v>
      </c>
      <c r="H445">
        <v>185.26499999999999</v>
      </c>
      <c r="I445">
        <v>20.7547</v>
      </c>
      <c r="M445">
        <v>2034</v>
      </c>
      <c r="N445">
        <v>299.90100000000001</v>
      </c>
      <c r="O445">
        <v>119.96</v>
      </c>
      <c r="P445">
        <v>104.965</v>
      </c>
      <c r="Q445">
        <v>120.242</v>
      </c>
      <c r="R445">
        <v>144.08199999999999</v>
      </c>
      <c r="S445">
        <v>147.49799999999999</v>
      </c>
      <c r="T445">
        <v>185.26499999999999</v>
      </c>
      <c r="U445">
        <v>20.7547</v>
      </c>
    </row>
    <row r="446" spans="1:21" ht="15" customHeight="1" x14ac:dyDescent="0.2">
      <c r="A446">
        <v>2035</v>
      </c>
      <c r="B446">
        <v>299.90100000000001</v>
      </c>
      <c r="C446">
        <v>119.96</v>
      </c>
      <c r="D446">
        <v>104.965</v>
      </c>
      <c r="E446">
        <v>111.726</v>
      </c>
      <c r="F446">
        <v>137.31700000000001</v>
      </c>
      <c r="G446">
        <v>140.34700000000001</v>
      </c>
      <c r="H446">
        <v>178.59399999999999</v>
      </c>
      <c r="I446">
        <v>21.630700000000001</v>
      </c>
      <c r="M446">
        <v>2035</v>
      </c>
      <c r="N446">
        <v>299.90100000000001</v>
      </c>
      <c r="O446">
        <v>119.96</v>
      </c>
      <c r="P446">
        <v>104.965</v>
      </c>
      <c r="Q446">
        <v>111.726</v>
      </c>
      <c r="R446">
        <v>137.31700000000001</v>
      </c>
      <c r="S446">
        <v>140.34700000000001</v>
      </c>
      <c r="T446">
        <v>178.59399999999999</v>
      </c>
      <c r="U446">
        <v>21.630700000000001</v>
      </c>
    </row>
    <row r="447" spans="1:21" ht="15" customHeight="1" x14ac:dyDescent="0.2">
      <c r="A447">
        <v>2036</v>
      </c>
      <c r="B447">
        <v>299.90100000000001</v>
      </c>
      <c r="C447">
        <v>119.96</v>
      </c>
      <c r="D447">
        <v>104.965</v>
      </c>
      <c r="E447">
        <v>105.59699999999999</v>
      </c>
      <c r="F447">
        <v>131.274</v>
      </c>
      <c r="G447">
        <v>134.44800000000001</v>
      </c>
      <c r="H447">
        <v>174.67400000000001</v>
      </c>
      <c r="I447">
        <v>22.2639</v>
      </c>
      <c r="M447">
        <v>2036</v>
      </c>
      <c r="N447">
        <v>299.90100000000001</v>
      </c>
      <c r="O447">
        <v>119.96</v>
      </c>
      <c r="P447">
        <v>104.965</v>
      </c>
      <c r="Q447">
        <v>105.59699999999999</v>
      </c>
      <c r="R447">
        <v>131.274</v>
      </c>
      <c r="S447">
        <v>134.44800000000001</v>
      </c>
      <c r="T447">
        <v>174.67400000000001</v>
      </c>
      <c r="U447">
        <v>22.2639</v>
      </c>
    </row>
    <row r="448" spans="1:21" ht="15" customHeight="1" x14ac:dyDescent="0.2"/>
    <row r="449" spans="1:21" ht="15" customHeight="1" x14ac:dyDescent="0.2">
      <c r="A449" t="s">
        <v>74</v>
      </c>
      <c r="M449" t="s">
        <v>74</v>
      </c>
    </row>
    <row r="450" spans="1:21" ht="15" customHeight="1" x14ac:dyDescent="0.2">
      <c r="A450" t="s">
        <v>6</v>
      </c>
      <c r="B450" t="s">
        <v>36</v>
      </c>
      <c r="C450" t="s">
        <v>37</v>
      </c>
      <c r="D450" t="s">
        <v>38</v>
      </c>
      <c r="E450" t="s">
        <v>39</v>
      </c>
      <c r="F450" t="s">
        <v>40</v>
      </c>
      <c r="G450" t="s">
        <v>41</v>
      </c>
      <c r="H450" t="s">
        <v>42</v>
      </c>
      <c r="I450" t="s">
        <v>43</v>
      </c>
      <c r="M450" t="s">
        <v>6</v>
      </c>
      <c r="N450" t="s">
        <v>36</v>
      </c>
      <c r="O450" t="s">
        <v>37</v>
      </c>
      <c r="P450" t="s">
        <v>38</v>
      </c>
      <c r="Q450" t="s">
        <v>39</v>
      </c>
      <c r="R450" t="s">
        <v>40</v>
      </c>
      <c r="S450" t="s">
        <v>41</v>
      </c>
      <c r="T450" t="s">
        <v>42</v>
      </c>
      <c r="U450" t="s">
        <v>43</v>
      </c>
    </row>
    <row r="451" spans="1:21" ht="15" customHeight="1" x14ac:dyDescent="0.2">
      <c r="A451">
        <v>2023</v>
      </c>
      <c r="B451">
        <v>0</v>
      </c>
      <c r="C451">
        <v>8.6058300000000004E-2</v>
      </c>
      <c r="D451">
        <v>0.101302</v>
      </c>
      <c r="E451">
        <v>5.0659599999999999E-2</v>
      </c>
      <c r="F451">
        <v>5.0659599999999999E-2</v>
      </c>
      <c r="G451">
        <v>5.0659599999999999E-2</v>
      </c>
      <c r="H451">
        <v>5.0659599999999999E-2</v>
      </c>
      <c r="I451" s="1">
        <v>5.2041700000000003E-16</v>
      </c>
      <c r="M451">
        <v>2023</v>
      </c>
      <c r="N451">
        <v>0</v>
      </c>
      <c r="O451">
        <v>8.6058300000000004E-2</v>
      </c>
      <c r="P451">
        <v>0.101302</v>
      </c>
      <c r="Q451">
        <v>5.0659599999999999E-2</v>
      </c>
      <c r="R451">
        <v>5.0659599999999999E-2</v>
      </c>
      <c r="S451">
        <v>5.0659599999999999E-2</v>
      </c>
      <c r="T451">
        <v>5.0659599999999999E-2</v>
      </c>
      <c r="U451" s="1">
        <v>5.2041700000000003E-16</v>
      </c>
    </row>
    <row r="452" spans="1:21" ht="15" customHeight="1" x14ac:dyDescent="0.2">
      <c r="A452">
        <v>2024</v>
      </c>
      <c r="B452">
        <v>0</v>
      </c>
      <c r="C452">
        <v>8.6058300000000004E-2</v>
      </c>
      <c r="D452">
        <v>0.101302</v>
      </c>
      <c r="E452">
        <v>8.6058300000000004E-2</v>
      </c>
      <c r="F452">
        <v>8.6058300000000004E-2</v>
      </c>
      <c r="G452">
        <v>8.6058300000000004E-2</v>
      </c>
      <c r="H452">
        <v>8.6058300000000004E-2</v>
      </c>
      <c r="I452" s="1">
        <v>4.8572299999999998E-16</v>
      </c>
      <c r="M452">
        <v>2024</v>
      </c>
      <c r="N452">
        <v>0</v>
      </c>
      <c r="O452">
        <v>8.6058300000000004E-2</v>
      </c>
      <c r="P452">
        <v>0.101302</v>
      </c>
      <c r="Q452">
        <v>8.6058200000000001E-2</v>
      </c>
      <c r="R452">
        <v>8.6058200000000001E-2</v>
      </c>
      <c r="S452">
        <v>8.6058200000000001E-2</v>
      </c>
      <c r="T452">
        <v>8.6058200000000001E-2</v>
      </c>
      <c r="U452" s="1">
        <v>9.4116099999999999E-9</v>
      </c>
    </row>
    <row r="453" spans="1:21" ht="15" customHeight="1" x14ac:dyDescent="0.2">
      <c r="A453">
        <v>2025</v>
      </c>
      <c r="B453">
        <v>0</v>
      </c>
      <c r="C453">
        <v>8.6058300000000004E-2</v>
      </c>
      <c r="D453">
        <v>0.101302</v>
      </c>
      <c r="E453">
        <v>8.6058300000000004E-2</v>
      </c>
      <c r="F453">
        <v>8.6058300000000004E-2</v>
      </c>
      <c r="G453">
        <v>8.6058300000000004E-2</v>
      </c>
      <c r="H453">
        <v>8.6058300000000004E-2</v>
      </c>
      <c r="I453" s="1">
        <v>4.8572299999999998E-16</v>
      </c>
      <c r="M453">
        <v>2025</v>
      </c>
      <c r="N453">
        <v>0</v>
      </c>
      <c r="O453">
        <v>8.6058300000000004E-2</v>
      </c>
      <c r="P453">
        <v>0.101302</v>
      </c>
      <c r="Q453">
        <v>8.6058200000000001E-2</v>
      </c>
      <c r="R453">
        <v>8.6058200000000001E-2</v>
      </c>
      <c r="S453">
        <v>8.6058200000000001E-2</v>
      </c>
      <c r="T453">
        <v>8.6058300000000004E-2</v>
      </c>
      <c r="U453" s="1">
        <v>2.1300100000000001E-8</v>
      </c>
    </row>
    <row r="454" spans="1:21" ht="15" customHeight="1" x14ac:dyDescent="0.2">
      <c r="A454">
        <v>2026</v>
      </c>
      <c r="B454">
        <v>0</v>
      </c>
      <c r="C454">
        <v>8.6058300000000004E-2</v>
      </c>
      <c r="D454">
        <v>0.101302</v>
      </c>
      <c r="E454">
        <v>0.101302</v>
      </c>
      <c r="F454">
        <v>0.101302</v>
      </c>
      <c r="G454">
        <v>0.101302</v>
      </c>
      <c r="H454">
        <v>0.101302</v>
      </c>
      <c r="I454" s="1">
        <v>5.96745E-16</v>
      </c>
      <c r="M454">
        <v>2026</v>
      </c>
      <c r="N454">
        <v>0</v>
      </c>
      <c r="O454">
        <v>8.6058300000000004E-2</v>
      </c>
      <c r="P454">
        <v>0.101302</v>
      </c>
      <c r="Q454">
        <v>0.101302</v>
      </c>
      <c r="R454">
        <v>0.101302</v>
      </c>
      <c r="S454">
        <v>0.101302</v>
      </c>
      <c r="T454">
        <v>0.101302</v>
      </c>
      <c r="U454" s="1">
        <v>5.96745E-16</v>
      </c>
    </row>
    <row r="455" spans="1:21" ht="15" customHeight="1" x14ac:dyDescent="0.2">
      <c r="A455">
        <v>2027</v>
      </c>
      <c r="B455">
        <v>0</v>
      </c>
      <c r="C455">
        <v>8.6058300000000004E-2</v>
      </c>
      <c r="D455">
        <v>0.101302</v>
      </c>
      <c r="E455">
        <v>0.101302</v>
      </c>
      <c r="F455">
        <v>0.101302</v>
      </c>
      <c r="G455">
        <v>0.101302</v>
      </c>
      <c r="H455">
        <v>0.101302</v>
      </c>
      <c r="I455" s="1">
        <v>5.96745E-16</v>
      </c>
      <c r="M455">
        <v>2027</v>
      </c>
      <c r="N455">
        <v>0</v>
      </c>
      <c r="O455">
        <v>8.6058300000000004E-2</v>
      </c>
      <c r="P455">
        <v>0.101302</v>
      </c>
      <c r="Q455">
        <v>0.101302</v>
      </c>
      <c r="R455">
        <v>0.101302</v>
      </c>
      <c r="S455">
        <v>0.101302</v>
      </c>
      <c r="T455">
        <v>0.101302</v>
      </c>
      <c r="U455" s="1">
        <v>5.96745E-16</v>
      </c>
    </row>
    <row r="456" spans="1:21" ht="15" customHeight="1" x14ac:dyDescent="0.2">
      <c r="A456">
        <v>2028</v>
      </c>
      <c r="B456">
        <v>0</v>
      </c>
      <c r="C456">
        <v>8.6058300000000004E-2</v>
      </c>
      <c r="D456">
        <v>0.101302</v>
      </c>
      <c r="E456">
        <v>0.101302</v>
      </c>
      <c r="F456">
        <v>0.101302</v>
      </c>
      <c r="G456">
        <v>0.101302</v>
      </c>
      <c r="H456">
        <v>0.101302</v>
      </c>
      <c r="I456" s="1">
        <v>5.96745E-16</v>
      </c>
      <c r="M456">
        <v>2028</v>
      </c>
      <c r="N456">
        <v>0</v>
      </c>
      <c r="O456">
        <v>8.6058300000000004E-2</v>
      </c>
      <c r="P456">
        <v>0.101302</v>
      </c>
      <c r="Q456">
        <v>0.101302</v>
      </c>
      <c r="R456">
        <v>0.101302</v>
      </c>
      <c r="S456">
        <v>0.101302</v>
      </c>
      <c r="T456">
        <v>0.101302</v>
      </c>
      <c r="U456" s="1">
        <v>5.96745E-16</v>
      </c>
    </row>
    <row r="457" spans="1:21" ht="15" customHeight="1" x14ac:dyDescent="0.2">
      <c r="A457">
        <v>2029</v>
      </c>
      <c r="B457">
        <v>0</v>
      </c>
      <c r="C457">
        <v>8.6058300000000004E-2</v>
      </c>
      <c r="D457">
        <v>0.101302</v>
      </c>
      <c r="E457">
        <v>0.101302</v>
      </c>
      <c r="F457">
        <v>0.101302</v>
      </c>
      <c r="G457">
        <v>0.101302</v>
      </c>
      <c r="H457">
        <v>0.101302</v>
      </c>
      <c r="I457" s="1">
        <v>5.96745E-16</v>
      </c>
      <c r="M457">
        <v>2029</v>
      </c>
      <c r="N457">
        <v>0</v>
      </c>
      <c r="O457">
        <v>8.6058300000000004E-2</v>
      </c>
      <c r="P457">
        <v>0.101302</v>
      </c>
      <c r="Q457">
        <v>0.101302</v>
      </c>
      <c r="R457">
        <v>0.101302</v>
      </c>
      <c r="S457">
        <v>0.101302</v>
      </c>
      <c r="T457">
        <v>0.101302</v>
      </c>
      <c r="U457" s="1">
        <v>5.96745E-16</v>
      </c>
    </row>
    <row r="458" spans="1:21" ht="15" customHeight="1" x14ac:dyDescent="0.2">
      <c r="A458">
        <v>2030</v>
      </c>
      <c r="B458">
        <v>0</v>
      </c>
      <c r="C458">
        <v>8.6058300000000004E-2</v>
      </c>
      <c r="D458">
        <v>0.101302</v>
      </c>
      <c r="E458">
        <v>0.101302</v>
      </c>
      <c r="F458">
        <v>0.101302</v>
      </c>
      <c r="G458">
        <v>0.101302</v>
      </c>
      <c r="H458">
        <v>0.101302</v>
      </c>
      <c r="I458" s="1">
        <v>5.96745E-16</v>
      </c>
      <c r="M458">
        <v>2030</v>
      </c>
      <c r="N458">
        <v>0</v>
      </c>
      <c r="O458">
        <v>8.6058300000000004E-2</v>
      </c>
      <c r="P458">
        <v>0.101302</v>
      </c>
      <c r="Q458">
        <v>0.101302</v>
      </c>
      <c r="R458">
        <v>0.101302</v>
      </c>
      <c r="S458">
        <v>0.101302</v>
      </c>
      <c r="T458">
        <v>0.101302</v>
      </c>
      <c r="U458" s="1">
        <v>5.96745E-16</v>
      </c>
    </row>
    <row r="459" spans="1:21" ht="15" customHeight="1" x14ac:dyDescent="0.2">
      <c r="A459">
        <v>2031</v>
      </c>
      <c r="B459">
        <v>0</v>
      </c>
      <c r="C459">
        <v>8.6058300000000004E-2</v>
      </c>
      <c r="D459">
        <v>0.101302</v>
      </c>
      <c r="E459">
        <v>0.101302</v>
      </c>
      <c r="F459">
        <v>0.101302</v>
      </c>
      <c r="G459">
        <v>0.101302</v>
      </c>
      <c r="H459">
        <v>0.101302</v>
      </c>
      <c r="I459" s="1">
        <v>5.96745E-16</v>
      </c>
      <c r="M459">
        <v>2031</v>
      </c>
      <c r="N459">
        <v>0</v>
      </c>
      <c r="O459">
        <v>8.6058300000000004E-2</v>
      </c>
      <c r="P459">
        <v>0.101302</v>
      </c>
      <c r="Q459">
        <v>0.101302</v>
      </c>
      <c r="R459">
        <v>0.101302</v>
      </c>
      <c r="S459">
        <v>0.101302</v>
      </c>
      <c r="T459">
        <v>0.101302</v>
      </c>
      <c r="U459" s="1">
        <v>5.96745E-16</v>
      </c>
    </row>
    <row r="460" spans="1:21" ht="15" customHeight="1" x14ac:dyDescent="0.2">
      <c r="A460">
        <v>2032</v>
      </c>
      <c r="B460">
        <v>0</v>
      </c>
      <c r="C460">
        <v>8.6058300000000004E-2</v>
      </c>
      <c r="D460">
        <v>0.101302</v>
      </c>
      <c r="E460">
        <v>0.101302</v>
      </c>
      <c r="F460">
        <v>0.101302</v>
      </c>
      <c r="G460">
        <v>0.101302</v>
      </c>
      <c r="H460">
        <v>0.101302</v>
      </c>
      <c r="I460" s="1">
        <v>5.96745E-16</v>
      </c>
      <c r="M460">
        <v>2032</v>
      </c>
      <c r="N460">
        <v>0</v>
      </c>
      <c r="O460">
        <v>8.6058300000000004E-2</v>
      </c>
      <c r="P460">
        <v>0.101302</v>
      </c>
      <c r="Q460">
        <v>0.101302</v>
      </c>
      <c r="R460">
        <v>0.101302</v>
      </c>
      <c r="S460">
        <v>0.101302</v>
      </c>
      <c r="T460">
        <v>0.101302</v>
      </c>
      <c r="U460" s="1">
        <v>5.96745E-16</v>
      </c>
    </row>
    <row r="461" spans="1:21" ht="15" customHeight="1" x14ac:dyDescent="0.2">
      <c r="A461">
        <v>2033</v>
      </c>
      <c r="B461">
        <v>0</v>
      </c>
      <c r="C461">
        <v>8.6058300000000004E-2</v>
      </c>
      <c r="D461">
        <v>0.101302</v>
      </c>
      <c r="E461">
        <v>0.101302</v>
      </c>
      <c r="F461">
        <v>0.101302</v>
      </c>
      <c r="G461">
        <v>0.101301</v>
      </c>
      <c r="H461">
        <v>0.101302</v>
      </c>
      <c r="I461" s="1">
        <v>2.59589E-5</v>
      </c>
      <c r="M461">
        <v>2033</v>
      </c>
      <c r="N461">
        <v>0</v>
      </c>
      <c r="O461">
        <v>8.6058300000000004E-2</v>
      </c>
      <c r="P461">
        <v>0.101302</v>
      </c>
      <c r="Q461">
        <v>0.101302</v>
      </c>
      <c r="R461">
        <v>0.101302</v>
      </c>
      <c r="S461">
        <v>0.101301</v>
      </c>
      <c r="T461">
        <v>0.101302</v>
      </c>
      <c r="U461" s="1">
        <v>2.5958399999999999E-5</v>
      </c>
    </row>
    <row r="462" spans="1:21" ht="15" customHeight="1" x14ac:dyDescent="0.2">
      <c r="A462">
        <v>2034</v>
      </c>
      <c r="B462">
        <v>0</v>
      </c>
      <c r="C462">
        <v>8.6058300000000004E-2</v>
      </c>
      <c r="D462">
        <v>0.101302</v>
      </c>
      <c r="E462">
        <v>0.101302</v>
      </c>
      <c r="F462">
        <v>0.101302</v>
      </c>
      <c r="G462">
        <v>0.10113999999999999</v>
      </c>
      <c r="H462">
        <v>0.101302</v>
      </c>
      <c r="I462" s="1">
        <v>1.0068799999999999E-3</v>
      </c>
      <c r="M462">
        <v>2034</v>
      </c>
      <c r="N462">
        <v>0</v>
      </c>
      <c r="O462">
        <v>8.6058300000000004E-2</v>
      </c>
      <c r="P462">
        <v>0.101302</v>
      </c>
      <c r="Q462">
        <v>0.101302</v>
      </c>
      <c r="R462">
        <v>0.101302</v>
      </c>
      <c r="S462">
        <v>0.10113999999999999</v>
      </c>
      <c r="T462">
        <v>0.101302</v>
      </c>
      <c r="U462" s="1">
        <v>1.0068799999999999E-3</v>
      </c>
    </row>
    <row r="463" spans="1:21" ht="15" customHeight="1" x14ac:dyDescent="0.2">
      <c r="A463">
        <v>2035</v>
      </c>
      <c r="B463">
        <v>0</v>
      </c>
      <c r="C463">
        <v>8.6058300000000004E-2</v>
      </c>
      <c r="D463">
        <v>0.101302</v>
      </c>
      <c r="E463">
        <v>9.3982700000000002E-2</v>
      </c>
      <c r="F463">
        <v>0.101302</v>
      </c>
      <c r="G463">
        <v>0.100315</v>
      </c>
      <c r="H463">
        <v>0.101302</v>
      </c>
      <c r="I463">
        <v>2.7569299999999999E-3</v>
      </c>
      <c r="M463">
        <v>2035</v>
      </c>
      <c r="N463">
        <v>0</v>
      </c>
      <c r="O463">
        <v>8.6058300000000004E-2</v>
      </c>
      <c r="P463">
        <v>0.101302</v>
      </c>
      <c r="Q463">
        <v>9.3982700000000002E-2</v>
      </c>
      <c r="R463">
        <v>0.101302</v>
      </c>
      <c r="S463">
        <v>0.100315</v>
      </c>
      <c r="T463">
        <v>0.101302</v>
      </c>
      <c r="U463">
        <v>2.7569299999999999E-3</v>
      </c>
    </row>
    <row r="464" spans="1:21" ht="15" customHeight="1" x14ac:dyDescent="0.2">
      <c r="A464">
        <v>2036</v>
      </c>
      <c r="B464">
        <v>0</v>
      </c>
      <c r="C464">
        <v>8.6058300000000004E-2</v>
      </c>
      <c r="D464">
        <v>0.101302</v>
      </c>
      <c r="E464">
        <v>8.8535100000000005E-2</v>
      </c>
      <c r="F464">
        <v>0.101302</v>
      </c>
      <c r="G464">
        <v>9.9094000000000002E-2</v>
      </c>
      <c r="H464">
        <v>0.101302</v>
      </c>
      <c r="I464">
        <v>4.5380300000000002E-3</v>
      </c>
      <c r="M464">
        <v>2036</v>
      </c>
      <c r="N464">
        <v>0</v>
      </c>
      <c r="O464">
        <v>8.6058300000000004E-2</v>
      </c>
      <c r="P464">
        <v>0.101302</v>
      </c>
      <c r="Q464">
        <v>8.8535100000000005E-2</v>
      </c>
      <c r="R464">
        <v>0.101302</v>
      </c>
      <c r="S464">
        <v>9.9094000000000002E-2</v>
      </c>
      <c r="T464">
        <v>0.101302</v>
      </c>
      <c r="U464">
        <v>4.5380300000000002E-3</v>
      </c>
    </row>
    <row r="465" spans="1:21" ht="15" customHeight="1" x14ac:dyDescent="0.2"/>
    <row r="466" spans="1:21" ht="15" customHeight="1" x14ac:dyDescent="0.2">
      <c r="A466" t="s">
        <v>75</v>
      </c>
      <c r="M466" t="s">
        <v>75</v>
      </c>
    </row>
    <row r="467" spans="1:21" ht="15" customHeight="1" x14ac:dyDescent="0.2">
      <c r="A467" t="s">
        <v>6</v>
      </c>
      <c r="B467" t="s">
        <v>44</v>
      </c>
      <c r="C467" t="s">
        <v>45</v>
      </c>
      <c r="D467" t="s">
        <v>46</v>
      </c>
      <c r="E467" t="s">
        <v>47</v>
      </c>
      <c r="F467" t="s">
        <v>48</v>
      </c>
      <c r="G467" t="s">
        <v>49</v>
      </c>
      <c r="H467" t="s">
        <v>50</v>
      </c>
      <c r="I467" t="s">
        <v>51</v>
      </c>
      <c r="M467" t="s">
        <v>6</v>
      </c>
      <c r="N467" t="s">
        <v>44</v>
      </c>
      <c r="O467" t="s">
        <v>45</v>
      </c>
      <c r="P467" t="s">
        <v>46</v>
      </c>
      <c r="Q467" t="s">
        <v>47</v>
      </c>
      <c r="R467" t="s">
        <v>48</v>
      </c>
      <c r="S467" t="s">
        <v>49</v>
      </c>
      <c r="T467" t="s">
        <v>50</v>
      </c>
      <c r="U467" t="s">
        <v>51</v>
      </c>
    </row>
    <row r="468" spans="1:21" ht="15" customHeight="1" x14ac:dyDescent="0.2">
      <c r="A468">
        <v>2023</v>
      </c>
      <c r="B468">
        <v>1390.95</v>
      </c>
      <c r="C468">
        <v>376.36099999999999</v>
      </c>
      <c r="D468">
        <v>347.54599999999999</v>
      </c>
      <c r="E468">
        <v>695.09299999999996</v>
      </c>
      <c r="F468">
        <v>695.09299999999996</v>
      </c>
      <c r="G468">
        <v>695.09299999999996</v>
      </c>
      <c r="H468">
        <v>695.09299999999996</v>
      </c>
      <c r="I468" s="1">
        <v>4.5474699999999999E-13</v>
      </c>
      <c r="M468">
        <v>2023</v>
      </c>
      <c r="N468">
        <v>1390.95</v>
      </c>
      <c r="O468">
        <v>376.36099999999999</v>
      </c>
      <c r="P468">
        <v>347.54599999999999</v>
      </c>
      <c r="Q468">
        <v>695.09299999999996</v>
      </c>
      <c r="R468">
        <v>695.09299999999996</v>
      </c>
      <c r="S468">
        <v>695.09299999999996</v>
      </c>
      <c r="T468">
        <v>695.09299999999996</v>
      </c>
      <c r="U468" s="1">
        <v>4.5474699999999999E-13</v>
      </c>
    </row>
    <row r="469" spans="1:21" ht="15" customHeight="1" x14ac:dyDescent="0.2">
      <c r="A469">
        <v>2024</v>
      </c>
      <c r="B469">
        <v>1390.95</v>
      </c>
      <c r="C469">
        <v>376.36099999999999</v>
      </c>
      <c r="D469">
        <v>347.54599999999999</v>
      </c>
      <c r="E469">
        <v>676.57500000000005</v>
      </c>
      <c r="F469">
        <v>690.96400000000006</v>
      </c>
      <c r="G469">
        <v>700.35299999999995</v>
      </c>
      <c r="H469">
        <v>755.18700000000001</v>
      </c>
      <c r="I469">
        <v>28.395399999999999</v>
      </c>
      <c r="M469">
        <v>2024</v>
      </c>
      <c r="N469">
        <v>1390.95</v>
      </c>
      <c r="O469">
        <v>376.36099999999999</v>
      </c>
      <c r="P469">
        <v>347.54599999999999</v>
      </c>
      <c r="Q469">
        <v>676.57500000000005</v>
      </c>
      <c r="R469">
        <v>690.96400000000006</v>
      </c>
      <c r="S469">
        <v>700.35299999999995</v>
      </c>
      <c r="T469">
        <v>755.18700000000001</v>
      </c>
      <c r="U469">
        <v>28.395399999999999</v>
      </c>
    </row>
    <row r="470" spans="1:21" ht="15" customHeight="1" x14ac:dyDescent="0.2">
      <c r="A470">
        <v>2025</v>
      </c>
      <c r="B470">
        <v>1390.95</v>
      </c>
      <c r="C470">
        <v>376.36099999999999</v>
      </c>
      <c r="D470">
        <v>347.54599999999999</v>
      </c>
      <c r="E470">
        <v>631.98900000000003</v>
      </c>
      <c r="F470">
        <v>665.24599999999998</v>
      </c>
      <c r="G470">
        <v>674.78800000000001</v>
      </c>
      <c r="H470">
        <v>745.69600000000003</v>
      </c>
      <c r="I470">
        <v>39.829099999999997</v>
      </c>
      <c r="M470">
        <v>2025</v>
      </c>
      <c r="N470">
        <v>1390.95</v>
      </c>
      <c r="O470">
        <v>376.36099999999999</v>
      </c>
      <c r="P470">
        <v>347.54599999999999</v>
      </c>
      <c r="Q470">
        <v>631.98900000000003</v>
      </c>
      <c r="R470">
        <v>665.24599999999998</v>
      </c>
      <c r="S470">
        <v>674.78800000000001</v>
      </c>
      <c r="T470">
        <v>745.69600000000003</v>
      </c>
      <c r="U470">
        <v>39.829099999999997</v>
      </c>
    </row>
    <row r="471" spans="1:21" ht="15" customHeight="1" x14ac:dyDescent="0.2">
      <c r="A471">
        <v>2026</v>
      </c>
      <c r="B471">
        <v>1390.95</v>
      </c>
      <c r="C471">
        <v>376.36099999999999</v>
      </c>
      <c r="D471">
        <v>347.54599999999999</v>
      </c>
      <c r="E471">
        <v>586.649</v>
      </c>
      <c r="F471">
        <v>632.59699999999998</v>
      </c>
      <c r="G471">
        <v>644.43799999999999</v>
      </c>
      <c r="H471">
        <v>734.36199999999997</v>
      </c>
      <c r="I471">
        <v>50.3795</v>
      </c>
      <c r="M471">
        <v>2026</v>
      </c>
      <c r="N471">
        <v>1390.95</v>
      </c>
      <c r="O471">
        <v>376.36099999999999</v>
      </c>
      <c r="P471">
        <v>347.54599999999999</v>
      </c>
      <c r="Q471">
        <v>586.649</v>
      </c>
      <c r="R471">
        <v>632.59699999999998</v>
      </c>
      <c r="S471">
        <v>644.43799999999999</v>
      </c>
      <c r="T471">
        <v>734.36199999999997</v>
      </c>
      <c r="U471">
        <v>50.3795</v>
      </c>
    </row>
    <row r="472" spans="1:21" ht="15" customHeight="1" x14ac:dyDescent="0.2">
      <c r="A472">
        <v>2027</v>
      </c>
      <c r="B472">
        <v>1390.95</v>
      </c>
      <c r="C472">
        <v>376.36099999999999</v>
      </c>
      <c r="D472">
        <v>347.54599999999999</v>
      </c>
      <c r="E472">
        <v>535.81100000000004</v>
      </c>
      <c r="F472">
        <v>592.20799999999997</v>
      </c>
      <c r="G472">
        <v>606.65099999999995</v>
      </c>
      <c r="H472">
        <v>717.66499999999996</v>
      </c>
      <c r="I472">
        <v>60.426299999999998</v>
      </c>
      <c r="M472">
        <v>2027</v>
      </c>
      <c r="N472">
        <v>1390.95</v>
      </c>
      <c r="O472">
        <v>376.36099999999999</v>
      </c>
      <c r="P472">
        <v>347.54599999999999</v>
      </c>
      <c r="Q472">
        <v>535.81100000000004</v>
      </c>
      <c r="R472">
        <v>592.20799999999997</v>
      </c>
      <c r="S472">
        <v>606.65099999999995</v>
      </c>
      <c r="T472">
        <v>717.66499999999996</v>
      </c>
      <c r="U472">
        <v>60.426299999999998</v>
      </c>
    </row>
    <row r="473" spans="1:21" ht="15" customHeight="1" x14ac:dyDescent="0.2">
      <c r="A473">
        <v>2028</v>
      </c>
      <c r="B473">
        <v>1390.95</v>
      </c>
      <c r="C473">
        <v>376.36099999999999</v>
      </c>
      <c r="D473">
        <v>347.54599999999999</v>
      </c>
      <c r="E473">
        <v>488.274</v>
      </c>
      <c r="F473">
        <v>555.92600000000004</v>
      </c>
      <c r="G473">
        <v>569.65200000000004</v>
      </c>
      <c r="H473">
        <v>691.10199999999998</v>
      </c>
      <c r="I473">
        <v>67.1541</v>
      </c>
      <c r="M473">
        <v>2028</v>
      </c>
      <c r="N473">
        <v>1390.95</v>
      </c>
      <c r="O473">
        <v>376.36099999999999</v>
      </c>
      <c r="P473">
        <v>347.54599999999999</v>
      </c>
      <c r="Q473">
        <v>488.274</v>
      </c>
      <c r="R473">
        <v>555.92600000000004</v>
      </c>
      <c r="S473">
        <v>569.65300000000002</v>
      </c>
      <c r="T473">
        <v>691.10199999999998</v>
      </c>
      <c r="U473">
        <v>67.1541</v>
      </c>
    </row>
    <row r="474" spans="1:21" ht="15" customHeight="1" x14ac:dyDescent="0.2">
      <c r="A474">
        <v>2029</v>
      </c>
      <c r="B474">
        <v>1390.95</v>
      </c>
      <c r="C474">
        <v>376.36099999999999</v>
      </c>
      <c r="D474">
        <v>347.54599999999999</v>
      </c>
      <c r="E474">
        <v>443.858</v>
      </c>
      <c r="F474">
        <v>522.53599999999994</v>
      </c>
      <c r="G474">
        <v>535.93799999999999</v>
      </c>
      <c r="H474">
        <v>662.31</v>
      </c>
      <c r="I474">
        <v>72.114500000000007</v>
      </c>
      <c r="M474">
        <v>2029</v>
      </c>
      <c r="N474">
        <v>1390.95</v>
      </c>
      <c r="O474">
        <v>376.36099999999999</v>
      </c>
      <c r="P474">
        <v>347.54599999999999</v>
      </c>
      <c r="Q474">
        <v>443.858</v>
      </c>
      <c r="R474">
        <v>522.53599999999994</v>
      </c>
      <c r="S474">
        <v>535.93799999999999</v>
      </c>
      <c r="T474">
        <v>662.31</v>
      </c>
      <c r="U474">
        <v>72.114500000000007</v>
      </c>
    </row>
    <row r="475" spans="1:21" ht="15" customHeight="1" x14ac:dyDescent="0.2">
      <c r="A475">
        <v>2030</v>
      </c>
      <c r="B475">
        <v>1390.95</v>
      </c>
      <c r="C475">
        <v>376.36099999999999</v>
      </c>
      <c r="D475">
        <v>347.54599999999999</v>
      </c>
      <c r="E475">
        <v>408.19799999999998</v>
      </c>
      <c r="F475">
        <v>496.29599999999999</v>
      </c>
      <c r="G475">
        <v>507.00599999999997</v>
      </c>
      <c r="H475">
        <v>643.00800000000004</v>
      </c>
      <c r="I475">
        <v>74.972899999999996</v>
      </c>
      <c r="M475">
        <v>2030</v>
      </c>
      <c r="N475">
        <v>1390.95</v>
      </c>
      <c r="O475">
        <v>376.36099999999999</v>
      </c>
      <c r="P475">
        <v>347.54599999999999</v>
      </c>
      <c r="Q475">
        <v>408.19799999999998</v>
      </c>
      <c r="R475">
        <v>496.29700000000003</v>
      </c>
      <c r="S475">
        <v>507.00599999999997</v>
      </c>
      <c r="T475">
        <v>643.00800000000004</v>
      </c>
      <c r="U475">
        <v>74.972899999999996</v>
      </c>
    </row>
    <row r="476" spans="1:21" ht="15" customHeight="1" x14ac:dyDescent="0.2">
      <c r="A476">
        <v>2031</v>
      </c>
      <c r="B476">
        <v>1390.95</v>
      </c>
      <c r="C476">
        <v>376.36099999999999</v>
      </c>
      <c r="D476">
        <v>347.54599999999999</v>
      </c>
      <c r="E476">
        <v>381.14400000000001</v>
      </c>
      <c r="F476">
        <v>472.51600000000002</v>
      </c>
      <c r="G476">
        <v>483.22500000000002</v>
      </c>
      <c r="H476">
        <v>628.55200000000002</v>
      </c>
      <c r="I476">
        <v>79.712000000000003</v>
      </c>
      <c r="M476">
        <v>2031</v>
      </c>
      <c r="N476">
        <v>1390.95</v>
      </c>
      <c r="O476">
        <v>376.36099999999999</v>
      </c>
      <c r="P476">
        <v>347.54599999999999</v>
      </c>
      <c r="Q476">
        <v>381.14400000000001</v>
      </c>
      <c r="R476">
        <v>472.51600000000002</v>
      </c>
      <c r="S476">
        <v>483.22500000000002</v>
      </c>
      <c r="T476">
        <v>628.55200000000002</v>
      </c>
      <c r="U476">
        <v>79.712000000000003</v>
      </c>
    </row>
    <row r="477" spans="1:21" ht="15" customHeight="1" x14ac:dyDescent="0.2">
      <c r="A477">
        <v>2032</v>
      </c>
      <c r="B477">
        <v>1390.95</v>
      </c>
      <c r="C477">
        <v>376.36099999999999</v>
      </c>
      <c r="D477">
        <v>347.54599999999999</v>
      </c>
      <c r="E477">
        <v>354.10199999999998</v>
      </c>
      <c r="F477">
        <v>450.197</v>
      </c>
      <c r="G477">
        <v>462.89100000000002</v>
      </c>
      <c r="H477">
        <v>609.303</v>
      </c>
      <c r="I477">
        <v>81.193799999999996</v>
      </c>
      <c r="M477">
        <v>2032</v>
      </c>
      <c r="N477">
        <v>1390.95</v>
      </c>
      <c r="O477">
        <v>376.36099999999999</v>
      </c>
      <c r="P477">
        <v>347.54599999999999</v>
      </c>
      <c r="Q477">
        <v>354.10199999999998</v>
      </c>
      <c r="R477">
        <v>450.197</v>
      </c>
      <c r="S477">
        <v>462.89100000000002</v>
      </c>
      <c r="T477">
        <v>609.303</v>
      </c>
      <c r="U477">
        <v>81.193799999999996</v>
      </c>
    </row>
    <row r="478" spans="1:21" ht="15" customHeight="1" x14ac:dyDescent="0.2">
      <c r="A478">
        <v>2033</v>
      </c>
      <c r="B478">
        <v>1390.95</v>
      </c>
      <c r="C478">
        <v>376.36099999999999</v>
      </c>
      <c r="D478">
        <v>347.54599999999999</v>
      </c>
      <c r="E478">
        <v>336.50299999999999</v>
      </c>
      <c r="F478">
        <v>428.28300000000002</v>
      </c>
      <c r="G478">
        <v>444.24900000000002</v>
      </c>
      <c r="H478">
        <v>590.529</v>
      </c>
      <c r="I478">
        <v>81.387100000000004</v>
      </c>
      <c r="M478">
        <v>2033</v>
      </c>
      <c r="N478">
        <v>1390.95</v>
      </c>
      <c r="O478">
        <v>376.36099999999999</v>
      </c>
      <c r="P478">
        <v>347.54599999999999</v>
      </c>
      <c r="Q478">
        <v>336.50299999999999</v>
      </c>
      <c r="R478">
        <v>428.28300000000002</v>
      </c>
      <c r="S478">
        <v>444.24900000000002</v>
      </c>
      <c r="T478">
        <v>590.529</v>
      </c>
      <c r="U478">
        <v>81.387100000000004</v>
      </c>
    </row>
    <row r="479" spans="1:21" ht="15" customHeight="1" x14ac:dyDescent="0.2">
      <c r="A479">
        <v>2034</v>
      </c>
      <c r="B479">
        <v>1390.95</v>
      </c>
      <c r="C479">
        <v>376.36099999999999</v>
      </c>
      <c r="D479">
        <v>347.54599999999999</v>
      </c>
      <c r="E479">
        <v>321.15499999999997</v>
      </c>
      <c r="F479">
        <v>411.29300000000001</v>
      </c>
      <c r="G479">
        <v>429.12799999999999</v>
      </c>
      <c r="H479">
        <v>574.00099999999998</v>
      </c>
      <c r="I479">
        <v>82.844700000000003</v>
      </c>
      <c r="M479">
        <v>2034</v>
      </c>
      <c r="N479">
        <v>1390.95</v>
      </c>
      <c r="O479">
        <v>376.36099999999999</v>
      </c>
      <c r="P479">
        <v>347.54599999999999</v>
      </c>
      <c r="Q479">
        <v>321.15499999999997</v>
      </c>
      <c r="R479">
        <v>411.29300000000001</v>
      </c>
      <c r="S479">
        <v>429.12799999999999</v>
      </c>
      <c r="T479">
        <v>574.00099999999998</v>
      </c>
      <c r="U479">
        <v>82.844700000000003</v>
      </c>
    </row>
    <row r="480" spans="1:21" ht="15" customHeight="1" x14ac:dyDescent="0.2">
      <c r="A480">
        <v>2035</v>
      </c>
      <c r="B480">
        <v>1390.95</v>
      </c>
      <c r="C480">
        <v>376.36099999999999</v>
      </c>
      <c r="D480">
        <v>347.54599999999999</v>
      </c>
      <c r="E480">
        <v>305.08</v>
      </c>
      <c r="F480">
        <v>400.166</v>
      </c>
      <c r="G480">
        <v>416.22699999999998</v>
      </c>
      <c r="H480">
        <v>577.423</v>
      </c>
      <c r="I480">
        <v>83.919899999999998</v>
      </c>
      <c r="M480">
        <v>2035</v>
      </c>
      <c r="N480">
        <v>1390.95</v>
      </c>
      <c r="O480">
        <v>376.36099999999999</v>
      </c>
      <c r="P480">
        <v>347.54599999999999</v>
      </c>
      <c r="Q480">
        <v>305.08</v>
      </c>
      <c r="R480">
        <v>400.166</v>
      </c>
      <c r="S480">
        <v>416.22699999999998</v>
      </c>
      <c r="T480">
        <v>577.423</v>
      </c>
      <c r="U480">
        <v>83.919899999999998</v>
      </c>
    </row>
    <row r="481" spans="1:21" ht="15" customHeight="1" x14ac:dyDescent="0.2">
      <c r="A481">
        <v>2036</v>
      </c>
      <c r="B481">
        <v>1390.95</v>
      </c>
      <c r="C481">
        <v>376.36099999999999</v>
      </c>
      <c r="D481">
        <v>347.54599999999999</v>
      </c>
      <c r="E481">
        <v>294.447</v>
      </c>
      <c r="F481">
        <v>391.14499999999998</v>
      </c>
      <c r="G481">
        <v>405.95100000000002</v>
      </c>
      <c r="H481">
        <v>564.44500000000005</v>
      </c>
      <c r="I481">
        <v>83.070300000000003</v>
      </c>
      <c r="M481">
        <v>2036</v>
      </c>
      <c r="N481">
        <v>1390.95</v>
      </c>
      <c r="O481">
        <v>376.36099999999999</v>
      </c>
      <c r="P481">
        <v>347.54599999999999</v>
      </c>
      <c r="Q481">
        <v>294.447</v>
      </c>
      <c r="R481">
        <v>391.14499999999998</v>
      </c>
      <c r="S481">
        <v>405.95100000000002</v>
      </c>
      <c r="T481">
        <v>564.44500000000005</v>
      </c>
      <c r="U481">
        <v>83.070300000000003</v>
      </c>
    </row>
    <row r="482" spans="1:21" ht="15" customHeight="1" x14ac:dyDescent="0.2"/>
    <row r="483" spans="1:21" ht="15" customHeight="1" x14ac:dyDescent="0.2"/>
    <row r="484" spans="1:21" ht="15" customHeight="1" x14ac:dyDescent="0.2"/>
    <row r="485" spans="1:21" ht="15" customHeight="1" x14ac:dyDescent="0.2"/>
    <row r="486" spans="1:21" ht="15" customHeight="1" x14ac:dyDescent="0.2"/>
    <row r="487" spans="1:21" ht="15" customHeight="1" x14ac:dyDescent="0.2"/>
    <row r="488" spans="1:21" ht="15" customHeight="1" x14ac:dyDescent="0.2"/>
    <row r="489" spans="1:21" ht="15" customHeight="1" x14ac:dyDescent="0.2"/>
    <row r="490" spans="1:21" ht="15" customHeight="1" x14ac:dyDescent="0.2"/>
    <row r="491" spans="1:21" ht="15" customHeight="1" x14ac:dyDescent="0.2"/>
    <row r="492" spans="1:21" ht="15" customHeight="1" x14ac:dyDescent="0.2"/>
    <row r="493" spans="1:21" ht="15" customHeight="1" x14ac:dyDescent="0.2"/>
    <row r="494" spans="1:21" ht="15" customHeight="1" x14ac:dyDescent="0.2"/>
    <row r="495" spans="1:21" ht="15" customHeight="1" x14ac:dyDescent="0.2"/>
    <row r="496" spans="1:21" ht="15" customHeight="1" x14ac:dyDescent="0.2"/>
    <row r="497" ht="15" customHeight="1" x14ac:dyDescent="0.2"/>
    <row r="498" ht="15" customHeight="1" x14ac:dyDescent="0.2"/>
    <row r="499" ht="15" customHeight="1" x14ac:dyDescent="0.2"/>
    <row r="500" ht="15" customHeight="1" x14ac:dyDescent="0.2"/>
    <row r="501" ht="15" customHeight="1" x14ac:dyDescent="0.2"/>
    <row r="502" ht="15" customHeight="1" x14ac:dyDescent="0.2"/>
    <row r="503" ht="15" customHeight="1" x14ac:dyDescent="0.2"/>
    <row r="504" ht="15" customHeight="1" x14ac:dyDescent="0.2"/>
    <row r="505" ht="15" customHeight="1" x14ac:dyDescent="0.2"/>
    <row r="506" ht="15" customHeight="1" x14ac:dyDescent="0.2"/>
    <row r="507" ht="15" customHeight="1" x14ac:dyDescent="0.2"/>
    <row r="508" ht="15" customHeight="1" x14ac:dyDescent="0.2"/>
    <row r="509" ht="15" customHeight="1" x14ac:dyDescent="0.2"/>
    <row r="510" ht="15" customHeight="1" x14ac:dyDescent="0.2"/>
    <row r="511" ht="15" customHeight="1" x14ac:dyDescent="0.2"/>
    <row r="512"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sheetData>
  <sortState ref="Y2:AG99">
    <sortCondition ref="Y2:Y99"/>
    <sortCondition ref="AA2:AA99"/>
  </sortState>
  <mergeCells count="12">
    <mergeCell ref="AQ34:AX34"/>
    <mergeCell ref="AL3:AM3"/>
    <mergeCell ref="AN3:AO3"/>
    <mergeCell ref="AL4:AM4"/>
    <mergeCell ref="AL20:AM20"/>
    <mergeCell ref="AJ25:AO25"/>
    <mergeCell ref="AK3:AK4"/>
    <mergeCell ref="AN4:AO4"/>
    <mergeCell ref="AN20:AO20"/>
    <mergeCell ref="AQ4:AX4"/>
    <mergeCell ref="AQ19:AX19"/>
    <mergeCell ref="AK26:AO26"/>
  </mergeCells>
  <phoneticPr fontId="3" type="noConversion"/>
  <pageMargins left="0.75" right="0.75" top="1" bottom="1" header="0.5" footer="0.5"/>
  <pageSetup orientation="portrait" r:id="rId1"/>
  <headerFooter alignWithMargins="0"/>
  <cellWatches>
    <cellWatch r="AN16"/>
    <cellWatch r="AO16"/>
    <cellWatch r="AN17"/>
    <cellWatch r="AO17"/>
    <cellWatch r="AN7"/>
    <cellWatch r="AO7"/>
    <cellWatch r="AN8"/>
    <cellWatch r="AO8"/>
    <cellWatch r="AN9"/>
    <cellWatch r="AO9"/>
    <cellWatch r="AN10"/>
    <cellWatch r="AO10"/>
    <cellWatch r="AN11"/>
    <cellWatch r="AO11"/>
    <cellWatch r="AN12"/>
    <cellWatch r="AO12"/>
  </cellWatche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BA166-4892-415B-867C-618E3B162A0D}">
  <dimension ref="E3:L48"/>
  <sheetViews>
    <sheetView topLeftCell="A12" workbookViewId="0">
      <selection activeCell="E3" sqref="E3:L48"/>
    </sheetView>
  </sheetViews>
  <sheetFormatPr defaultColWidth="8.85546875" defaultRowHeight="12.75" x14ac:dyDescent="0.2"/>
  <cols>
    <col min="1" max="5" width="8.85546875" style="61"/>
    <col min="6" max="6" width="11.5703125" style="61" customWidth="1"/>
    <col min="7" max="7" width="9.28515625" style="61" customWidth="1"/>
    <col min="8" max="10" width="11.28515625" style="61" bestFit="1" customWidth="1"/>
    <col min="11" max="11" width="9.85546875" style="61" customWidth="1"/>
    <col min="12" max="12" width="10.5703125" style="61" customWidth="1"/>
    <col min="13" max="16384" width="8.85546875" style="61"/>
  </cols>
  <sheetData>
    <row r="3" spans="5:12" ht="39" customHeight="1" x14ac:dyDescent="0.2">
      <c r="E3" s="60" t="str">
        <f>Sablefish_Full!AQ3</f>
        <v>Year</v>
      </c>
      <c r="F3" s="60" t="str">
        <f>Sablefish_Full!AR3</f>
        <v>Maximum Permissible F</v>
      </c>
      <c r="G3" s="60" t="str">
        <f>Sablefish_Full!AS3</f>
        <v>Author's F (Estimated Catches)</v>
      </c>
      <c r="H3" s="60" t="str">
        <f>Sablefish_Full!AT3</f>
        <v>Half maximum F</v>
      </c>
      <c r="I3" s="60" t="str">
        <f>Sablefish_Full!AU3</f>
        <v>5-year Average F</v>
      </c>
      <c r="J3" s="60" t="str">
        <f>Sablefish_Full!AV3</f>
        <v xml:space="preserve">No Fishing </v>
      </c>
      <c r="K3" s="60" t="str">
        <f>Sablefish_Full!AW3</f>
        <v>Overfished</v>
      </c>
      <c r="L3" s="60" t="str">
        <f>Sablefish_Full!AX3</f>
        <v>Approaching Overfished</v>
      </c>
    </row>
    <row r="4" spans="5:12" x14ac:dyDescent="0.2">
      <c r="E4" s="84" t="str">
        <f>Sablefish_Full!AQ4</f>
        <v>Spawning biomass (mt)</v>
      </c>
      <c r="F4" s="84"/>
      <c r="G4" s="84"/>
      <c r="H4" s="84"/>
      <c r="I4" s="84"/>
      <c r="J4" s="84"/>
      <c r="K4" s="84"/>
      <c r="L4" s="84"/>
    </row>
    <row r="5" spans="5:12" x14ac:dyDescent="0.2">
      <c r="E5" s="61">
        <f>Sablefish_Full!AQ5</f>
        <v>2023</v>
      </c>
      <c r="F5" s="63">
        <f>Sablefish_Full!AR5</f>
        <v>156651</v>
      </c>
      <c r="G5" s="63">
        <f>Sablefish_Full!AS5</f>
        <v>156651</v>
      </c>
      <c r="H5" s="63">
        <f>Sablefish_Full!AT5</f>
        <v>156651</v>
      </c>
      <c r="I5" s="63">
        <f>Sablefish_Full!AU5</f>
        <v>156651</v>
      </c>
      <c r="J5" s="63">
        <f>Sablefish_Full!AV5</f>
        <v>156651</v>
      </c>
      <c r="K5" s="63">
        <f>Sablefish_Full!AW5</f>
        <v>156651</v>
      </c>
      <c r="L5" s="63">
        <f>Sablefish_Full!AX5</f>
        <v>156651</v>
      </c>
    </row>
    <row r="6" spans="5:12" x14ac:dyDescent="0.2">
      <c r="E6" s="61">
        <f>Sablefish_Full!AQ6</f>
        <v>2024</v>
      </c>
      <c r="F6" s="63">
        <f>Sablefish_Full!AR6</f>
        <v>185079</v>
      </c>
      <c r="G6" s="63">
        <f>Sablefish_Full!AS6</f>
        <v>185079</v>
      </c>
      <c r="H6" s="63">
        <f>Sablefish_Full!AT6</f>
        <v>185079</v>
      </c>
      <c r="I6" s="63">
        <f>Sablefish_Full!AU6</f>
        <v>185079</v>
      </c>
      <c r="J6" s="63">
        <f>Sablefish_Full!AV6</f>
        <v>185079</v>
      </c>
      <c r="K6" s="63">
        <f>Sablefish_Full!AW6</f>
        <v>185079</v>
      </c>
      <c r="L6" s="63">
        <f>Sablefish_Full!AX6</f>
        <v>185079</v>
      </c>
    </row>
    <row r="7" spans="5:12" x14ac:dyDescent="0.2">
      <c r="E7" s="61">
        <f>Sablefish_Full!AQ7</f>
        <v>2025</v>
      </c>
      <c r="F7" s="63">
        <f>Sablefish_Full!AR7</f>
        <v>203611</v>
      </c>
      <c r="G7" s="63">
        <f>Sablefish_Full!AS7</f>
        <v>209500</v>
      </c>
      <c r="H7" s="63">
        <f>Sablefish_Full!AT7</f>
        <v>212231</v>
      </c>
      <c r="I7" s="63">
        <f>Sablefish_Full!AU7</f>
        <v>209806</v>
      </c>
      <c r="J7" s="63">
        <f>Sablefish_Full!AV7</f>
        <v>221218</v>
      </c>
      <c r="K7" s="63">
        <f>Sablefish_Full!AW7</f>
        <v>200643</v>
      </c>
      <c r="L7" s="63">
        <f>Sablefish_Full!AX7</f>
        <v>203611</v>
      </c>
    </row>
    <row r="8" spans="5:12" x14ac:dyDescent="0.2">
      <c r="E8" s="61">
        <f>Sablefish_Full!AQ8</f>
        <v>2026</v>
      </c>
      <c r="F8" s="63">
        <f>Sablefish_Full!AR8</f>
        <v>215170</v>
      </c>
      <c r="G8" s="63">
        <f>Sablefish_Full!AS8</f>
        <v>228076</v>
      </c>
      <c r="H8" s="63">
        <f>Sablefish_Full!AT8</f>
        <v>233714</v>
      </c>
      <c r="I8" s="63">
        <f>Sablefish_Full!AU8</f>
        <v>228420</v>
      </c>
      <c r="J8" s="63">
        <f>Sablefish_Full!AV8</f>
        <v>253874</v>
      </c>
      <c r="K8" s="63">
        <f>Sablefish_Full!AW8</f>
        <v>208963</v>
      </c>
      <c r="L8" s="63">
        <f>Sablefish_Full!AX8</f>
        <v>215170</v>
      </c>
    </row>
    <row r="9" spans="5:12" x14ac:dyDescent="0.2">
      <c r="E9" s="61">
        <f>Sablefish_Full!AQ9</f>
        <v>2027</v>
      </c>
      <c r="F9" s="63">
        <f>Sablefish_Full!AR9</f>
        <v>219220</v>
      </c>
      <c r="G9" s="63">
        <f>Sablefish_Full!AS9</f>
        <v>232195</v>
      </c>
      <c r="H9" s="63">
        <f>Sablefish_Full!AT9</f>
        <v>247936</v>
      </c>
      <c r="I9" s="63">
        <f>Sablefish_Full!AU9</f>
        <v>239618</v>
      </c>
      <c r="J9" s="63">
        <f>Sablefish_Full!AV9</f>
        <v>280471</v>
      </c>
      <c r="K9" s="63">
        <f>Sablefish_Full!AW9</f>
        <v>209876</v>
      </c>
      <c r="L9" s="63">
        <f>Sablefish_Full!AX9</f>
        <v>216024</v>
      </c>
    </row>
    <row r="10" spans="5:12" x14ac:dyDescent="0.2">
      <c r="E10" s="61">
        <f>Sablefish_Full!AQ10</f>
        <v>2028</v>
      </c>
      <c r="F10" s="63">
        <f>Sablefish_Full!AR10</f>
        <v>216630</v>
      </c>
      <c r="G10" s="63">
        <f>Sablefish_Full!AS10</f>
        <v>229131</v>
      </c>
      <c r="H10" s="63">
        <f>Sablefish_Full!AT10</f>
        <v>254761</v>
      </c>
      <c r="I10" s="63">
        <f>Sablefish_Full!AU10</f>
        <v>243557</v>
      </c>
      <c r="J10" s="63">
        <f>Sablefish_Full!AV10</f>
        <v>299745</v>
      </c>
      <c r="K10" s="63">
        <f>Sablefish_Full!AW10</f>
        <v>204562</v>
      </c>
      <c r="L10" s="63">
        <f>Sablefish_Full!AX10</f>
        <v>210397</v>
      </c>
    </row>
    <row r="11" spans="5:12" x14ac:dyDescent="0.2">
      <c r="E11" s="61">
        <f>Sablefish_Full!AQ11</f>
        <v>2029</v>
      </c>
      <c r="F11" s="63">
        <f>Sablefish_Full!AR11</f>
        <v>209391</v>
      </c>
      <c r="G11" s="63">
        <f>Sablefish_Full!AS11</f>
        <v>220989</v>
      </c>
      <c r="H11" s="63">
        <f>Sablefish_Full!AT11</f>
        <v>255525</v>
      </c>
      <c r="I11" s="63">
        <f>Sablefish_Full!AU11</f>
        <v>241784</v>
      </c>
      <c r="J11" s="63">
        <f>Sablefish_Full!AV11</f>
        <v>312126</v>
      </c>
      <c r="K11" s="63">
        <f>Sablefish_Full!AW11</f>
        <v>195179</v>
      </c>
      <c r="L11" s="63">
        <f>Sablefish_Full!AX11</f>
        <v>200513</v>
      </c>
    </row>
    <row r="12" spans="5:12" x14ac:dyDescent="0.2">
      <c r="E12" s="61">
        <f>Sablefish_Full!AQ12</f>
        <v>2030</v>
      </c>
      <c r="F12" s="63">
        <f>Sablefish_Full!AR12</f>
        <v>199787</v>
      </c>
      <c r="G12" s="63">
        <f>Sablefish_Full!AS12</f>
        <v>210221</v>
      </c>
      <c r="H12" s="63">
        <f>Sablefish_Full!AT12</f>
        <v>252312</v>
      </c>
      <c r="I12" s="63">
        <f>Sablefish_Full!AU12</f>
        <v>236465</v>
      </c>
      <c r="J12" s="63">
        <f>Sablefish_Full!AV12</f>
        <v>319224</v>
      </c>
      <c r="K12" s="63">
        <f>Sablefish_Full!AW12</f>
        <v>184019</v>
      </c>
      <c r="L12" s="63">
        <f>Sablefish_Full!AX12</f>
        <v>188748</v>
      </c>
    </row>
    <row r="13" spans="5:12" x14ac:dyDescent="0.2">
      <c r="E13" s="61">
        <f>Sablefish_Full!AQ13</f>
        <v>2031</v>
      </c>
      <c r="F13" s="63">
        <f>Sablefish_Full!AR13</f>
        <v>189583</v>
      </c>
      <c r="G13" s="63">
        <f>Sablefish_Full!AS13</f>
        <v>198750</v>
      </c>
      <c r="H13" s="63">
        <f>Sablefish_Full!AT13</f>
        <v>247000</v>
      </c>
      <c r="I13" s="63">
        <f>Sablefish_Full!AU13</f>
        <v>229467</v>
      </c>
      <c r="J13" s="63">
        <f>Sablefish_Full!AV13</f>
        <v>322802</v>
      </c>
      <c r="K13" s="63">
        <f>Sablefish_Full!AW13</f>
        <v>172764</v>
      </c>
      <c r="L13" s="63">
        <f>Sablefish_Full!AX13</f>
        <v>176858</v>
      </c>
    </row>
    <row r="14" spans="5:12" x14ac:dyDescent="0.2">
      <c r="E14" s="61">
        <f>Sablefish_Full!AQ14</f>
        <v>2032</v>
      </c>
      <c r="F14" s="63">
        <f>Sablefish_Full!AR14</f>
        <v>179790</v>
      </c>
      <c r="G14" s="63">
        <f>Sablefish_Full!AS14</f>
        <v>187708</v>
      </c>
      <c r="H14" s="63">
        <f>Sablefish_Full!AT14</f>
        <v>240832</v>
      </c>
      <c r="I14" s="63">
        <f>Sablefish_Full!AU14</f>
        <v>221980</v>
      </c>
      <c r="J14" s="63">
        <f>Sablefish_Full!AV14</f>
        <v>324179</v>
      </c>
      <c r="K14" s="63">
        <f>Sablefish_Full!AW14</f>
        <v>162314</v>
      </c>
      <c r="L14" s="63">
        <f>Sablefish_Full!AX14</f>
        <v>165801</v>
      </c>
    </row>
    <row r="15" spans="5:12" x14ac:dyDescent="0.2">
      <c r="E15" s="61">
        <f>Sablefish_Full!AQ15</f>
        <v>2033</v>
      </c>
      <c r="F15" s="63">
        <f>Sablefish_Full!AR15</f>
        <v>170874</v>
      </c>
      <c r="G15" s="63">
        <f>Sablefish_Full!AS15</f>
        <v>177638</v>
      </c>
      <c r="H15" s="63">
        <f>Sablefish_Full!AT15</f>
        <v>234523</v>
      </c>
      <c r="I15" s="63">
        <f>Sablefish_Full!AU15</f>
        <v>214660</v>
      </c>
      <c r="J15" s="63">
        <f>Sablefish_Full!AV15</f>
        <v>324211</v>
      </c>
      <c r="K15" s="63">
        <f>Sablefish_Full!AW15</f>
        <v>153037</v>
      </c>
      <c r="L15" s="63">
        <f>Sablefish_Full!AX15</f>
        <v>155973</v>
      </c>
    </row>
    <row r="16" spans="5:12" x14ac:dyDescent="0.2">
      <c r="E16" s="61">
        <f>Sablefish_Full!AQ16</f>
        <v>2034</v>
      </c>
      <c r="F16" s="63">
        <f>Sablefish_Full!AR16</f>
        <v>163029</v>
      </c>
      <c r="G16" s="63">
        <f>Sablefish_Full!AS16</f>
        <v>168764</v>
      </c>
      <c r="H16" s="63">
        <f>Sablefish_Full!AT16</f>
        <v>228487</v>
      </c>
      <c r="I16" s="63">
        <f>Sablefish_Full!AU16</f>
        <v>207863</v>
      </c>
      <c r="J16" s="63">
        <f>Sablefish_Full!AV16</f>
        <v>323472</v>
      </c>
      <c r="K16" s="63">
        <f>Sablefish_Full!AW16</f>
        <v>145043</v>
      </c>
      <c r="L16" s="63">
        <f>Sablefish_Full!AX16</f>
        <v>147498</v>
      </c>
    </row>
    <row r="17" spans="5:12" x14ac:dyDescent="0.2">
      <c r="E17" s="61">
        <f>Sablefish_Full!AQ17</f>
        <v>2035</v>
      </c>
      <c r="F17" s="63">
        <f>Sablefish_Full!AR17</f>
        <v>156280</v>
      </c>
      <c r="G17" s="63">
        <f>Sablefish_Full!AS17</f>
        <v>161120</v>
      </c>
      <c r="H17" s="63">
        <f>Sablefish_Full!AT17</f>
        <v>222941</v>
      </c>
      <c r="I17" s="63">
        <f>Sablefish_Full!AU17</f>
        <v>201754</v>
      </c>
      <c r="J17" s="63">
        <f>Sablefish_Full!AV17</f>
        <v>322336</v>
      </c>
      <c r="K17" s="63">
        <f>Sablefish_Full!AW17</f>
        <v>138318</v>
      </c>
      <c r="L17" s="63">
        <f>Sablefish_Full!AX17</f>
        <v>140347</v>
      </c>
    </row>
    <row r="18" spans="5:12" x14ac:dyDescent="0.2">
      <c r="E18" s="61">
        <f>Sablefish_Full!AQ18</f>
        <v>2036</v>
      </c>
      <c r="F18" s="63">
        <f>Sablefish_Full!AR18</f>
        <v>150553</v>
      </c>
      <c r="G18" s="63">
        <f>Sablefish_Full!AS18</f>
        <v>154620</v>
      </c>
      <c r="H18" s="63">
        <f>Sablefish_Full!AT18</f>
        <v>217962</v>
      </c>
      <c r="I18" s="63">
        <f>Sablefish_Full!AU18</f>
        <v>196367</v>
      </c>
      <c r="J18" s="63">
        <f>Sablefish_Full!AV18</f>
        <v>321029</v>
      </c>
      <c r="K18" s="63">
        <f>Sablefish_Full!AW18</f>
        <v>132794</v>
      </c>
      <c r="L18" s="63">
        <f>Sablefish_Full!AX18</f>
        <v>134448</v>
      </c>
    </row>
    <row r="19" spans="5:12" x14ac:dyDescent="0.2">
      <c r="E19" s="84" t="str">
        <f>Sablefish_Full!AQ19</f>
        <v>Fishing mortality</v>
      </c>
      <c r="F19" s="84"/>
      <c r="G19" s="84"/>
      <c r="H19" s="84"/>
      <c r="I19" s="84"/>
      <c r="J19" s="84"/>
      <c r="K19" s="84"/>
      <c r="L19" s="84"/>
    </row>
    <row r="20" spans="5:12" x14ac:dyDescent="0.2">
      <c r="E20" s="61">
        <f>Sablefish_Full!AQ20</f>
        <v>2023</v>
      </c>
      <c r="F20" s="64">
        <f>Sablefish_Full!AR20</f>
        <v>5.0659599999999999E-2</v>
      </c>
      <c r="G20" s="64">
        <f>Sablefish_Full!AS20</f>
        <v>5.0659599999999999E-2</v>
      </c>
      <c r="H20" s="64">
        <f>Sablefish_Full!AT20</f>
        <v>5.0659599999999999E-2</v>
      </c>
      <c r="I20" s="64">
        <f>Sablefish_Full!AU20</f>
        <v>5.0659599999999999E-2</v>
      </c>
      <c r="J20" s="64">
        <f>Sablefish_Full!AV20</f>
        <v>5.0659599999999999E-2</v>
      </c>
      <c r="K20" s="64">
        <f>Sablefish_Full!AW20</f>
        <v>5.0659599999999999E-2</v>
      </c>
      <c r="L20" s="64">
        <f>Sablefish_Full!AX20</f>
        <v>5.0659599999999999E-2</v>
      </c>
    </row>
    <row r="21" spans="5:12" x14ac:dyDescent="0.2">
      <c r="E21" s="61">
        <f>Sablefish_Full!AQ21</f>
        <v>2024</v>
      </c>
      <c r="F21" s="64">
        <f>Sablefish_Full!AR21</f>
        <v>8.6058300000000004E-2</v>
      </c>
      <c r="G21" s="64">
        <f>Sablefish_Full!AS21</f>
        <v>5.6467099999999999E-2</v>
      </c>
      <c r="H21" s="64">
        <f>Sablefish_Full!AT21</f>
        <v>4.3029100000000001E-2</v>
      </c>
      <c r="I21" s="64">
        <f>Sablefish_Full!AU21</f>
        <v>5.4951699999999999E-2</v>
      </c>
      <c r="J21" s="66" t="str">
        <f>Sablefish_Full!AV21</f>
        <v>-</v>
      </c>
      <c r="K21" s="64">
        <f>Sablefish_Full!AW21</f>
        <v>0.101302</v>
      </c>
      <c r="L21" s="64">
        <f>Sablefish_Full!AX21</f>
        <v>0.101302</v>
      </c>
    </row>
    <row r="22" spans="5:12" x14ac:dyDescent="0.2">
      <c r="E22" s="61">
        <f>Sablefish_Full!AQ22</f>
        <v>2025</v>
      </c>
      <c r="F22" s="64">
        <f>Sablefish_Full!AR22</f>
        <v>8.6058300000000004E-2</v>
      </c>
      <c r="G22" s="64">
        <f>Sablefish_Full!AS22</f>
        <v>5.5022700000000001E-2</v>
      </c>
      <c r="H22" s="64">
        <f>Sablefish_Full!AT22</f>
        <v>4.3029100000000001E-2</v>
      </c>
      <c r="I22" s="64">
        <f>Sablefish_Full!AU22</f>
        <v>5.4951699999999999E-2</v>
      </c>
      <c r="J22" s="66" t="str">
        <f>Sablefish_Full!AV22</f>
        <v>-</v>
      </c>
      <c r="K22" s="64">
        <f>Sablefish_Full!AW22</f>
        <v>0.101302</v>
      </c>
      <c r="L22" s="64">
        <f>Sablefish_Full!AX22</f>
        <v>0.101302</v>
      </c>
    </row>
    <row r="23" spans="5:12" x14ac:dyDescent="0.2">
      <c r="E23" s="61">
        <f>Sablefish_Full!AQ23</f>
        <v>2026</v>
      </c>
      <c r="F23" s="64">
        <f>Sablefish_Full!AR23</f>
        <v>8.6058300000000004E-2</v>
      </c>
      <c r="G23" s="64">
        <f>Sablefish_Full!AS23</f>
        <v>8.6058300000000004E-2</v>
      </c>
      <c r="H23" s="64">
        <f>Sablefish_Full!AT23</f>
        <v>4.3029100000000001E-2</v>
      </c>
      <c r="I23" s="64">
        <f>Sablefish_Full!AU23</f>
        <v>5.4951699999999999E-2</v>
      </c>
      <c r="J23" s="66" t="str">
        <f>Sablefish_Full!AV23</f>
        <v>-</v>
      </c>
      <c r="K23" s="64">
        <f>Sablefish_Full!AW23</f>
        <v>0.101302</v>
      </c>
      <c r="L23" s="64">
        <f>Sablefish_Full!AX23</f>
        <v>0.101302</v>
      </c>
    </row>
    <row r="24" spans="5:12" x14ac:dyDescent="0.2">
      <c r="E24" s="61">
        <f>Sablefish_Full!AQ24</f>
        <v>2027</v>
      </c>
      <c r="F24" s="64">
        <f>Sablefish_Full!AR24</f>
        <v>8.6058300000000004E-2</v>
      </c>
      <c r="G24" s="64">
        <f>Sablefish_Full!AS24</f>
        <v>8.6058300000000004E-2</v>
      </c>
      <c r="H24" s="64">
        <f>Sablefish_Full!AT24</f>
        <v>4.3029100000000001E-2</v>
      </c>
      <c r="I24" s="64">
        <f>Sablefish_Full!AU24</f>
        <v>5.4951699999999999E-2</v>
      </c>
      <c r="J24" s="66" t="str">
        <f>Sablefish_Full!AV24</f>
        <v>-</v>
      </c>
      <c r="K24" s="64">
        <f>Sablefish_Full!AW24</f>
        <v>0.101302</v>
      </c>
      <c r="L24" s="64">
        <f>Sablefish_Full!AX24</f>
        <v>0.101302</v>
      </c>
    </row>
    <row r="25" spans="5:12" x14ac:dyDescent="0.2">
      <c r="E25" s="61">
        <f>Sablefish_Full!AQ25</f>
        <v>2028</v>
      </c>
      <c r="F25" s="64">
        <f>Sablefish_Full!AR25</f>
        <v>8.6058300000000004E-2</v>
      </c>
      <c r="G25" s="64">
        <f>Sablefish_Full!AS25</f>
        <v>8.6058300000000004E-2</v>
      </c>
      <c r="H25" s="64">
        <f>Sablefish_Full!AT25</f>
        <v>4.3029100000000001E-2</v>
      </c>
      <c r="I25" s="64">
        <f>Sablefish_Full!AU25</f>
        <v>5.4951699999999999E-2</v>
      </c>
      <c r="J25" s="66" t="str">
        <f>Sablefish_Full!AV25</f>
        <v>-</v>
      </c>
      <c r="K25" s="64">
        <f>Sablefish_Full!AW25</f>
        <v>0.101302</v>
      </c>
      <c r="L25" s="64">
        <f>Sablefish_Full!AX25</f>
        <v>0.101302</v>
      </c>
    </row>
    <row r="26" spans="5:12" x14ac:dyDescent="0.2">
      <c r="E26" s="61">
        <f>Sablefish_Full!AQ26</f>
        <v>2029</v>
      </c>
      <c r="F26" s="64">
        <f>Sablefish_Full!AR26</f>
        <v>8.6058300000000004E-2</v>
      </c>
      <c r="G26" s="64">
        <f>Sablefish_Full!AS26</f>
        <v>8.6058300000000004E-2</v>
      </c>
      <c r="H26" s="64">
        <f>Sablefish_Full!AT26</f>
        <v>4.3029100000000001E-2</v>
      </c>
      <c r="I26" s="64">
        <f>Sablefish_Full!AU26</f>
        <v>5.4951699999999999E-2</v>
      </c>
      <c r="J26" s="66" t="str">
        <f>Sablefish_Full!AV26</f>
        <v>-</v>
      </c>
      <c r="K26" s="64">
        <f>Sablefish_Full!AW26</f>
        <v>0.101302</v>
      </c>
      <c r="L26" s="64">
        <f>Sablefish_Full!AX26</f>
        <v>0.101302</v>
      </c>
    </row>
    <row r="27" spans="5:12" x14ac:dyDescent="0.2">
      <c r="E27" s="61">
        <f>Sablefish_Full!AQ27</f>
        <v>2030</v>
      </c>
      <c r="F27" s="64">
        <f>Sablefish_Full!AR27</f>
        <v>8.6058300000000004E-2</v>
      </c>
      <c r="G27" s="64">
        <f>Sablefish_Full!AS27</f>
        <v>8.6058300000000004E-2</v>
      </c>
      <c r="H27" s="64">
        <f>Sablefish_Full!AT27</f>
        <v>4.3029100000000001E-2</v>
      </c>
      <c r="I27" s="64">
        <f>Sablefish_Full!AU27</f>
        <v>5.4951699999999999E-2</v>
      </c>
      <c r="J27" s="66" t="str">
        <f>Sablefish_Full!AV27</f>
        <v>-</v>
      </c>
      <c r="K27" s="64">
        <f>Sablefish_Full!AW27</f>
        <v>0.101302</v>
      </c>
      <c r="L27" s="64">
        <f>Sablefish_Full!AX27</f>
        <v>0.101302</v>
      </c>
    </row>
    <row r="28" spans="5:12" x14ac:dyDescent="0.2">
      <c r="E28" s="61">
        <f>Sablefish_Full!AQ28</f>
        <v>2031</v>
      </c>
      <c r="F28" s="64">
        <f>Sablefish_Full!AR28</f>
        <v>8.6058300000000004E-2</v>
      </c>
      <c r="G28" s="64">
        <f>Sablefish_Full!AS28</f>
        <v>8.6058300000000004E-2</v>
      </c>
      <c r="H28" s="64">
        <f>Sablefish_Full!AT28</f>
        <v>4.3029100000000001E-2</v>
      </c>
      <c r="I28" s="64">
        <f>Sablefish_Full!AU28</f>
        <v>5.4951699999999999E-2</v>
      </c>
      <c r="J28" s="66" t="str">
        <f>Sablefish_Full!AV28</f>
        <v>-</v>
      </c>
      <c r="K28" s="64">
        <f>Sablefish_Full!AW28</f>
        <v>0.101302</v>
      </c>
      <c r="L28" s="64">
        <f>Sablefish_Full!AX28</f>
        <v>0.101302</v>
      </c>
    </row>
    <row r="29" spans="5:12" x14ac:dyDescent="0.2">
      <c r="E29" s="61">
        <f>Sablefish_Full!AQ29</f>
        <v>2032</v>
      </c>
      <c r="F29" s="64">
        <f>Sablefish_Full!AR29</f>
        <v>8.6058300000000004E-2</v>
      </c>
      <c r="G29" s="64">
        <f>Sablefish_Full!AS29</f>
        <v>8.6058300000000004E-2</v>
      </c>
      <c r="H29" s="64">
        <f>Sablefish_Full!AT29</f>
        <v>4.3029100000000001E-2</v>
      </c>
      <c r="I29" s="64">
        <f>Sablefish_Full!AU29</f>
        <v>5.4951699999999999E-2</v>
      </c>
      <c r="J29" s="66" t="str">
        <f>Sablefish_Full!AV29</f>
        <v>-</v>
      </c>
      <c r="K29" s="64">
        <f>Sablefish_Full!AW29</f>
        <v>0.101302</v>
      </c>
      <c r="L29" s="64">
        <f>Sablefish_Full!AX29</f>
        <v>0.101302</v>
      </c>
    </row>
    <row r="30" spans="5:12" x14ac:dyDescent="0.2">
      <c r="E30" s="61">
        <f>Sablefish_Full!AQ30</f>
        <v>2033</v>
      </c>
      <c r="F30" s="64">
        <f>Sablefish_Full!AR30</f>
        <v>8.6058300000000004E-2</v>
      </c>
      <c r="G30" s="64">
        <f>Sablefish_Full!AS30</f>
        <v>8.6058300000000004E-2</v>
      </c>
      <c r="H30" s="64">
        <f>Sablefish_Full!AT30</f>
        <v>4.3029100000000001E-2</v>
      </c>
      <c r="I30" s="64">
        <f>Sablefish_Full!AU30</f>
        <v>5.4951699999999999E-2</v>
      </c>
      <c r="J30" s="66" t="str">
        <f>Sablefish_Full!AV30</f>
        <v>-</v>
      </c>
      <c r="K30" s="64">
        <f>Sablefish_Full!AW30</f>
        <v>0.101295</v>
      </c>
      <c r="L30" s="64">
        <f>Sablefish_Full!AX30</f>
        <v>0.101295</v>
      </c>
    </row>
    <row r="31" spans="5:12" x14ac:dyDescent="0.2">
      <c r="E31" s="61">
        <f>Sablefish_Full!AQ31</f>
        <v>2034</v>
      </c>
      <c r="F31" s="64">
        <f>Sablefish_Full!AR31</f>
        <v>8.60572E-2</v>
      </c>
      <c r="G31" s="64">
        <f>Sablefish_Full!AS31</f>
        <v>8.6058300000000004E-2</v>
      </c>
      <c r="H31" s="64">
        <f>Sablefish_Full!AT31</f>
        <v>4.3029100000000001E-2</v>
      </c>
      <c r="I31" s="64">
        <f>Sablefish_Full!AU31</f>
        <v>5.4951699999999999E-2</v>
      </c>
      <c r="J31" s="66" t="str">
        <f>Sablefish_Full!AV31</f>
        <v>-</v>
      </c>
      <c r="K31" s="64">
        <f>Sablefish_Full!AW31</f>
        <v>0.101003</v>
      </c>
      <c r="L31" s="64">
        <f>Sablefish_Full!AX31</f>
        <v>0.101003</v>
      </c>
    </row>
    <row r="32" spans="5:12" x14ac:dyDescent="0.2">
      <c r="E32" s="61">
        <f>Sablefish_Full!AQ32</f>
        <v>2035</v>
      </c>
      <c r="F32" s="64">
        <f>Sablefish_Full!AR32</f>
        <v>8.5995500000000002E-2</v>
      </c>
      <c r="G32" s="64">
        <f>Sablefish_Full!AS32</f>
        <v>8.6042400000000005E-2</v>
      </c>
      <c r="H32" s="64">
        <f>Sablefish_Full!AT32</f>
        <v>4.3029100000000001E-2</v>
      </c>
      <c r="I32" s="64">
        <f>Sablefish_Full!AU32</f>
        <v>5.4951699999999999E-2</v>
      </c>
      <c r="J32" s="66" t="str">
        <f>Sablefish_Full!AV32</f>
        <v>-</v>
      </c>
      <c r="K32" s="64">
        <f>Sablefish_Full!AW32</f>
        <v>9.9998100000000006E-2</v>
      </c>
      <c r="L32" s="64">
        <f>Sablefish_Full!AX32</f>
        <v>9.9998100000000006E-2</v>
      </c>
    </row>
    <row r="33" spans="5:12" x14ac:dyDescent="0.2">
      <c r="E33" s="61">
        <f>Sablefish_Full!AQ33</f>
        <v>2036</v>
      </c>
      <c r="F33" s="64">
        <f>Sablefish_Full!AR33</f>
        <v>8.5789699999999997E-2</v>
      </c>
      <c r="G33" s="64">
        <f>Sablefish_Full!AS33</f>
        <v>8.5930099999999995E-2</v>
      </c>
      <c r="H33" s="64">
        <f>Sablefish_Full!AT33</f>
        <v>4.3029100000000001E-2</v>
      </c>
      <c r="I33" s="64">
        <f>Sablefish_Full!AU33</f>
        <v>5.4951699999999999E-2</v>
      </c>
      <c r="J33" s="66" t="str">
        <f>Sablefish_Full!AV33</f>
        <v>-</v>
      </c>
      <c r="K33" s="64">
        <f>Sablefish_Full!AW33</f>
        <v>9.8703299999999994E-2</v>
      </c>
      <c r="L33" s="64">
        <f>Sablefish_Full!AX33</f>
        <v>9.8703299999999994E-2</v>
      </c>
    </row>
    <row r="34" spans="5:12" x14ac:dyDescent="0.2">
      <c r="E34" s="84" t="str">
        <f>Sablefish_Full!AQ34</f>
        <v>Yield (mt)</v>
      </c>
      <c r="F34" s="84"/>
      <c r="G34" s="84"/>
      <c r="H34" s="84"/>
      <c r="I34" s="84"/>
      <c r="J34" s="84"/>
      <c r="K34" s="84"/>
      <c r="L34" s="84"/>
    </row>
    <row r="35" spans="5:12" x14ac:dyDescent="0.2">
      <c r="E35" s="61">
        <f>Sablefish_Full!AQ35</f>
        <v>2023</v>
      </c>
      <c r="F35" s="63">
        <f>Sablefish_Full!AR35</f>
        <v>27160</v>
      </c>
      <c r="G35" s="63">
        <f>Sablefish_Full!AS35</f>
        <v>27160</v>
      </c>
      <c r="H35" s="63">
        <f>Sablefish_Full!AT35</f>
        <v>27160</v>
      </c>
      <c r="I35" s="63">
        <f>Sablefish_Full!AU35</f>
        <v>27160</v>
      </c>
      <c r="J35" s="63">
        <f>Sablefish_Full!AV35</f>
        <v>27160</v>
      </c>
      <c r="K35" s="63">
        <f>Sablefish_Full!AW35</f>
        <v>27160</v>
      </c>
      <c r="L35" s="63">
        <f>Sablefish_Full!AX35</f>
        <v>27160</v>
      </c>
    </row>
    <row r="36" spans="5:12" x14ac:dyDescent="0.2">
      <c r="E36" s="61">
        <f>Sablefish_Full!AQ36</f>
        <v>2024</v>
      </c>
      <c r="F36" s="63">
        <f>Sablefish_Full!AR36</f>
        <v>47366.9</v>
      </c>
      <c r="G36" s="63">
        <f>Sablefish_Full!AS36</f>
        <v>31484.654056342646</v>
      </c>
      <c r="H36" s="63">
        <f>Sablefish_Full!AT36</f>
        <v>24137.699999999997</v>
      </c>
      <c r="I36" s="63">
        <f>Sablefish_Full!AU36</f>
        <v>30663.5</v>
      </c>
      <c r="J36" s="67" t="str">
        <f>Sablefish_Full!AV36</f>
        <v>-</v>
      </c>
      <c r="K36" s="63">
        <f>Sablefish_Full!AW36</f>
        <v>55385.2</v>
      </c>
      <c r="L36" s="63">
        <f>Sablefish_Full!AX36</f>
        <v>47366.9</v>
      </c>
    </row>
    <row r="37" spans="5:12" x14ac:dyDescent="0.2">
      <c r="E37" s="61">
        <f>Sablefish_Full!AQ37</f>
        <v>2025</v>
      </c>
      <c r="F37" s="63">
        <f>Sablefish_Full!AR37</f>
        <v>46360.700000000004</v>
      </c>
      <c r="G37" s="63">
        <f>Sablefish_Full!AS37</f>
        <v>30815.835558372713</v>
      </c>
      <c r="H37" s="63">
        <f>Sablefish_Full!AT37</f>
        <v>24534.7</v>
      </c>
      <c r="I37" s="63">
        <f>Sablefish_Full!AU37</f>
        <v>30842.9</v>
      </c>
      <c r="J37" s="67" t="str">
        <f>Sablefish_Full!AV37</f>
        <v>-</v>
      </c>
      <c r="K37" s="63">
        <f>Sablefish_Full!AW37</f>
        <v>53489.4</v>
      </c>
      <c r="L37" s="63">
        <f>Sablefish_Full!AX37</f>
        <v>46360.700000000004</v>
      </c>
    </row>
    <row r="38" spans="5:12" x14ac:dyDescent="0.2">
      <c r="E38" s="61">
        <f>Sablefish_Full!AQ38</f>
        <v>2026</v>
      </c>
      <c r="F38" s="63">
        <f>Sablefish_Full!AR38</f>
        <v>44535.9</v>
      </c>
      <c r="G38" s="63">
        <f>Sablefish_Full!AS38</f>
        <v>46905.299999999996</v>
      </c>
      <c r="H38" s="63">
        <f>Sablefish_Full!AT38</f>
        <v>24435.9</v>
      </c>
      <c r="I38" s="63">
        <f>Sablefish_Full!AU38</f>
        <v>30411.7</v>
      </c>
      <c r="J38" s="67" t="str">
        <f>Sablefish_Full!AV38</f>
        <v>-</v>
      </c>
      <c r="K38" s="63">
        <f>Sablefish_Full!AW38</f>
        <v>50735</v>
      </c>
      <c r="L38" s="63">
        <f>Sablefish_Full!AX38</f>
        <v>52068.5</v>
      </c>
    </row>
    <row r="39" spans="5:12" x14ac:dyDescent="0.2">
      <c r="E39" s="61">
        <f>Sablefish_Full!AQ39</f>
        <v>2027</v>
      </c>
      <c r="F39" s="63">
        <f>Sablefish_Full!AR39</f>
        <v>42336.399999999994</v>
      </c>
      <c r="G39" s="63">
        <f>Sablefish_Full!AS39</f>
        <v>44440.5</v>
      </c>
      <c r="H39" s="63">
        <f>Sablefish_Full!AT39</f>
        <v>24025.600000000002</v>
      </c>
      <c r="I39" s="63">
        <f>Sablefish_Full!AU39</f>
        <v>29620.799999999999</v>
      </c>
      <c r="J39" s="67" t="str">
        <f>Sablefish_Full!AV39</f>
        <v>-</v>
      </c>
      <c r="K39" s="63">
        <f>Sablefish_Full!AW39</f>
        <v>47665.5</v>
      </c>
      <c r="L39" s="63">
        <f>Sablefish_Full!AX39</f>
        <v>48832.5</v>
      </c>
    </row>
    <row r="40" spans="5:12" x14ac:dyDescent="0.2">
      <c r="E40" s="61">
        <f>Sablefish_Full!AQ40</f>
        <v>2028</v>
      </c>
      <c r="F40" s="63">
        <f>Sablefish_Full!AR40</f>
        <v>40051.1</v>
      </c>
      <c r="G40" s="63">
        <f>Sablefish_Full!AS40</f>
        <v>41880.899999999994</v>
      </c>
      <c r="H40" s="63">
        <f>Sablefish_Full!AT40</f>
        <v>23438.199999999997</v>
      </c>
      <c r="I40" s="63">
        <f>Sablefish_Full!AU40</f>
        <v>28647.9</v>
      </c>
      <c r="J40" s="67" t="str">
        <f>Sablefish_Full!AV40</f>
        <v>-</v>
      </c>
      <c r="K40" s="63">
        <f>Sablefish_Full!AW40</f>
        <v>44618.1</v>
      </c>
      <c r="L40" s="63">
        <f>Sablefish_Full!AX40</f>
        <v>45618.299999999996</v>
      </c>
    </row>
    <row r="41" spans="5:12" x14ac:dyDescent="0.2">
      <c r="E41" s="61">
        <f>Sablefish_Full!AQ41</f>
        <v>2029</v>
      </c>
      <c r="F41" s="63">
        <f>Sablefish_Full!AR41</f>
        <v>37845.300000000003</v>
      </c>
      <c r="G41" s="63">
        <f>Sablefish_Full!AS41</f>
        <v>39412.9</v>
      </c>
      <c r="H41" s="63">
        <f>Sablefish_Full!AT41</f>
        <v>22764.399999999998</v>
      </c>
      <c r="I41" s="63">
        <f>Sablefish_Full!AU41</f>
        <v>27608.1</v>
      </c>
      <c r="J41" s="67" t="str">
        <f>Sablefish_Full!AV41</f>
        <v>-</v>
      </c>
      <c r="K41" s="63">
        <f>Sablefish_Full!AW41</f>
        <v>41771.799999999996</v>
      </c>
      <c r="L41" s="63">
        <f>Sablefish_Full!AX41</f>
        <v>42616.100000000006</v>
      </c>
    </row>
    <row r="42" spans="5:12" x14ac:dyDescent="0.2">
      <c r="E42" s="61">
        <f>Sablefish_Full!AQ42</f>
        <v>2030</v>
      </c>
      <c r="F42" s="63">
        <f>Sablefish_Full!AR42</f>
        <v>35811.9</v>
      </c>
      <c r="G42" s="63">
        <f>Sablefish_Full!AS42</f>
        <v>37139.699999999997</v>
      </c>
      <c r="H42" s="63">
        <f>Sablefish_Full!AT42</f>
        <v>22065.599999999999</v>
      </c>
      <c r="I42" s="63">
        <f>Sablefish_Full!AU42</f>
        <v>26576.3</v>
      </c>
      <c r="J42" s="67" t="str">
        <f>Sablefish_Full!AV42</f>
        <v>-</v>
      </c>
      <c r="K42" s="63">
        <f>Sablefish_Full!AW42</f>
        <v>39216.199999999997</v>
      </c>
      <c r="L42" s="63">
        <f>Sablefish_Full!AX42</f>
        <v>39921.100000000006</v>
      </c>
    </row>
    <row r="43" spans="5:12" x14ac:dyDescent="0.2">
      <c r="E43" s="61">
        <f>Sablefish_Full!AQ43</f>
        <v>2031</v>
      </c>
      <c r="F43" s="63">
        <f>Sablefish_Full!AR43</f>
        <v>34042.5</v>
      </c>
      <c r="G43" s="63">
        <f>Sablefish_Full!AS43</f>
        <v>35158.1</v>
      </c>
      <c r="H43" s="63">
        <f>Sablefish_Full!AT43</f>
        <v>21406.600000000002</v>
      </c>
      <c r="I43" s="63">
        <f>Sablefish_Full!AU43</f>
        <v>25629.5</v>
      </c>
      <c r="J43" s="67" t="str">
        <f>Sablefish_Full!AV43</f>
        <v>-</v>
      </c>
      <c r="K43" s="63">
        <f>Sablefish_Full!AW43</f>
        <v>37039.700000000004</v>
      </c>
      <c r="L43" s="63">
        <f>Sablefish_Full!AX43</f>
        <v>37623.300000000003</v>
      </c>
    </row>
    <row r="44" spans="5:12" x14ac:dyDescent="0.2">
      <c r="E44" s="61">
        <f>Sablefish_Full!AQ44</f>
        <v>2032</v>
      </c>
      <c r="F44" s="63">
        <f>Sablefish_Full!AR44</f>
        <v>32556.199999999997</v>
      </c>
      <c r="G44" s="63">
        <f>Sablefish_Full!AS44</f>
        <v>33487.699999999997</v>
      </c>
      <c r="H44" s="63">
        <f>Sablefish_Full!AT44</f>
        <v>20816.5</v>
      </c>
      <c r="I44" s="63">
        <f>Sablefish_Full!AU44</f>
        <v>24798.799999999999</v>
      </c>
      <c r="J44" s="67" t="str">
        <f>Sablefish_Full!AV44</f>
        <v>-</v>
      </c>
      <c r="K44" s="63">
        <f>Sablefish_Full!AW44</f>
        <v>35245.5</v>
      </c>
      <c r="L44" s="63">
        <f>Sablefish_Full!AX44</f>
        <v>35725.9</v>
      </c>
    </row>
    <row r="45" spans="5:12" x14ac:dyDescent="0.2">
      <c r="E45" s="61">
        <f>Sablefish_Full!AQ45</f>
        <v>2033</v>
      </c>
      <c r="F45" s="63">
        <f>Sablefish_Full!AR45</f>
        <v>31292.5</v>
      </c>
      <c r="G45" s="63">
        <f>Sablefish_Full!AS45</f>
        <v>32067</v>
      </c>
      <c r="H45" s="63">
        <f>Sablefish_Full!AT45</f>
        <v>20283.100000000002</v>
      </c>
      <c r="I45" s="63">
        <f>Sablefish_Full!AU45</f>
        <v>24062.5</v>
      </c>
      <c r="J45" s="67" t="str">
        <f>Sablefish_Full!AV45</f>
        <v>-</v>
      </c>
      <c r="K45" s="63">
        <f>Sablefish_Full!AW45</f>
        <v>33745.600000000006</v>
      </c>
      <c r="L45" s="63">
        <f>Sablefish_Full!AX45</f>
        <v>34140.700000000004</v>
      </c>
    </row>
    <row r="46" spans="5:12" x14ac:dyDescent="0.2">
      <c r="E46" s="61">
        <f>Sablefish_Full!AQ46</f>
        <v>2034</v>
      </c>
      <c r="F46" s="63">
        <f>Sablefish_Full!AR46</f>
        <v>30202.799999999999</v>
      </c>
      <c r="G46" s="63">
        <f>Sablefish_Full!AS46</f>
        <v>30845</v>
      </c>
      <c r="H46" s="63">
        <f>Sablefish_Full!AT46</f>
        <v>19795.899999999998</v>
      </c>
      <c r="I46" s="63">
        <f>Sablefish_Full!AU46</f>
        <v>23402.3</v>
      </c>
      <c r="J46" s="67" t="str">
        <f>Sablefish_Full!AV46</f>
        <v>-</v>
      </c>
      <c r="K46" s="63">
        <f>Sablefish_Full!AW46</f>
        <v>32409.100000000002</v>
      </c>
      <c r="L46" s="63">
        <f>Sablefish_Full!AX46</f>
        <v>32762.500000000004</v>
      </c>
    </row>
    <row r="47" spans="5:12" x14ac:dyDescent="0.2">
      <c r="E47" s="61">
        <f>Sablefish_Full!AQ47</f>
        <v>2035</v>
      </c>
      <c r="F47" s="63">
        <f>Sablefish_Full!AR47</f>
        <v>29253.5</v>
      </c>
      <c r="G47" s="63">
        <f>Sablefish_Full!AS47</f>
        <v>29795</v>
      </c>
      <c r="H47" s="63">
        <f>Sablefish_Full!AT47</f>
        <v>19354.7</v>
      </c>
      <c r="I47" s="63">
        <f>Sablefish_Full!AU47</f>
        <v>22814.399999999998</v>
      </c>
      <c r="J47" s="67" t="str">
        <f>Sablefish_Full!AV47</f>
        <v>-</v>
      </c>
      <c r="K47" s="63">
        <f>Sablefish_Full!AW47</f>
        <v>31110.5</v>
      </c>
      <c r="L47" s="63">
        <f>Sablefish_Full!AX47</f>
        <v>31443.3</v>
      </c>
    </row>
    <row r="48" spans="5:12" ht="13.5" thickBot="1" x14ac:dyDescent="0.25">
      <c r="E48" s="62">
        <f>Sablefish_Full!AQ48</f>
        <v>2036</v>
      </c>
      <c r="F48" s="65">
        <f>Sablefish_Full!AR48</f>
        <v>28428.899999999998</v>
      </c>
      <c r="G48" s="65">
        <f>Sablefish_Full!AS48</f>
        <v>28898.6</v>
      </c>
      <c r="H48" s="65">
        <f>Sablefish_Full!AT48</f>
        <v>18969.3</v>
      </c>
      <c r="I48" s="65">
        <f>Sablefish_Full!AU48</f>
        <v>22308.1</v>
      </c>
      <c r="J48" s="68" t="str">
        <f>Sablefish_Full!AV48</f>
        <v>-</v>
      </c>
      <c r="K48" s="65">
        <f>Sablefish_Full!AW48</f>
        <v>29955.300000000003</v>
      </c>
      <c r="L48" s="65">
        <f>Sablefish_Full!AX48</f>
        <v>30250.5</v>
      </c>
    </row>
  </sheetData>
  <mergeCells count="3">
    <mergeCell ref="E19:L19"/>
    <mergeCell ref="E34:L34"/>
    <mergeCell ref="E4: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Sablefish_Full</vt:lpstr>
      <vt:lpstr>table 3.11</vt:lpstr>
      <vt:lpstr>Sablefish_Full!ABC</vt:lpstr>
      <vt:lpstr>Sablefish_Full!ABC_proj2</vt:lpstr>
      <vt:lpstr>Sablefish_Full!Last_year</vt:lpstr>
      <vt:lpstr>Sablefish_Full!OFL</vt:lpstr>
      <vt:lpstr>Sablefish_Full!OFL_proj2</vt:lpstr>
      <vt:lpstr>Sablefish_Full!SpBiom_proj2</vt:lpstr>
      <vt:lpstr>Sablefish_Full!TotBiom_proj</vt:lpstr>
      <vt:lpstr>Sablefish_Full!TotBiom_proj2</vt:lpstr>
    </vt:vector>
  </TitlesOfParts>
  <Company>Auke Bay Laboratory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Dana Hanselman</dc:creator>
  <cp:lastModifiedBy>Daniel.Goethel</cp:lastModifiedBy>
  <dcterms:created xsi:type="dcterms:W3CDTF">2007-10-16T01:10:10Z</dcterms:created>
  <dcterms:modified xsi:type="dcterms:W3CDTF">2023-10-27T19:03:09Z</dcterms:modified>
</cp:coreProperties>
</file>