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ecasts" sheetId="1" r:id="rId4"/>
    <sheet state="visible" name="Table 3-6" sheetId="2" r:id="rId5"/>
    <sheet state="visible" name="Kasilof River Sockeye Data" sheetId="3" r:id="rId6"/>
    <sheet state="visible" name="Additional Data" sheetId="4" r:id="rId7"/>
  </sheets>
  <definedNames/>
  <calcPr/>
  <extLst>
    <ext uri="GoogleSheetsCustomDataVersion2">
      <go:sheetsCustomData xmlns:go="http://customooxmlschemas.google.com/" r:id="rId8" roundtripDataChecksum="N7KddMjuAWMXKlMguQ1X1gNCW7cdJgthsl6Bs4aX0kI="/>
    </ext>
  </extLst>
</workbook>
</file>

<file path=xl/comments1.xml><?xml version="1.0" encoding="utf-8"?>
<comments xmlns:r="http://schemas.openxmlformats.org/officeDocument/2006/relationships" xmlns="http://schemas.openxmlformats.org/spreadsheetml/2006/main">
  <authors>
    <author/>
  </authors>
  <commentList>
    <comment authorId="0" ref="B3">
      <text>
        <t xml:space="preserve">======
ID#AAAA7gwz3FU
Joshua Russell - NOAA Federal    (2023-10-17 19:53:50)
https://www.arlis.org/docs/vol1/ADFG/38562439/38562439-5J00-04.pdf</t>
      </text>
    </comment>
    <comment authorId="0" ref="B18">
      <text>
        <t xml:space="preserve">======
ID#AAAA7gwz3FQ
Joshua Russell - NOAA Federal    (2023-10-17 19:42:24)
https://www.adfg.alaska.gov/fedaidpdfs/sp15-04.pdf</t>
      </text>
    </comment>
    <comment authorId="0" ref="B17">
      <text>
        <t xml:space="preserve">======
ID#AAAA7gwz3FM
Joshua Russell - NOAA Federal    (2023-10-17 19:40:35)
https://www.adfg.alaska.gov/fedaidpdfs/SP14-10.pdf</t>
      </text>
    </comment>
    <comment authorId="0" ref="B16">
      <text>
        <t xml:space="preserve">======
ID#AAAA7gwz3FI
Joshua Russell - NOAA Federal    (2023-10-17 19:39:00)
https://www.adfg.alaska.gov/fedaidpdfs/sp13-03.pdf</t>
      </text>
    </comment>
    <comment authorId="0" ref="B15">
      <text>
        <t xml:space="preserve">======
ID#AAAA7gwz3FE
Joshua Russell - NOAA Federal    (2023-10-17 19:38:29)
https://www.adfg.alaska.gov/fedaidpdfs/sp12-01.pdf</t>
      </text>
    </comment>
    <comment authorId="0" ref="B14">
      <text>
        <t xml:space="preserve">======
ID#AAAA7gwz3FA
Joshua Russell - NOAA Federal    (2023-10-17 19:38:09)
https://www.adfg.alaska.gov/fedaidpdfs/sp11-03.pdf</t>
      </text>
    </comment>
    <comment authorId="0" ref="B13">
      <text>
        <t xml:space="preserve">======
ID#AAAA7gwz3E8
Joshua Russell - NOAA Federal    (2023-10-17 19:33:38)
https://www.adfg.alaska.gov/FedAidPDFs/sp10-02.pdf</t>
      </text>
    </comment>
    <comment authorId="0" ref="B12">
      <text>
        <t xml:space="preserve">======
ID#AAAA7gwz3E4
Joshua Russell - NOAA Federal    (2023-10-17 19:31:03)
https://www.adfg.alaska.gov/fedaidpdfs/sp09-07.pdf</t>
      </text>
    </comment>
    <comment authorId="0" ref="B11">
      <text>
        <t xml:space="preserve">======
ID#AAAA7gwz3E0
Joshua Russell - NOAA Federal    (2023-10-17 19:29:53)
https://www.adfg.alaska.gov/fedaidpdfs/sp08-09.pdf</t>
      </text>
    </comment>
    <comment authorId="0" ref="B10">
      <text>
        <t xml:space="preserve">======
ID#AAAA7gwz3Ew
Joshua Russell - NOAA Federal    (2023-10-17 19:28:19)
https://www.adfg.alaska.gov/fedaidpdfs/sp07-01.pdf</t>
      </text>
    </comment>
    <comment authorId="0" ref="B9">
      <text>
        <t xml:space="preserve">======
ID#AAAA7gwz3Es
Joshua Russell - NOAA Federal    (2023-10-17 19:26:53)
https://www.adfg.alaska.gov/fedaidpdfs/sp06-07.pdf</t>
      </text>
    </comment>
    <comment authorId="0" ref="B8">
      <text>
        <t xml:space="preserve">======
ID#AAAA7gwz3Eo
Joshua Russell - NOAA Federal    (2023-10-17 19:25:15)
https://www.arlis.org/docs/vol1/ADFG/38562439/38562439-SP05-01.pdf</t>
      </text>
    </comment>
    <comment authorId="0" ref="B7">
      <text>
        <t xml:space="preserve">======
ID#AAAA7gwz3Ek
Joshua Russell - NOAA Federal    (2023-10-17 19:23:40)
https://www.adfg.alaska.gov/fedaidpdfs/RIR.5J.2004.01.pdf</t>
      </text>
    </comment>
    <comment authorId="0" ref="B6">
      <text>
        <t xml:space="preserve">======
ID#AAAA-WWrW-A
Joshua Russell - NOAA Federal    (2023-10-17 00:14:11)
https://www.arlis.org/docs/vol1/ADFG/38562439/38562439-5J03-01.pdf</t>
      </text>
    </comment>
    <comment authorId="0" ref="B4">
      <text>
        <t xml:space="preserve">======
ID#AAAA-WWrW98
Joshua Russell - NOAA Federal    (2023-10-17 00:11:49)
https://www.arlis.org/docs/vol1/ADFG/38562439/38562439-5J01-03.pdf</t>
      </text>
    </comment>
    <comment authorId="0" ref="B5">
      <text>
        <t xml:space="preserve">======
ID#AAAA-WWrW94
Joshua Russell - NOAA Federal    (2023-10-17 00:07:02)
https://www.adfg.alaska.gov/FedAidPDFs/RIR.5J.2002.01.pdf</t>
      </text>
    </comment>
    <comment authorId="0" ref="B2">
      <text>
        <t xml:space="preserve">======
ID#AAAA-WWrW90
Joshua Russell - NOAA Federal    (2023-10-17 00:02:15)
https://www.adfg.alaska.gov/fedaidpdfs/RIR.5J.1999.06.pdf</t>
      </text>
    </comment>
    <comment authorId="0" ref="B25">
      <text>
        <t xml:space="preserve">======
ID#AAAA-WWrW9w
Joshua Russell - NOAA Federal    (2023-10-16 23:46:45)
https://www.adfg.alaska.gov/static/applications/dcfnewsrelease/1355244301.pdf</t>
      </text>
    </comment>
    <comment authorId="0" ref="B23">
      <text>
        <t xml:space="preserve">======
ID#AAAA-WWrW9s
Joshua Russell - NOAA Federal    (2023-10-16 23:43:58)
https://www.adfg.alaska.gov/static/applications/dcfnewsrelease/1133308674.pdf</t>
      </text>
    </comment>
    <comment authorId="0" ref="B22">
      <text>
        <t xml:space="preserve">======
ID#AAAA-WWrW9o
Joshua Russell - NOAA Federal    (2023-10-16 23:42:21)
https://www.adfg.alaska.gov/static/applications/dcfnewsrelease/1007623443.pdf</t>
      </text>
    </comment>
    <comment authorId="0" ref="B21">
      <text>
        <t xml:space="preserve">======
ID#AAAA-WWrW9k
Joshua Russell - NOAA Federal    (2023-10-16 23:40:23)
https://www.adfg.alaska.gov/static/applications/dcfnewsrelease/880030115.pdf</t>
      </text>
    </comment>
    <comment authorId="0" ref="B20">
      <text>
        <t xml:space="preserve">======
ID#AAAA-WWrW9g
Joshua Russell - NOAA Federal    (2023-10-16 23:38:58)
https://www.adfg.alaska.gov/static/applications/dcfnewsrelease/755851893.pdf</t>
      </text>
    </comment>
    <comment authorId="0" ref="B19">
      <text>
        <t xml:space="preserve">======
ID#AAAA7Z-hfyA
Richard Brenner - NOAA Federal    (2023-10-14 23:39:26)
From here: https://www.adfg.alaska.gov/static/applications/dcfnewsrelease/631907582.pdf</t>
      </text>
    </comment>
    <comment authorId="0" ref="K29">
      <text>
        <t xml:space="preserve">======
ID#AAAA7Z-hfx8
Richard Brenner - NOAA Federal    (2023-10-14 23:22:07)
This is the mean absolute percentage error of the Tier 3 Kasilof EEZ harvest forecast</t>
      </text>
    </comment>
    <comment authorId="0" ref="E1">
      <text>
        <t xml:space="preserve">======
ID#AAAA7Z-hfx4
Richard Brenner - NOAA Federal    (2023-10-14 23:10:42)
Total run - All State Harvests - Lower Bound of Escapement Goal</t>
      </text>
    </comment>
    <comment authorId="0" ref="B24">
      <text>
        <t xml:space="preserve">======
ID#AAAA7Z-hfx0
Richard Brenner - NOAA Federal    (2023-10-14 23:07:38)
From here: https://www.adfg.alaska.gov/static/applications/dcfnewsrelease/1240755723.pdf</t>
      </text>
    </comment>
    <comment authorId="0" ref="K1">
      <text>
        <t xml:space="preserve">======
ID#AAAA7Z-hfxw
Richard Brenner - NOAA Federal    (2023-10-14 23:00:43)
Absolute percentage error of an EEZ harvest forecast that is based on the 5-year average EEZ harvest of Kasilof sockeye.</t>
      </text>
    </comment>
    <comment authorId="0" ref="J1">
      <text>
        <t xml:space="preserve">======
ID#AAAA7Z-hfxs
Richard Brenner - NOAA Federal    (2023-10-14 22:52:16)
Uses Kasilof EEZ harvest from the previous 5-years to forecast harvest for the following year. Thus, the 2004 Kasilof EEZ forecast using this method uses data from 1999-2003.</t>
      </text>
    </comment>
    <comment authorId="0" ref="B26">
      <text>
        <t xml:space="preserve">======
ID#AAAA7Z-hfxo
Richard Brenner - NOAA Federal    (2023-10-14 22:37:43)
From here: https://www.adfg.alaska.gov/static/applications/dcfnewsrelease/1456866430.pdf</t>
      </text>
    </comment>
  </commentList>
  <extLst>
    <ext uri="GoogleSheetsCustomDataVersion2">
      <go:sheetsCustomData xmlns:go="http://customooxmlschemas.google.com/" r:id="rId1" roundtripDataSignature="AMtx7mg9KqQpmQ5j/gw1a561kCrh7aOyqw=="/>
    </ext>
  </extLst>
</comments>
</file>

<file path=xl/comments2.xml><?xml version="1.0" encoding="utf-8"?>
<comments xmlns:r="http://schemas.openxmlformats.org/officeDocument/2006/relationships" xmlns="http://schemas.openxmlformats.org/spreadsheetml/2006/main">
  <authors>
    <author/>
  </authors>
  <commentList>
    <comment authorId="0" ref="F28">
      <text>
        <t xml:space="preserve">======
ID#AAAA-JGK3Gc
Joshua Russell - NOAA Federal    (2023-11-01 18:15:13)
https://www.adfg.alaska.gov/static/applications/dcfnewsrelease/1447206643.pdf</t>
      </text>
    </comment>
  </commentList>
  <extLst>
    <ext uri="GoogleSheetsCustomDataVersion2">
      <go:sheetsCustomData xmlns:go="http://customooxmlschemas.google.com/" r:id="rId1" roundtripDataSignature="AMtx7miSgX3k7gtvT26291hlbb1ggogL/A=="/>
    </ext>
  </extLst>
</comments>
</file>

<file path=xl/comments3.xml><?xml version="1.0" encoding="utf-8"?>
<comments xmlns:r="http://schemas.openxmlformats.org/officeDocument/2006/relationships" xmlns="http://schemas.openxmlformats.org/spreadsheetml/2006/main">
  <authors>
    <author/>
  </authors>
  <commentList>
    <comment authorId="0" ref="F33">
      <text>
        <t xml:space="preserve">======
ID#AAAA-KaasLI
Joshua Russell - NOAA Federal    (2023-11-01 19:53:15)
https://www.adfg.alaska.gov/static/applications/dcfnewsrelease/1447206643.pdf</t>
      </text>
    </comment>
    <comment authorId="0" ref="B33">
      <text>
        <t xml:space="preserve">======
ID#AAAA-JGK3GY
Joshua Russell - NOAA Federal    (2023-11-01 18:09:38)
https://www.adfg.alaska.gov/static/applications/dcfnewsrelease/1447206643.pdf</t>
      </text>
    </comment>
    <comment authorId="0" ref="G8">
      <text>
        <t xml:space="preserve">======
ID#AAAA66Le7jA
(DFG)    (2023-10-10 21:35:13)
Estimate of proprtion of Kasilof River sockeye in drift gillnet fishery.  1999-2004 based on age composition and 2005-present based on genetic stock identification.</t>
      </text>
    </comment>
    <comment authorId="0" ref="H8">
      <text>
        <t xml:space="preserve">======
ID#AAAA66Le7i8
(DFG)    (2023-10-10 21:35:13)
Estimated number of Kasilof River sockeye salmon harvested in the Central District drift gillnet fishery.</t>
      </text>
    </comment>
    <comment authorId="0" ref="J8">
      <text>
        <t xml:space="preserve">======
ID#AAAA66Le7i4
(DFG)    (2023-10-10 21:35:13)
Estimated number of Kasilof River sockeye salmon harvested within the EEZ of the Central District drift gillnet fishery.</t>
      </text>
    </comment>
    <comment authorId="0" ref="F20">
      <text>
        <t xml:space="preserve">======
ID#AAAA66Le7i0
(DFG)    (2023-10-10 21:35:13)
two numbers floating around for sockeye harvest in drift gillnet fishery for 2009. See other Sockeye workbooks for notes.</t>
      </text>
    </comment>
    <comment authorId="0" ref="I8">
      <text>
        <t xml:space="preserve">======
ID#AAAA66Le7iw
(DFG)    (2023-10-10 21:35:13)
From EEZPercentBySpecies.xls sent by Marcus Hartley 3/26/2020.  Percent of Catch table in sheet 'EEZEachSpeciesAnnualS03H'</t>
      </text>
    </comment>
    <comment authorId="0" ref="D9">
      <text>
        <t xml:space="preserve">======
ID#AAAA66Le7is
(DFG)    (2023-10-10 21:35:13)
By subtraction - includes all harvest (freshwater and marine) used to estimate total run.</t>
      </text>
    </comment>
    <comment authorId="0" ref="K8">
      <text>
        <t xml:space="preserve">======
ID#AAAA66Le7io
(DFG)    (2023-10-10 21:35:13)
Estimated number of Kasilof River sockeye salmon harvested within state waters (freshwater and marine) - by subtraction.</t>
      </text>
    </comment>
  </commentList>
  <extLst>
    <ext uri="GoogleSheetsCustomDataVersion2">
      <go:sheetsCustomData xmlns:go="http://customooxmlschemas.google.com/" r:id="rId1" roundtripDataSignature="AMtx7miEIYXNLCC5I3mqCmwIv23SdEp7Gw=="/>
    </ext>
  </extLst>
</comments>
</file>

<file path=xl/sharedStrings.xml><?xml version="1.0" encoding="utf-8"?>
<sst xmlns="http://schemas.openxmlformats.org/spreadsheetml/2006/main" count="86" uniqueCount="75">
  <si>
    <t>Year</t>
  </si>
  <si>
    <t>Kasilof Total Run Forecast</t>
  </si>
  <si>
    <t>Kasilof Total Run Actual</t>
  </si>
  <si>
    <t>Kasilof Total Run Actual - Forecast</t>
  </si>
  <si>
    <t>Tier 1 Kasilof EEZ Harvest Forecast (Baseline ABC/ACL)</t>
  </si>
  <si>
    <t>Kasilof EEZ Actual Estimated Harvest</t>
  </si>
  <si>
    <t>Tier 1 Kasilof EEZ Actual - Forecast</t>
  </si>
  <si>
    <t>Tier 3 Kasilof EEZ Harvest Forecast (5-year harvest average)</t>
  </si>
  <si>
    <t>5-yr Average EEZ Harvest Forecast MAPE</t>
  </si>
  <si>
    <t>Table 3‑6   Tier 1, Kasilof River sockeye salmon catch, estimated catch in the EEZ, escapements, run size, and lower bound of escapement goal from 1999-2021 (in thousands) and retrospective estimates of the Status Determination Criteria and Annual Catch Limits from 2003 to 2021 (in thousands).</t>
  </si>
  <si>
    <t>EEZ</t>
  </si>
  <si>
    <r>
      <rPr>
        <rFont val="Arial"/>
        <b/>
        <color theme="1"/>
        <sz val="9.0"/>
      </rPr>
      <t>Total Kasilof R. Catch (</t>
    </r>
    <r>
      <rPr>
        <rFont val="Arial"/>
        <b/>
        <i/>
        <color theme="1"/>
        <sz val="9.0"/>
      </rPr>
      <t>C</t>
    </r>
    <r>
      <rPr>
        <rFont val="Arial"/>
        <b/>
        <i/>
        <color theme="1"/>
        <sz val="9.0"/>
        <vertAlign val="subscript"/>
      </rPr>
      <t>Total</t>
    </r>
    <r>
      <rPr>
        <rFont val="Arial"/>
        <b/>
        <color theme="1"/>
        <sz val="9.0"/>
      </rPr>
      <t>)</t>
    </r>
  </si>
  <si>
    <r>
      <rPr>
        <rFont val="Arial"/>
        <b/>
        <color theme="1"/>
        <sz val="9.0"/>
      </rPr>
      <t>Kasilof R. EEZ Catch (</t>
    </r>
    <r>
      <rPr>
        <rFont val="Arial"/>
        <b/>
        <i/>
        <color theme="1"/>
        <sz val="9.0"/>
      </rPr>
      <t>C</t>
    </r>
    <r>
      <rPr>
        <rFont val="Arial"/>
        <b/>
        <i/>
        <color theme="1"/>
        <sz val="9.0"/>
        <vertAlign val="subscript"/>
      </rPr>
      <t>EEZ</t>
    </r>
    <r>
      <rPr>
        <rFont val="Arial"/>
        <b/>
        <color theme="1"/>
        <sz val="9.0"/>
      </rPr>
      <t>)</t>
    </r>
  </si>
  <si>
    <r>
      <rPr>
        <rFont val="Arial"/>
        <b/>
        <color theme="1"/>
        <sz val="9.0"/>
      </rPr>
      <t>Escapement (</t>
    </r>
    <r>
      <rPr>
        <rFont val="Arial"/>
        <b/>
        <i/>
        <color theme="1"/>
        <sz val="9.0"/>
      </rPr>
      <t>S</t>
    </r>
    <r>
      <rPr>
        <rFont val="Arial"/>
        <b/>
        <color theme="1"/>
        <sz val="9.0"/>
      </rPr>
      <t>)</t>
    </r>
  </si>
  <si>
    <r>
      <rPr>
        <rFont val="Arial"/>
        <b/>
        <color theme="1"/>
        <sz val="9.0"/>
      </rPr>
      <t>Run        (</t>
    </r>
    <r>
      <rPr>
        <rFont val="Arial"/>
        <b/>
        <i/>
        <color theme="1"/>
        <sz val="9.0"/>
      </rPr>
      <t>R</t>
    </r>
    <r>
      <rPr>
        <rFont val="Arial"/>
        <b/>
        <color theme="1"/>
        <sz val="9.0"/>
      </rPr>
      <t>)</t>
    </r>
  </si>
  <si>
    <r>
      <rPr>
        <rFont val="Arial"/>
        <b/>
        <color theme="1"/>
        <sz val="9.0"/>
      </rPr>
      <t>Lower Bound of Goal       (</t>
    </r>
    <r>
      <rPr>
        <rFont val="Arial"/>
        <b/>
        <i/>
        <color theme="1"/>
        <sz val="9.0"/>
      </rPr>
      <t>G</t>
    </r>
    <r>
      <rPr>
        <rFont val="Arial"/>
        <b/>
        <color theme="1"/>
        <sz val="9.0"/>
      </rPr>
      <t>)</t>
    </r>
  </si>
  <si>
    <r>
      <rPr>
        <rFont val="Arial"/>
        <b/>
        <color theme="1"/>
        <sz val="9.0"/>
      </rPr>
      <t>Potential Yield (</t>
    </r>
    <r>
      <rPr>
        <rFont val="Arial"/>
        <b/>
        <i/>
        <color theme="1"/>
        <sz val="9.0"/>
      </rPr>
      <t>Y</t>
    </r>
    <r>
      <rPr>
        <rFont val="Arial"/>
        <b/>
        <i/>
        <color theme="1"/>
        <sz val="9.0"/>
        <vertAlign val="subscript"/>
      </rPr>
      <t>EEZ</t>
    </r>
    <r>
      <rPr>
        <rFont val="Arial"/>
        <b/>
        <color theme="1"/>
        <sz val="9.0"/>
      </rPr>
      <t>)</t>
    </r>
  </si>
  <si>
    <r>
      <rPr>
        <rFont val="Arial"/>
        <b/>
        <i/>
        <color theme="1"/>
        <sz val="9.0"/>
      </rPr>
      <t>F</t>
    </r>
    <r>
      <rPr>
        <rFont val="Arial"/>
        <b/>
        <i/>
        <color theme="1"/>
        <sz val="9.0"/>
        <vertAlign val="subscript"/>
      </rPr>
      <t>EEZ</t>
    </r>
  </si>
  <si>
    <t>MFMT</t>
  </si>
  <si>
    <t>MSST</t>
  </si>
  <si>
    <r>
      <rPr>
        <rFont val="Arial"/>
        <b/>
        <color theme="1"/>
        <sz val="9.0"/>
      </rPr>
      <t>Cumulative Escapement (∑</t>
    </r>
    <r>
      <rPr>
        <rFont val="Arial"/>
        <b/>
        <i/>
        <color theme="1"/>
        <sz val="9.0"/>
      </rPr>
      <t>S</t>
    </r>
    <r>
      <rPr>
        <rFont val="Arial"/>
        <b/>
        <i/>
        <color theme="1"/>
        <sz val="9.0"/>
        <vertAlign val="subscript"/>
      </rPr>
      <t>t</t>
    </r>
    <r>
      <rPr>
        <rFont val="Arial"/>
        <b/>
        <i/>
        <color theme="1"/>
        <sz val="9.0"/>
      </rPr>
      <t>)</t>
    </r>
  </si>
  <si>
    <r>
      <rPr>
        <rFont val="Arial"/>
        <b/>
        <color theme="1"/>
        <sz val="9.0"/>
      </rPr>
      <t>ACL (∑</t>
    </r>
    <r>
      <rPr>
        <rFont val="Arial"/>
        <b/>
        <i/>
        <color theme="1"/>
        <sz val="9.0"/>
      </rPr>
      <t>Y</t>
    </r>
    <r>
      <rPr>
        <rFont val="Arial"/>
        <b/>
        <i/>
        <color theme="1"/>
        <sz val="9.0"/>
        <vertAlign val="subscript"/>
      </rPr>
      <t>EEZ,t</t>
    </r>
    <r>
      <rPr>
        <rFont val="Arial"/>
        <b/>
        <color theme="1"/>
        <sz val="9.0"/>
      </rPr>
      <t>)</t>
    </r>
  </si>
  <si>
    <r>
      <rPr>
        <rFont val="Arial"/>
        <b/>
        <i val="0"/>
        <color theme="1"/>
        <sz val="9.0"/>
      </rPr>
      <t>Cumulative Catch (∑</t>
    </r>
    <r>
      <rPr>
        <rFont val="Arial"/>
        <b/>
        <i/>
        <color theme="1"/>
        <sz val="9.0"/>
      </rPr>
      <t>C</t>
    </r>
    <r>
      <rPr>
        <rFont val="Arial"/>
        <b/>
        <i/>
        <color theme="1"/>
        <sz val="9.0"/>
        <vertAlign val="subscript"/>
      </rPr>
      <t>EEZ</t>
    </r>
    <r>
      <rPr>
        <rFont val="Arial"/>
        <b/>
        <i/>
        <color theme="1"/>
        <sz val="9.0"/>
      </rPr>
      <t>)</t>
    </r>
  </si>
  <si>
    <t>Overfishing?</t>
  </si>
  <si>
    <t>Overfished?</t>
  </si>
  <si>
    <t>ACL Exceeded?</t>
  </si>
  <si>
    <t>Escapements in bold did not meet the lower bound of the escapement goal.</t>
  </si>
  <si>
    <t>NOTE: Prior to 2011, escapement and escapement goal were based on Bendix sonar assessment; 2011 to present are based on DIDSON.  Escapements and escapement goal in this table are all in DIDSON or DIDSON equivalents.</t>
  </si>
  <si>
    <t>NOTE: Kasilof River sockeye salmon sustainable escapement goal range was revised from 160,000–340,000 fish to 120,000–320,000 fish starting with the 2020 fishing season.</t>
  </si>
  <si>
    <r>
      <rPr>
        <rFont val="Arial"/>
        <color theme="1"/>
        <sz val="9.0"/>
      </rPr>
      <t>NOTE: Average generation time (</t>
    </r>
    <r>
      <rPr>
        <rFont val="Arial"/>
        <i/>
        <color theme="1"/>
        <sz val="9.0"/>
      </rPr>
      <t>T</t>
    </r>
    <r>
      <rPr>
        <rFont val="Arial"/>
        <color theme="1"/>
        <sz val="9.0"/>
      </rPr>
      <t>) is assummed to be 5 years in this example.</t>
    </r>
  </si>
  <si>
    <t>Source: Developed by ADF&amp;G fisheries scientists using harvest and escapement data from ADF&amp;G.</t>
  </si>
  <si>
    <t>Kasilof River sockeye data 1999-2021</t>
  </si>
  <si>
    <t xml:space="preserve">Escapement goal Range: </t>
  </si>
  <si>
    <t xml:space="preserve">160,000 - 340,000 </t>
  </si>
  <si>
    <t xml:space="preserve">Escapement goal Range (2020-present): </t>
  </si>
  <si>
    <t>140,00 - 320,000</t>
  </si>
  <si>
    <t>All Sockeye</t>
  </si>
  <si>
    <t>Kasilof R.</t>
  </si>
  <si>
    <t xml:space="preserve">Drift Gillnet Catch </t>
  </si>
  <si>
    <t>Total Run</t>
  </si>
  <si>
    <t>Escapement</t>
  </si>
  <si>
    <t>Total Harvest</t>
  </si>
  <si>
    <t>Drift Gillnet Harvest</t>
  </si>
  <si>
    <t>proportion</t>
  </si>
  <si>
    <t>proportion in EEZ</t>
  </si>
  <si>
    <t>EEZ Harvest</t>
  </si>
  <si>
    <t>State waters Harvest</t>
  </si>
  <si>
    <t>Total run and escapement data from Kasilof River sockeye data used in UCI EG report (FMS20-02).</t>
  </si>
  <si>
    <t>'All Sockeye Drift Gillnet Harvest' and 'Drift Gillnet Harvest proportion in EEZ' are data provided by Marcus Hartley (email 3/26/2020) and available in EA/RIR (harvest data from Fish Ticket Database).</t>
  </si>
  <si>
    <t>'Kasilof R. proportion' is proportion of Kasilof River harvest in Central District Drift Gillnet fishery from Tables 1-15 in Barclay (2020, RIR 5J20-02) for 2005-2019 and from various appendix tables in Tobias and Willette (2013, RIR.2A.2013.02) for  1999-2004.</t>
  </si>
  <si>
    <t>2022 update:</t>
  </si>
  <si>
    <t>Kenai R. proportion in drift gillnet: 2020 from Barclay &amp; Chenoweth 2021; 2021 estimate A. Barclay, ADF&amp;G,  unpubl. data</t>
  </si>
  <si>
    <t>Barclay, A. W., and E. L. Chenoweth. 2021. Genetic stock identification of Upper Cook Inlet sockeye salmon harvest, 2020. Alaska Department of Fish and Game, Division of Commercial Fisheries, Regional Information Report No. 5J21-04, Anchorage.</t>
  </si>
  <si>
    <t>Total run and escapement data from B. DeCino and J. Erickson (pers. comm.).  Note that there are updates to 2018 data, which were preliminary in previous draft.</t>
  </si>
  <si>
    <t>Drift gillnet catch proportion in EEZ updated from data provided by M. Hartley in email 11/14/2022</t>
  </si>
  <si>
    <t>Escapement goal history</t>
  </si>
  <si>
    <t>Central District Drift Gillnet Harves numbers</t>
  </si>
  <si>
    <t>Stock-specific proportions</t>
  </si>
  <si>
    <t>Initial Year</t>
  </si>
  <si>
    <t>Lower</t>
  </si>
  <si>
    <t>Upper</t>
  </si>
  <si>
    <t>Smsy</t>
  </si>
  <si>
    <t>Appendix</t>
  </si>
  <si>
    <t>Kenai</t>
  </si>
  <si>
    <t>Kasilof</t>
  </si>
  <si>
    <t>Total</t>
  </si>
  <si>
    <t>Bendix sonar units</t>
  </si>
  <si>
    <t>J8</t>
  </si>
  <si>
    <t>DIDSON units</t>
  </si>
  <si>
    <t>I8</t>
  </si>
  <si>
    <t>H8</t>
  </si>
  <si>
    <t>G8</t>
  </si>
  <si>
    <t>F8</t>
  </si>
  <si>
    <t>E8</t>
  </si>
  <si>
    <t>Estimates of stock proportions in Central District drift gillnet fishery based on age composition from Tobias and Willette (2013, RIR.2A.2013.02).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</si>
</sst>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6">
    <font>
      <sz val="11.0"/>
      <color theme="1"/>
      <name val="Calibri"/>
      <scheme val="minor"/>
    </font>
    <font>
      <b/>
      <color theme="1"/>
      <name val="Calibri"/>
      <scheme val="minor"/>
    </font>
    <font>
      <color theme="1"/>
      <name val="Calibri"/>
      <scheme val="minor"/>
    </font>
    <font>
      <color rgb="FF0000FF"/>
      <name val="Calibri"/>
      <scheme val="minor"/>
    </font>
    <font>
      <sz val="9.0"/>
      <color rgb="FF000000"/>
      <name val="Arial"/>
    </font>
    <font/>
    <font>
      <b/>
      <sz val="9.0"/>
      <color theme="1"/>
      <name val="Arial"/>
    </font>
    <font>
      <b/>
      <i/>
      <sz val="9.0"/>
      <color theme="1"/>
      <name val="Arial"/>
    </font>
    <font>
      <sz val="9.0"/>
      <color theme="1"/>
      <name val="Arial"/>
    </font>
    <font>
      <sz val="9.0"/>
      <color rgb="FF0000FF"/>
      <name val="Arial"/>
    </font>
    <font>
      <b/>
      <sz val="11.0"/>
      <color theme="1"/>
      <name val="Calibri"/>
    </font>
    <font>
      <sz val="11.0"/>
      <color theme="1"/>
      <name val="Calibri"/>
    </font>
    <font>
      <b/>
      <i/>
      <sz val="11.0"/>
      <color theme="1"/>
      <name val="Calibri"/>
    </font>
    <font>
      <i/>
      <sz val="11.0"/>
      <color rgb="FF0000FF"/>
      <name val="Calibri"/>
    </font>
    <font>
      <u/>
      <sz val="11.0"/>
      <color theme="1"/>
      <name val="Calibri"/>
    </font>
    <font>
      <sz val="11.0"/>
      <color rgb="FF0000FF"/>
      <name val="Calibri"/>
    </font>
  </fonts>
  <fills count="4">
    <fill>
      <patternFill patternType="none"/>
    </fill>
    <fill>
      <patternFill patternType="lightGray"/>
    </fill>
    <fill>
      <patternFill patternType="solid">
        <fgColor rgb="FFF2F2F2"/>
        <bgColor rgb="FFF2F2F2"/>
      </patternFill>
    </fill>
    <fill>
      <patternFill patternType="solid">
        <fgColor rgb="FFFFFF00"/>
        <bgColor rgb="FFFFFF00"/>
      </patternFill>
    </fill>
  </fills>
  <borders count="20">
    <border/>
    <border>
      <bottom style="medium">
        <color rgb="FF000000"/>
      </bottom>
    </border>
    <border>
      <left style="medium">
        <color rgb="FF000000"/>
      </left>
      <right/>
      <top style="medium">
        <color rgb="FF000000"/>
      </top>
      <bottom/>
    </border>
    <border>
      <left/>
      <right/>
      <top style="medium">
        <color rgb="FF000000"/>
      </top>
      <bottom/>
    </border>
    <border>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right style="medium">
        <color rgb="FF000000"/>
      </right>
      <top style="medium">
        <color rgb="FF000000"/>
      </top>
      <bottom/>
    </border>
    <border>
      <left style="medium">
        <color rgb="FF000000"/>
      </left>
      <right/>
      <top/>
      <bottom style="medium">
        <color rgb="FF000000"/>
      </bottom>
    </border>
    <border>
      <left/>
      <right/>
      <top/>
      <bottom style="medium">
        <color rgb="FF000000"/>
      </bottom>
    </border>
    <border>
      <left/>
      <right/>
      <top style="medium">
        <color rgb="FF000000"/>
      </top>
      <bottom style="medium">
        <color rgb="FF000000"/>
      </bottom>
    </border>
    <border>
      <left/>
      <right style="medium">
        <color rgb="FF000000"/>
      </right>
      <top/>
      <bottom style="medium">
        <color rgb="FF000000"/>
      </bottom>
    </border>
    <border>
      <top style="thin">
        <color rgb="FF000000"/>
      </top>
    </border>
    <border>
      <bottom style="thin">
        <color rgb="FF000000"/>
      </bottom>
    </border>
    <border>
      <left/>
      <right/>
      <top/>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xf>
    <xf borderId="0" fillId="0" fontId="3" numFmtId="3" xfId="0" applyFont="1" applyNumberFormat="1"/>
    <xf borderId="0" fillId="0" fontId="3" numFmtId="0" xfId="0" applyFont="1"/>
    <xf borderId="0" fillId="0" fontId="2" numFmtId="0" xfId="0" applyFont="1"/>
    <xf borderId="1" fillId="0" fontId="4" numFmtId="0" xfId="0" applyAlignment="1" applyBorder="1" applyFont="1">
      <alignment horizontal="left" shrinkToFit="0" wrapText="1"/>
    </xf>
    <xf borderId="1" fillId="0" fontId="5" numFmtId="0" xfId="0" applyBorder="1" applyFont="1"/>
    <xf borderId="2" fillId="2" fontId="6" numFmtId="0" xfId="0" applyAlignment="1" applyBorder="1" applyFill="1" applyFont="1">
      <alignment horizontal="center" shrinkToFit="0" vertical="center" wrapText="1"/>
    </xf>
    <xf borderId="3" fillId="2" fontId="6" numFmtId="0" xfId="0" applyAlignment="1" applyBorder="1" applyFont="1">
      <alignment horizontal="center" shrinkToFit="0" vertical="center" wrapText="1"/>
    </xf>
    <xf borderId="4" fillId="2" fontId="6" numFmtId="0" xfId="0" applyAlignment="1" applyBorder="1" applyFont="1">
      <alignment horizontal="center" shrinkToFit="0" vertical="center" wrapText="1"/>
    </xf>
    <xf borderId="5" fillId="0" fontId="5" numFmtId="0" xfId="0" applyBorder="1" applyFont="1"/>
    <xf borderId="6" fillId="0" fontId="5" numFmtId="0" xfId="0" applyBorder="1" applyFont="1"/>
    <xf borderId="7" fillId="2" fontId="6" numFmtId="0" xfId="0" applyAlignment="1" applyBorder="1" applyFont="1">
      <alignment horizontal="center" shrinkToFit="0" vertical="center" wrapText="1"/>
    </xf>
    <xf borderId="8" fillId="2" fontId="6" numFmtId="0" xfId="0" applyAlignment="1" applyBorder="1" applyFont="1">
      <alignment horizontal="center" shrinkToFit="0" vertical="center" wrapText="1"/>
    </xf>
    <xf borderId="9" fillId="2" fontId="6" numFmtId="0" xfId="0" applyAlignment="1" applyBorder="1" applyFont="1">
      <alignment horizontal="center" shrinkToFit="0" vertical="center" wrapText="1"/>
    </xf>
    <xf borderId="10" fillId="2" fontId="7" numFmtId="0" xfId="0" applyAlignment="1" applyBorder="1" applyFont="1">
      <alignment horizontal="center" shrinkToFit="0" vertical="center" wrapText="1"/>
    </xf>
    <xf borderId="10" fillId="2" fontId="6" numFmtId="0" xfId="0" applyAlignment="1" applyBorder="1" applyFont="1">
      <alignment horizontal="center" shrinkToFit="0" vertical="center" wrapText="1"/>
    </xf>
    <xf borderId="11" fillId="2" fontId="6" numFmtId="0" xfId="0" applyAlignment="1" applyBorder="1" applyFont="1">
      <alignment horizontal="center" shrinkToFit="0" vertical="center" wrapText="1"/>
    </xf>
    <xf borderId="0" fillId="0" fontId="8" numFmtId="0" xfId="0" applyAlignment="1" applyFont="1">
      <alignment horizontal="center" vertical="center"/>
    </xf>
    <xf borderId="0" fillId="0" fontId="9" numFmtId="3" xfId="0" applyAlignment="1" applyFont="1" applyNumberFormat="1">
      <alignment horizontal="right" vertical="center"/>
    </xf>
    <xf borderId="0" fillId="0" fontId="9" numFmtId="1" xfId="0" applyAlignment="1" applyFont="1" applyNumberFormat="1">
      <alignment horizontal="right" vertical="center"/>
    </xf>
    <xf borderId="0" fillId="0" fontId="9" numFmtId="3" xfId="0" applyAlignment="1" applyFont="1" applyNumberFormat="1">
      <alignment horizontal="center" vertical="center"/>
    </xf>
    <xf borderId="0" fillId="0" fontId="8" numFmtId="3" xfId="0" applyAlignment="1" applyFont="1" applyNumberFormat="1">
      <alignment horizontal="center" vertical="center"/>
    </xf>
    <xf borderId="0" fillId="0" fontId="8" numFmtId="0" xfId="0" applyAlignment="1" applyFont="1">
      <alignment horizontal="right" vertical="center"/>
    </xf>
    <xf borderId="0" fillId="0" fontId="9" numFmtId="164" xfId="0" applyAlignment="1" applyFont="1" applyNumberFormat="1">
      <alignment horizontal="center" vertical="center"/>
    </xf>
    <xf borderId="0" fillId="0" fontId="9" numFmtId="164" xfId="0" applyAlignment="1" applyFont="1" applyNumberFormat="1">
      <alignment horizontal="center"/>
    </xf>
    <xf borderId="0" fillId="0" fontId="9" numFmtId="3" xfId="0" applyAlignment="1" applyFont="1" applyNumberFormat="1">
      <alignment horizontal="center"/>
    </xf>
    <xf borderId="0" fillId="0" fontId="9" numFmtId="0" xfId="0" applyAlignment="1" applyFont="1">
      <alignment horizontal="center"/>
    </xf>
    <xf borderId="0" fillId="0" fontId="8" numFmtId="3" xfId="0" applyAlignment="1" applyFont="1" applyNumberFormat="1">
      <alignment horizontal="center" readingOrder="0" vertical="center"/>
    </xf>
    <xf borderId="0" fillId="0" fontId="8" numFmtId="3" xfId="0" applyAlignment="1" applyFont="1" applyNumberFormat="1">
      <alignment horizontal="right" vertical="center"/>
    </xf>
    <xf borderId="0" fillId="0" fontId="8" numFmtId="1" xfId="0" applyAlignment="1" applyFont="1" applyNumberFormat="1">
      <alignment horizontal="right" vertical="center"/>
    </xf>
    <xf borderId="0" fillId="0" fontId="8" numFmtId="164" xfId="0" applyAlignment="1" applyFont="1" applyNumberFormat="1">
      <alignment horizontal="center" vertical="center"/>
    </xf>
    <xf borderId="0" fillId="0" fontId="8" numFmtId="164" xfId="0" applyAlignment="1" applyFont="1" applyNumberFormat="1">
      <alignment horizontal="center"/>
    </xf>
    <xf borderId="0" fillId="0" fontId="8" numFmtId="3" xfId="0" applyAlignment="1" applyFont="1" applyNumberFormat="1">
      <alignment horizontal="center"/>
    </xf>
    <xf borderId="0" fillId="0" fontId="8" numFmtId="0" xfId="0" applyAlignment="1" applyFont="1">
      <alignment horizontal="center"/>
    </xf>
    <xf borderId="0" fillId="0" fontId="4" numFmtId="0" xfId="0" applyFont="1"/>
    <xf borderId="0" fillId="0" fontId="8" numFmtId="0" xfId="0" applyFont="1"/>
    <xf borderId="0" fillId="0" fontId="10" numFmtId="0" xfId="0" applyFont="1"/>
    <xf borderId="1" fillId="0" fontId="10" numFmtId="0" xfId="0" applyBorder="1" applyFont="1"/>
    <xf borderId="0" fillId="0" fontId="11" numFmtId="0" xfId="0" applyFont="1"/>
    <xf borderId="0" fillId="0" fontId="11" numFmtId="3" xfId="0" applyFont="1" applyNumberFormat="1"/>
    <xf borderId="12" fillId="0" fontId="11" numFmtId="0" xfId="0" applyBorder="1" applyFont="1"/>
    <xf borderId="12" fillId="0" fontId="10" numFmtId="0" xfId="0" applyAlignment="1" applyBorder="1" applyFont="1">
      <alignment horizontal="center"/>
    </xf>
    <xf borderId="12" fillId="0" fontId="12" numFmtId="0" xfId="0" applyAlignment="1" applyBorder="1" applyFont="1">
      <alignment horizontal="center"/>
    </xf>
    <xf borderId="13" fillId="0" fontId="10" numFmtId="0" xfId="0" applyAlignment="1" applyBorder="1" applyFont="1">
      <alignment horizontal="right"/>
    </xf>
    <xf borderId="13" fillId="0" fontId="12" numFmtId="0" xfId="0" applyAlignment="1" applyBorder="1" applyFont="1">
      <alignment horizontal="right"/>
    </xf>
    <xf borderId="13" fillId="0" fontId="10" numFmtId="0" xfId="0" applyAlignment="1" applyBorder="1" applyFont="1">
      <alignment horizontal="center"/>
    </xf>
    <xf borderId="13" fillId="0" fontId="12" numFmtId="0" xfId="0" applyAlignment="1" applyBorder="1" applyFont="1">
      <alignment horizontal="center"/>
    </xf>
    <xf borderId="0" fillId="0" fontId="13" numFmtId="3" xfId="0" applyFont="1" applyNumberFormat="1"/>
    <xf borderId="0" fillId="0" fontId="11" numFmtId="1" xfId="0" applyFont="1" applyNumberFormat="1"/>
    <xf borderId="0" fillId="0" fontId="11" numFmtId="164" xfId="0" applyFont="1" applyNumberFormat="1"/>
    <xf borderId="14" fillId="3" fontId="11" numFmtId="3" xfId="0" applyBorder="1" applyFill="1" applyFont="1" applyNumberFormat="1"/>
    <xf borderId="15" fillId="0" fontId="11" numFmtId="3" xfId="0" applyAlignment="1" applyBorder="1" applyFont="1" applyNumberFormat="1">
      <alignment readingOrder="0"/>
    </xf>
    <xf borderId="12" fillId="0" fontId="11" numFmtId="3" xfId="0" applyBorder="1" applyFont="1" applyNumberFormat="1"/>
    <xf borderId="12" fillId="0" fontId="13" numFmtId="3" xfId="0" applyBorder="1" applyFont="1" applyNumberFormat="1"/>
    <xf borderId="12" fillId="0" fontId="11" numFmtId="1" xfId="0" applyBorder="1" applyFont="1" applyNumberFormat="1"/>
    <xf borderId="12" fillId="0" fontId="11" numFmtId="164" xfId="0" applyBorder="1" applyFont="1" applyNumberFormat="1"/>
    <xf borderId="16" fillId="0" fontId="13" numFmtId="3" xfId="0" applyBorder="1" applyFont="1" applyNumberFormat="1"/>
    <xf borderId="17" fillId="0" fontId="11" numFmtId="3" xfId="0" applyBorder="1" applyFont="1" applyNumberFormat="1"/>
    <xf borderId="13" fillId="0" fontId="11" numFmtId="3" xfId="0" applyBorder="1" applyFont="1" applyNumberFormat="1"/>
    <xf borderId="13" fillId="0" fontId="13" numFmtId="3" xfId="0" applyBorder="1" applyFont="1" applyNumberFormat="1"/>
    <xf borderId="13" fillId="0" fontId="11" numFmtId="1" xfId="0" applyBorder="1" applyFont="1" applyNumberFormat="1"/>
    <xf borderId="13" fillId="0" fontId="11" numFmtId="164" xfId="0" applyBorder="1" applyFont="1" applyNumberFormat="1"/>
    <xf borderId="18" fillId="0" fontId="13" numFmtId="3" xfId="0" applyBorder="1" applyFont="1" applyNumberFormat="1"/>
    <xf borderId="0" fillId="0" fontId="11" numFmtId="3" xfId="0" applyAlignment="1" applyFont="1" applyNumberFormat="1">
      <alignment horizontal="left" shrinkToFit="0" vertical="top" wrapText="1"/>
    </xf>
    <xf quotePrefix="1" borderId="0" fillId="0" fontId="11" numFmtId="0" xfId="0" applyAlignment="1" applyFont="1">
      <alignment horizontal="left" shrinkToFit="0" vertical="top" wrapText="1"/>
    </xf>
    <xf borderId="0" fillId="0" fontId="14" numFmtId="0" xfId="0" applyFont="1"/>
    <xf borderId="19" fillId="0" fontId="10" numFmtId="0" xfId="0" applyAlignment="1" applyBorder="1" applyFont="1">
      <alignment horizontal="center"/>
    </xf>
    <xf borderId="19" fillId="0" fontId="5" numFmtId="0" xfId="0" applyBorder="1" applyFont="1"/>
    <xf borderId="13" fillId="0" fontId="10" numFmtId="0" xfId="0" applyBorder="1" applyFont="1"/>
    <xf borderId="19" fillId="0" fontId="10" numFmtId="0" xfId="0" applyBorder="1" applyFont="1"/>
    <xf borderId="0" fillId="0" fontId="15" numFmtId="164" xfId="0" applyFont="1" applyNumberFormat="1"/>
    <xf borderId="13" fillId="0" fontId="11" numFmtId="0" xfId="0" applyBorder="1" applyFont="1"/>
    <xf borderId="13" fillId="0" fontId="15" numFmtId="164" xfId="0" applyBorder="1" applyFont="1" applyNumberFormat="1"/>
  </cellXfs>
  <cellStyles count="1">
    <cellStyle xfId="0" name="Normal" builtinId="0"/>
  </cellStyles>
  <dxfs count="2">
    <dxf>
      <font>
        <b/>
        <color theme="1"/>
      </font>
      <fill>
        <patternFill patternType="none"/>
      </fill>
      <border/>
    </dxf>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4.71"/>
    <col customWidth="1" min="3" max="3" width="18.71"/>
    <col customWidth="1" min="4" max="10" width="16.43"/>
    <col customWidth="1" min="11" max="11" width="24.0"/>
  </cols>
  <sheetData>
    <row r="1">
      <c r="A1" s="1" t="s">
        <v>0</v>
      </c>
      <c r="B1" s="1" t="s">
        <v>1</v>
      </c>
      <c r="C1" s="1" t="s">
        <v>2</v>
      </c>
      <c r="D1" s="1" t="s">
        <v>3</v>
      </c>
      <c r="E1" s="1" t="s">
        <v>4</v>
      </c>
      <c r="F1" s="1" t="s">
        <v>5</v>
      </c>
      <c r="G1" s="1" t="s">
        <v>6</v>
      </c>
      <c r="H1" s="1"/>
      <c r="I1" s="1"/>
      <c r="J1" s="1" t="s">
        <v>7</v>
      </c>
      <c r="K1" s="1" t="s">
        <v>8</v>
      </c>
    </row>
    <row r="2">
      <c r="A2" s="2">
        <v>1999.0</v>
      </c>
      <c r="B2" s="2">
        <v>660000.0</v>
      </c>
      <c r="C2" s="3">
        <f>'Kasilof River Sockeye Data'!B10</f>
        <v>826369</v>
      </c>
      <c r="D2" s="4"/>
      <c r="E2" s="4"/>
      <c r="F2" s="3">
        <f>'Kasilof River Sockeye Data'!J10</f>
        <v>110375</v>
      </c>
      <c r="G2" s="4"/>
      <c r="H2" s="4"/>
      <c r="I2" s="4"/>
      <c r="J2" s="4"/>
    </row>
    <row r="3">
      <c r="A3" s="2">
        <v>2000.0</v>
      </c>
      <c r="B3" s="2">
        <v>786000.0</v>
      </c>
      <c r="C3" s="3">
        <f>'Kasilof River Sockeye Data'!B11</f>
        <v>531010</v>
      </c>
      <c r="D3" s="4"/>
      <c r="E3" s="4"/>
      <c r="F3" s="3">
        <f>'Kasilof River Sockeye Data'!J11</f>
        <v>59799</v>
      </c>
      <c r="G3" s="4"/>
      <c r="H3" s="4"/>
      <c r="I3" s="4"/>
      <c r="J3" s="4"/>
    </row>
    <row r="4">
      <c r="A4" s="2">
        <v>2001.0</v>
      </c>
      <c r="B4" s="2">
        <v>688000.0</v>
      </c>
      <c r="C4" s="3">
        <f>'Kasilof River Sockeye Data'!B12</f>
        <v>751059</v>
      </c>
      <c r="D4" s="4"/>
      <c r="E4" s="4"/>
      <c r="F4" s="3">
        <f>'Kasilof River Sockeye Data'!J12</f>
        <v>80582</v>
      </c>
      <c r="G4" s="4"/>
      <c r="H4" s="4"/>
      <c r="I4" s="4"/>
      <c r="J4" s="4"/>
    </row>
    <row r="5">
      <c r="A5" s="2">
        <v>2002.0</v>
      </c>
      <c r="B5" s="2">
        <v>787000.0</v>
      </c>
      <c r="C5" s="3">
        <f>'Kasilof River Sockeye Data'!B13</f>
        <v>667235</v>
      </c>
      <c r="D5" s="4"/>
      <c r="E5" s="4"/>
      <c r="F5" s="3">
        <f>'Kasilof River Sockeye Data'!J13</f>
        <v>75989</v>
      </c>
      <c r="G5" s="4"/>
      <c r="H5" s="4"/>
      <c r="I5" s="4"/>
      <c r="J5" s="4"/>
    </row>
    <row r="6">
      <c r="A6" s="2">
        <v>2003.0</v>
      </c>
      <c r="B6" s="2">
        <v>677000.0</v>
      </c>
      <c r="C6" s="3">
        <f>'Kasilof River Sockeye Data'!B14</f>
        <v>862230</v>
      </c>
      <c r="D6" s="4"/>
      <c r="E6" s="4"/>
      <c r="F6" s="3">
        <f>'Kasilof River Sockeye Data'!J14</f>
        <v>77547</v>
      </c>
      <c r="G6" s="4"/>
      <c r="H6" s="4"/>
      <c r="I6" s="4"/>
      <c r="J6" s="4"/>
    </row>
    <row r="7">
      <c r="A7" s="2">
        <v>2004.0</v>
      </c>
      <c r="B7" s="2">
        <v>727000.0</v>
      </c>
      <c r="C7" s="3">
        <f>'Kasilof River Sockeye Data'!B15</f>
        <v>1420613</v>
      </c>
      <c r="D7" s="4"/>
      <c r="E7" s="4"/>
      <c r="F7" s="3">
        <f>'Kasilof River Sockeye Data'!J15</f>
        <v>160178</v>
      </c>
      <c r="G7" s="4"/>
      <c r="H7" s="4"/>
      <c r="I7" s="4"/>
      <c r="J7" s="3">
        <f>AVERAGE('Kasilof River Sockeye Data'!J10:J14)</f>
        <v>80858.4</v>
      </c>
      <c r="K7" s="5">
        <f t="shared" ref="K7:K24" si="1">(ABS(J7-F7))/F7*100</f>
        <v>49.51965938</v>
      </c>
    </row>
    <row r="8">
      <c r="A8" s="2">
        <v>2005.0</v>
      </c>
      <c r="B8" s="2">
        <v>911000.0</v>
      </c>
      <c r="C8" s="3">
        <f>'Kasilof River Sockeye Data'!B16</f>
        <v>1227018</v>
      </c>
      <c r="D8" s="4"/>
      <c r="E8" s="4"/>
      <c r="F8" s="3">
        <f>'Kasilof River Sockeye Data'!J16</f>
        <v>71272</v>
      </c>
      <c r="G8" s="4"/>
      <c r="H8" s="4"/>
      <c r="I8" s="4"/>
      <c r="J8" s="3">
        <f>AVERAGE('Kasilof River Sockeye Data'!J11:J15)</f>
        <v>90819</v>
      </c>
      <c r="K8" s="5">
        <f t="shared" si="1"/>
        <v>27.42591761</v>
      </c>
    </row>
    <row r="9">
      <c r="A9" s="2">
        <v>2006.0</v>
      </c>
      <c r="B9" s="2">
        <v>937000.0</v>
      </c>
      <c r="C9" s="3">
        <f>'Kasilof River Sockeye Data'!B17</f>
        <v>1879917.361</v>
      </c>
      <c r="D9" s="4"/>
      <c r="E9" s="4"/>
      <c r="F9" s="3">
        <f>'Kasilof River Sockeye Data'!J17</f>
        <v>61015</v>
      </c>
      <c r="G9" s="4"/>
      <c r="H9" s="4"/>
      <c r="I9" s="4"/>
      <c r="J9" s="3">
        <f>AVERAGE('Kasilof River Sockeye Data'!J12:J16)</f>
        <v>93113.6</v>
      </c>
      <c r="K9" s="5">
        <f t="shared" si="1"/>
        <v>52.60771941</v>
      </c>
    </row>
    <row r="10">
      <c r="A10" s="2">
        <v>2007.0</v>
      </c>
      <c r="B10" s="2">
        <v>1247000.0</v>
      </c>
      <c r="C10" s="3">
        <f>'Kasilof River Sockeye Data'!B18</f>
        <v>1157208.693</v>
      </c>
      <c r="D10" s="4"/>
      <c r="E10" s="4"/>
      <c r="F10" s="3">
        <f>'Kasilof River Sockeye Data'!J18</f>
        <v>192642</v>
      </c>
      <c r="G10" s="4"/>
      <c r="H10" s="4"/>
      <c r="I10" s="4"/>
      <c r="J10" s="3">
        <f>AVERAGE('Kasilof River Sockeye Data'!J13:J17)</f>
        <v>89200.2</v>
      </c>
      <c r="K10" s="5">
        <f t="shared" si="1"/>
        <v>53.6963902</v>
      </c>
    </row>
    <row r="11">
      <c r="A11" s="2">
        <v>2008.0</v>
      </c>
      <c r="B11" s="2">
        <v>1286000.0</v>
      </c>
      <c r="C11" s="3">
        <f>'Kasilof River Sockeye Data'!B19</f>
        <v>1575444.769</v>
      </c>
      <c r="D11" s="4"/>
      <c r="E11" s="4"/>
      <c r="F11" s="3">
        <f>'Kasilof River Sockeye Data'!J19</f>
        <v>160446</v>
      </c>
      <c r="G11" s="4"/>
      <c r="H11" s="4"/>
      <c r="I11" s="4"/>
      <c r="J11" s="3">
        <f>AVERAGE('Kasilof River Sockeye Data'!J14:J18)</f>
        <v>112530.8</v>
      </c>
      <c r="K11" s="5">
        <f t="shared" si="1"/>
        <v>29.86375478</v>
      </c>
    </row>
    <row r="12">
      <c r="A12" s="2">
        <v>2009.0</v>
      </c>
      <c r="B12" s="2">
        <v>822000.0</v>
      </c>
      <c r="C12" s="3">
        <f>'Kasilof River Sockeye Data'!B20</f>
        <v>1104972.41</v>
      </c>
      <c r="D12" s="4"/>
      <c r="E12" s="4"/>
      <c r="F12" s="3">
        <f>'Kasilof River Sockeye Data'!J20</f>
        <v>86995</v>
      </c>
      <c r="G12" s="4"/>
      <c r="H12" s="4"/>
      <c r="I12" s="4"/>
      <c r="J12" s="3">
        <f>AVERAGE('Kasilof River Sockeye Data'!J15:J19)</f>
        <v>129110.6</v>
      </c>
      <c r="K12" s="5">
        <f t="shared" si="1"/>
        <v>48.4115179</v>
      </c>
    </row>
    <row r="13">
      <c r="A13" s="2">
        <v>2010.0</v>
      </c>
      <c r="B13" s="2">
        <v>901000.0</v>
      </c>
      <c r="C13" s="3">
        <f>'Kasilof River Sockeye Data'!B21</f>
        <v>818623.4589</v>
      </c>
      <c r="D13" s="4"/>
      <c r="E13" s="4"/>
      <c r="F13" s="3">
        <f>'Kasilof River Sockeye Data'!J21</f>
        <v>72918</v>
      </c>
      <c r="G13" s="4"/>
      <c r="H13" s="4"/>
      <c r="I13" s="4"/>
      <c r="J13" s="3">
        <f>AVERAGE('Kasilof River Sockeye Data'!J16:J20)</f>
        <v>114474</v>
      </c>
      <c r="K13" s="5">
        <f t="shared" si="1"/>
        <v>56.99004361</v>
      </c>
    </row>
    <row r="14">
      <c r="A14" s="2">
        <v>2011.0</v>
      </c>
      <c r="B14" s="2">
        <v>929000.0</v>
      </c>
      <c r="C14" s="3">
        <f>'Kasilof River Sockeye Data'!B22</f>
        <v>809736.4088</v>
      </c>
      <c r="D14" s="4"/>
      <c r="E14" s="4"/>
      <c r="F14" s="3">
        <f>'Kasilof River Sockeye Data'!J22</f>
        <v>74941</v>
      </c>
      <c r="G14" s="4"/>
      <c r="H14" s="4"/>
      <c r="I14" s="4"/>
      <c r="J14" s="3">
        <f>AVERAGE('Kasilof River Sockeye Data'!J17:J21)</f>
        <v>114803.2</v>
      </c>
      <c r="K14" s="5">
        <f t="shared" si="1"/>
        <v>53.19144394</v>
      </c>
    </row>
    <row r="15">
      <c r="A15" s="2">
        <v>2012.0</v>
      </c>
      <c r="B15" s="2">
        <v>754000.0</v>
      </c>
      <c r="C15" s="3">
        <f>'Kasilof River Sockeye Data'!B23</f>
        <v>632426.2394</v>
      </c>
      <c r="D15" s="4"/>
      <c r="E15" s="4"/>
      <c r="F15" s="3">
        <f>'Kasilof River Sockeye Data'!J23</f>
        <v>65014</v>
      </c>
      <c r="G15" s="4"/>
      <c r="H15" s="4"/>
      <c r="I15" s="4"/>
      <c r="J15" s="3">
        <f>AVERAGE('Kasilof River Sockeye Data'!J18:J22)</f>
        <v>117588.4</v>
      </c>
      <c r="K15" s="5">
        <f t="shared" si="1"/>
        <v>80.86627496</v>
      </c>
    </row>
    <row r="16">
      <c r="A16" s="2">
        <v>2013.0</v>
      </c>
      <c r="B16" s="2">
        <v>903000.0</v>
      </c>
      <c r="C16" s="3">
        <f>'Kasilof River Sockeye Data'!B24</f>
        <v>1003071.047</v>
      </c>
      <c r="D16" s="4"/>
      <c r="E16" s="4"/>
      <c r="F16" s="3">
        <f>'Kasilof River Sockeye Data'!J24</f>
        <v>50886</v>
      </c>
      <c r="G16" s="4"/>
      <c r="H16" s="4"/>
      <c r="I16" s="4"/>
      <c r="J16" s="3">
        <f>AVERAGE('Kasilof River Sockeye Data'!J19:J23)</f>
        <v>92062.8</v>
      </c>
      <c r="K16" s="5">
        <f t="shared" si="1"/>
        <v>80.91970287</v>
      </c>
    </row>
    <row r="17">
      <c r="A17" s="2">
        <v>2014.0</v>
      </c>
      <c r="B17" s="2">
        <v>1062000.0</v>
      </c>
      <c r="C17" s="3">
        <f>'Kasilof River Sockeye Data'!B25</f>
        <v>1102933.598</v>
      </c>
      <c r="D17" s="4"/>
      <c r="E17" s="4"/>
      <c r="F17" s="3">
        <f>'Kasilof River Sockeye Data'!J25</f>
        <v>74291</v>
      </c>
      <c r="G17" s="4"/>
      <c r="H17" s="4"/>
      <c r="I17" s="4"/>
      <c r="J17" s="3">
        <f>AVERAGE('Kasilof River Sockeye Data'!J20:J24)</f>
        <v>70150.8</v>
      </c>
      <c r="K17" s="5">
        <f t="shared" si="1"/>
        <v>5.572949617</v>
      </c>
    </row>
    <row r="18">
      <c r="A18" s="2">
        <v>2015.0</v>
      </c>
      <c r="B18" s="2">
        <v>1092000.0</v>
      </c>
      <c r="C18" s="3">
        <f>'Kasilof River Sockeye Data'!B26</f>
        <v>1174898.757</v>
      </c>
      <c r="D18" s="4"/>
      <c r="E18" s="4"/>
      <c r="F18" s="3">
        <f>'Kasilof River Sockeye Data'!J26</f>
        <v>17622</v>
      </c>
      <c r="G18" s="4"/>
      <c r="H18" s="4"/>
      <c r="I18" s="4"/>
      <c r="J18" s="3">
        <f>AVERAGE('Kasilof River Sockeye Data'!J21:J25)</f>
        <v>67610</v>
      </c>
      <c r="K18" s="5">
        <f t="shared" si="1"/>
        <v>283.6681421</v>
      </c>
    </row>
    <row r="19">
      <c r="A19" s="2">
        <v>2016.0</v>
      </c>
      <c r="B19" s="2">
        <v>861000.0</v>
      </c>
      <c r="C19" s="3">
        <f>'Kasilof River Sockeye Data'!B27</f>
        <v>480773.521</v>
      </c>
      <c r="D19" s="3">
        <f>C19-B19</f>
        <v>-380226.479</v>
      </c>
      <c r="E19" s="3">
        <f>B19-'Kasilof River Sockeye Data'!K27-140000</f>
        <v>481106.479</v>
      </c>
      <c r="F19" s="3">
        <f>'Kasilof River Sockeye Data'!J27</f>
        <v>899</v>
      </c>
      <c r="G19" s="3">
        <f>F19-E19</f>
        <v>-480207.479</v>
      </c>
      <c r="H19" s="4"/>
      <c r="I19" s="4"/>
      <c r="J19" s="3">
        <f>AVERAGE('Kasilof River Sockeye Data'!J22:J26)</f>
        <v>56550.8</v>
      </c>
      <c r="K19" s="5">
        <f t="shared" si="1"/>
        <v>6190.411568</v>
      </c>
    </row>
    <row r="20">
      <c r="A20" s="2">
        <v>2017.0</v>
      </c>
      <c r="B20" s="2">
        <v>825000.0</v>
      </c>
      <c r="C20" s="3">
        <f>'Kasilof River Sockeye Data'!B28</f>
        <v>801902</v>
      </c>
      <c r="D20" s="4"/>
      <c r="E20" s="4"/>
      <c r="F20" s="3">
        <f>'Kasilof River Sockeye Data'!J28</f>
        <v>39113</v>
      </c>
      <c r="G20" s="4"/>
      <c r="H20" s="4"/>
      <c r="I20" s="4"/>
      <c r="J20" s="3">
        <f>AVERAGE('Kasilof River Sockeye Data'!J23:J27)</f>
        <v>41742.4</v>
      </c>
      <c r="K20" s="5">
        <f t="shared" si="1"/>
        <v>6.722573058</v>
      </c>
    </row>
    <row r="21">
      <c r="A21" s="2">
        <v>2018.0</v>
      </c>
      <c r="B21" s="2">
        <v>866000.0</v>
      </c>
      <c r="C21" s="3">
        <f>'Kasilof River Sockeye Data'!B29</f>
        <v>717164</v>
      </c>
      <c r="D21" s="4"/>
      <c r="E21" s="4"/>
      <c r="F21" s="3">
        <f>'Kasilof River Sockeye Data'!J29</f>
        <v>30215</v>
      </c>
      <c r="G21" s="4"/>
      <c r="H21" s="4"/>
      <c r="I21" s="4"/>
      <c r="J21" s="3">
        <f>AVERAGE('Kasilof River Sockeye Data'!J24:J28)</f>
        <v>36562.2</v>
      </c>
      <c r="K21" s="5">
        <f t="shared" si="1"/>
        <v>21.00678471</v>
      </c>
    </row>
    <row r="22">
      <c r="A22" s="2">
        <v>2019.0</v>
      </c>
      <c r="B22" s="2">
        <v>873000.0</v>
      </c>
      <c r="C22" s="3">
        <f>'Kasilof River Sockeye Data'!B30</f>
        <v>613252</v>
      </c>
      <c r="D22" s="4"/>
      <c r="E22" s="4"/>
      <c r="F22" s="3">
        <f>'Kasilof River Sockeye Data'!J30</f>
        <v>9717</v>
      </c>
      <c r="G22" s="4"/>
      <c r="H22" s="4"/>
      <c r="I22" s="4"/>
      <c r="J22" s="3">
        <f>AVERAGE('Kasilof River Sockeye Data'!J25:J29)</f>
        <v>32428</v>
      </c>
      <c r="K22" s="5">
        <f t="shared" si="1"/>
        <v>233.7244005</v>
      </c>
    </row>
    <row r="23">
      <c r="A23" s="2">
        <v>2020.0</v>
      </c>
      <c r="B23" s="2">
        <v>723000.0</v>
      </c>
      <c r="C23" s="3">
        <f>'Kasilof River Sockeye Data'!B31</f>
        <v>845000</v>
      </c>
      <c r="D23" s="4"/>
      <c r="E23" s="4"/>
      <c r="F23" s="3">
        <f>'Kasilof River Sockeye Data'!J31</f>
        <v>6319</v>
      </c>
      <c r="G23" s="4"/>
      <c r="H23" s="4"/>
      <c r="I23" s="4"/>
      <c r="J23" s="3">
        <f>AVERAGE('Kasilof River Sockeye Data'!J26:J30)</f>
        <v>19513.2</v>
      </c>
      <c r="K23" s="5">
        <f t="shared" si="1"/>
        <v>208.8020256</v>
      </c>
    </row>
    <row r="24">
      <c r="A24" s="2">
        <v>2021.0</v>
      </c>
      <c r="B24" s="2">
        <v>881000.0</v>
      </c>
      <c r="C24" s="3">
        <f>'Kasilof River Sockeye Data'!B32</f>
        <v>925474</v>
      </c>
      <c r="D24" s="3">
        <f>C24-B24</f>
        <v>44474</v>
      </c>
      <c r="E24" s="3">
        <f>B24-'Kasilof River Sockeye Data'!K32-140000</f>
        <v>353677</v>
      </c>
      <c r="F24" s="3">
        <f>'Kasilof River Sockeye Data'!J32</f>
        <v>21292</v>
      </c>
      <c r="G24" s="3">
        <f>F24-E24</f>
        <v>-332385</v>
      </c>
      <c r="H24" s="4"/>
      <c r="I24" s="4"/>
      <c r="J24" s="3">
        <f>AVERAGE('Kasilof River Sockeye Data'!J27:J31)</f>
        <v>17252.6</v>
      </c>
      <c r="K24" s="5">
        <f t="shared" si="1"/>
        <v>18.97144467</v>
      </c>
    </row>
    <row r="25">
      <c r="A25" s="2">
        <v>2022.0</v>
      </c>
      <c r="B25" s="2">
        <v>941000.0</v>
      </c>
      <c r="C25" s="3">
        <f>'Kasilof River Sockeye Data'!B33</f>
        <v>1495000</v>
      </c>
      <c r="D25" s="4"/>
      <c r="E25" s="4"/>
      <c r="F25" s="4"/>
      <c r="G25" s="4"/>
      <c r="H25" s="4"/>
      <c r="I25" s="4"/>
      <c r="J25" s="3">
        <f>AVERAGE('Kasilof River Sockeye Data'!J28:J32)</f>
        <v>21331.2</v>
      </c>
    </row>
    <row r="26">
      <c r="A26" s="2">
        <v>2023.0</v>
      </c>
      <c r="B26" s="2">
        <v>1126462.0</v>
      </c>
      <c r="C26" s="4"/>
      <c r="D26" s="4"/>
      <c r="E26" s="4"/>
      <c r="F26" s="4"/>
      <c r="G26" s="4"/>
      <c r="H26" s="4"/>
      <c r="I26" s="4"/>
      <c r="J26" s="4"/>
    </row>
    <row r="27">
      <c r="A27" s="2">
        <v>2024.0</v>
      </c>
      <c r="C27" s="4"/>
      <c r="D27" s="4"/>
      <c r="E27" s="4"/>
      <c r="F27" s="4"/>
      <c r="G27" s="4"/>
      <c r="H27" s="4"/>
      <c r="I27" s="4"/>
      <c r="J27" s="4"/>
    </row>
    <row r="29">
      <c r="K29" s="5">
        <f>AVERAGE(K7:K24)</f>
        <v>416.7984619</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9.43"/>
    <col customWidth="1" min="4" max="4" width="12.0"/>
    <col customWidth="1" min="5" max="6" width="8.71"/>
    <col customWidth="1" min="7" max="7" width="9.14"/>
    <col customWidth="1" min="8" max="10" width="8.71"/>
    <col customWidth="1" min="11" max="11" width="11.43"/>
    <col customWidth="1" min="12" max="12" width="8.71"/>
    <col customWidth="1" min="13" max="13" width="9.86"/>
    <col customWidth="1" min="14" max="15" width="11.0"/>
    <col customWidth="1" min="16" max="16" width="10.43"/>
    <col customWidth="1" min="17" max="26" width="8.71"/>
  </cols>
  <sheetData>
    <row r="2" ht="34.5" customHeight="1">
      <c r="A2" s="6" t="s">
        <v>9</v>
      </c>
      <c r="B2" s="7"/>
      <c r="C2" s="7"/>
      <c r="D2" s="7"/>
      <c r="E2" s="7"/>
      <c r="F2" s="7"/>
      <c r="G2" s="7"/>
      <c r="H2" s="7"/>
      <c r="I2" s="7"/>
      <c r="J2" s="7"/>
      <c r="K2" s="7"/>
      <c r="L2" s="7"/>
      <c r="M2" s="7"/>
      <c r="N2" s="7"/>
      <c r="O2" s="7"/>
      <c r="P2" s="7"/>
    </row>
    <row r="3">
      <c r="A3" s="8"/>
      <c r="B3" s="9"/>
      <c r="C3" s="9"/>
      <c r="D3" s="9"/>
      <c r="E3" s="9"/>
      <c r="F3" s="9"/>
      <c r="G3" s="10" t="s">
        <v>10</v>
      </c>
      <c r="H3" s="11"/>
      <c r="I3" s="12"/>
      <c r="J3" s="9"/>
      <c r="K3" s="9"/>
      <c r="L3" s="10" t="s">
        <v>10</v>
      </c>
      <c r="M3" s="12"/>
      <c r="N3" s="9"/>
      <c r="O3" s="9"/>
      <c r="P3" s="13"/>
    </row>
    <row r="4">
      <c r="A4" s="14" t="s">
        <v>0</v>
      </c>
      <c r="B4" s="15" t="s">
        <v>11</v>
      </c>
      <c r="C4" s="15" t="s">
        <v>12</v>
      </c>
      <c r="D4" s="15" t="s">
        <v>13</v>
      </c>
      <c r="E4" s="15" t="s">
        <v>14</v>
      </c>
      <c r="F4" s="15" t="s">
        <v>15</v>
      </c>
      <c r="G4" s="15" t="s">
        <v>16</v>
      </c>
      <c r="H4" s="16" t="s">
        <v>17</v>
      </c>
      <c r="I4" s="17" t="s">
        <v>18</v>
      </c>
      <c r="J4" s="15" t="s">
        <v>19</v>
      </c>
      <c r="K4" s="15" t="s">
        <v>20</v>
      </c>
      <c r="L4" s="15" t="s">
        <v>21</v>
      </c>
      <c r="M4" s="16" t="s">
        <v>22</v>
      </c>
      <c r="N4" s="15" t="s">
        <v>23</v>
      </c>
      <c r="O4" s="15" t="s">
        <v>24</v>
      </c>
      <c r="P4" s="18" t="s">
        <v>25</v>
      </c>
    </row>
    <row r="5">
      <c r="A5" s="19">
        <v>1999.0</v>
      </c>
      <c r="B5" s="20">
        <f>'Kasilof River Sockeye Data'!D10/1000</f>
        <v>513.888</v>
      </c>
      <c r="C5" s="20">
        <f>'Kasilof River Sockeye Data'!J10/1000</f>
        <v>110.375</v>
      </c>
      <c r="D5" s="21">
        <f>'Kasilof River Sockeye Data'!C10/1000</f>
        <v>312.481</v>
      </c>
      <c r="E5" s="22">
        <f>'Kasilof River Sockeye Data'!B10/1000</f>
        <v>826.369</v>
      </c>
      <c r="F5" s="23">
        <v>160.0</v>
      </c>
      <c r="G5" s="20">
        <f t="shared" ref="G5:G27" si="1">MAX(E5-F5-(B5-C5),0)</f>
        <v>262.856</v>
      </c>
      <c r="H5" s="24"/>
      <c r="I5" s="24"/>
      <c r="J5" s="24"/>
      <c r="K5" s="24"/>
      <c r="L5" s="24"/>
      <c r="M5" s="24"/>
      <c r="N5" s="19"/>
      <c r="O5" s="19"/>
      <c r="P5" s="19"/>
    </row>
    <row r="6">
      <c r="A6" s="19">
        <v>2000.0</v>
      </c>
      <c r="B6" s="20">
        <f>'Kasilof River Sockeye Data'!D11/1000</f>
        <v>267.379</v>
      </c>
      <c r="C6" s="20">
        <f>'Kasilof River Sockeye Data'!J11/1000</f>
        <v>59.799</v>
      </c>
      <c r="D6" s="21">
        <f>'Kasilof River Sockeye Data'!C11/1000</f>
        <v>263.631</v>
      </c>
      <c r="E6" s="22">
        <f>'Kasilof River Sockeye Data'!B11/1000</f>
        <v>531.01</v>
      </c>
      <c r="F6" s="23">
        <v>160.0</v>
      </c>
      <c r="G6" s="20">
        <f t="shared" si="1"/>
        <v>163.43</v>
      </c>
      <c r="H6" s="24"/>
      <c r="I6" s="24"/>
      <c r="J6" s="24"/>
      <c r="K6" s="24"/>
      <c r="L6" s="24"/>
      <c r="M6" s="24"/>
      <c r="N6" s="19"/>
      <c r="O6" s="19"/>
      <c r="P6" s="19"/>
    </row>
    <row r="7">
      <c r="A7" s="19">
        <v>2001.0</v>
      </c>
      <c r="B7" s="20">
        <f>'Kasilof River Sockeye Data'!D12/1000</f>
        <v>432.324</v>
      </c>
      <c r="C7" s="20">
        <f>'Kasilof River Sockeye Data'!J12/1000</f>
        <v>80.582</v>
      </c>
      <c r="D7" s="21">
        <f>'Kasilof River Sockeye Data'!C12/1000</f>
        <v>318.735</v>
      </c>
      <c r="E7" s="22">
        <f>'Kasilof River Sockeye Data'!B12/1000</f>
        <v>751.059</v>
      </c>
      <c r="F7" s="23">
        <v>160.0</v>
      </c>
      <c r="G7" s="20">
        <f t="shared" si="1"/>
        <v>239.317</v>
      </c>
      <c r="H7" s="24"/>
      <c r="I7" s="24"/>
      <c r="J7" s="24"/>
      <c r="K7" s="24"/>
      <c r="L7" s="24"/>
      <c r="M7" s="24"/>
      <c r="N7" s="19"/>
      <c r="O7" s="19"/>
      <c r="P7" s="19"/>
    </row>
    <row r="8">
      <c r="A8" s="19">
        <v>2002.0</v>
      </c>
      <c r="B8" s="20">
        <f>'Kasilof River Sockeye Data'!D13/1000</f>
        <v>431.503</v>
      </c>
      <c r="C8" s="20">
        <f>'Kasilof River Sockeye Data'!J13/1000</f>
        <v>75.989</v>
      </c>
      <c r="D8" s="21">
        <f>'Kasilof River Sockeye Data'!C13/1000</f>
        <v>235.732</v>
      </c>
      <c r="E8" s="22">
        <f>'Kasilof River Sockeye Data'!B13/1000</f>
        <v>667.235</v>
      </c>
      <c r="F8" s="23">
        <v>160.0</v>
      </c>
      <c r="G8" s="20">
        <f t="shared" si="1"/>
        <v>151.721</v>
      </c>
      <c r="H8" s="24"/>
      <c r="I8" s="24"/>
      <c r="J8" s="24"/>
      <c r="K8" s="24"/>
      <c r="L8" s="24"/>
      <c r="M8" s="24"/>
      <c r="N8" s="19"/>
      <c r="O8" s="19"/>
      <c r="P8" s="19"/>
    </row>
    <row r="9">
      <c r="A9" s="19">
        <v>2003.0</v>
      </c>
      <c r="B9" s="20">
        <f>'Kasilof River Sockeye Data'!D14/1000</f>
        <v>508.704</v>
      </c>
      <c r="C9" s="20">
        <f>'Kasilof River Sockeye Data'!J14/1000</f>
        <v>77.547</v>
      </c>
      <c r="D9" s="21">
        <f>'Kasilof River Sockeye Data'!C14/1000</f>
        <v>353.526</v>
      </c>
      <c r="E9" s="22">
        <f>'Kasilof River Sockeye Data'!B14/1000</f>
        <v>862.23</v>
      </c>
      <c r="F9" s="23">
        <v>160.0</v>
      </c>
      <c r="G9" s="20">
        <f t="shared" si="1"/>
        <v>271.073</v>
      </c>
      <c r="H9" s="25">
        <f t="shared" ref="H9:H27" si="2">SUM(C5:C9)/SUM(E5:E9)</f>
        <v>0.1111332545</v>
      </c>
      <c r="I9" s="26">
        <f t="shared" ref="I9:I27" si="3">SUM(G5:G9)/SUM(E5:E9)</f>
        <v>0.2991825236</v>
      </c>
      <c r="J9" s="27">
        <f t="shared" ref="J9:J27" si="4">SUM(F5:F9)/2</f>
        <v>400</v>
      </c>
      <c r="K9" s="22">
        <f t="shared" ref="K9:K27" si="5">SUM(D5:D9)</f>
        <v>1484.105</v>
      </c>
      <c r="L9" s="22">
        <f t="shared" ref="L9:L27" si="6">SUM(G5:G9)</f>
        <v>1088.397</v>
      </c>
      <c r="M9" s="22">
        <f t="shared" ref="M9:M27" si="7">SUM(C5:C9)</f>
        <v>404.292</v>
      </c>
      <c r="N9" s="28" t="str">
        <f t="shared" ref="N9:N27" si="8">IF(H9&gt;I9,"Yes","No")</f>
        <v>No</v>
      </c>
      <c r="O9" s="28" t="str">
        <f t="shared" ref="O9:O27" si="9">IF(K9&lt;J9,"Yes", "No")</f>
        <v>No</v>
      </c>
      <c r="P9" s="28" t="str">
        <f t="shared" ref="P9:P27" si="10">IF(M9&lt;=L9,"No","Yes")</f>
        <v>No</v>
      </c>
    </row>
    <row r="10">
      <c r="A10" s="19">
        <v>2004.0</v>
      </c>
      <c r="B10" s="20">
        <f>'Kasilof River Sockeye Data'!D15/1000</f>
        <v>896.96</v>
      </c>
      <c r="C10" s="20">
        <f>'Kasilof River Sockeye Data'!J15/1000</f>
        <v>160.178</v>
      </c>
      <c r="D10" s="21">
        <f>'Kasilof River Sockeye Data'!C15/1000</f>
        <v>523.653</v>
      </c>
      <c r="E10" s="22">
        <f>'Kasilof River Sockeye Data'!B15/1000</f>
        <v>1420.613</v>
      </c>
      <c r="F10" s="23">
        <v>160.0</v>
      </c>
      <c r="G10" s="20">
        <f t="shared" si="1"/>
        <v>523.831</v>
      </c>
      <c r="H10" s="25">
        <f t="shared" si="2"/>
        <v>0.1072966038</v>
      </c>
      <c r="I10" s="26">
        <f t="shared" si="3"/>
        <v>0.3188386415</v>
      </c>
      <c r="J10" s="27">
        <f t="shared" si="4"/>
        <v>400</v>
      </c>
      <c r="K10" s="22">
        <f t="shared" si="5"/>
        <v>1695.277</v>
      </c>
      <c r="L10" s="22">
        <f t="shared" si="6"/>
        <v>1349.372</v>
      </c>
      <c r="M10" s="22">
        <f t="shared" si="7"/>
        <v>454.095</v>
      </c>
      <c r="N10" s="28" t="str">
        <f t="shared" si="8"/>
        <v>No</v>
      </c>
      <c r="O10" s="28" t="str">
        <f t="shared" si="9"/>
        <v>No</v>
      </c>
      <c r="P10" s="28" t="str">
        <f t="shared" si="10"/>
        <v>No</v>
      </c>
    </row>
    <row r="11">
      <c r="A11" s="19">
        <v>2005.0</v>
      </c>
      <c r="B11" s="20">
        <f>'Kasilof River Sockeye Data'!D16/1000</f>
        <v>866.953</v>
      </c>
      <c r="C11" s="20">
        <f>'Kasilof River Sockeye Data'!J16/1000</f>
        <v>71.272</v>
      </c>
      <c r="D11" s="21">
        <f>'Kasilof River Sockeye Data'!C16/1000</f>
        <v>360.065</v>
      </c>
      <c r="E11" s="22">
        <f>'Kasilof River Sockeye Data'!B16/1000</f>
        <v>1227.018</v>
      </c>
      <c r="F11" s="23">
        <v>160.0</v>
      </c>
      <c r="G11" s="20">
        <f t="shared" si="1"/>
        <v>271.337</v>
      </c>
      <c r="H11" s="25">
        <f t="shared" si="2"/>
        <v>0.09447105458</v>
      </c>
      <c r="I11" s="26">
        <f t="shared" si="3"/>
        <v>0.295704782</v>
      </c>
      <c r="J11" s="27">
        <f t="shared" si="4"/>
        <v>400</v>
      </c>
      <c r="K11" s="22">
        <f t="shared" si="5"/>
        <v>1791.711</v>
      </c>
      <c r="L11" s="22">
        <f t="shared" si="6"/>
        <v>1457.279</v>
      </c>
      <c r="M11" s="22">
        <f t="shared" si="7"/>
        <v>465.568</v>
      </c>
      <c r="N11" s="28" t="str">
        <f t="shared" si="8"/>
        <v>No</v>
      </c>
      <c r="O11" s="28" t="str">
        <f t="shared" si="9"/>
        <v>No</v>
      </c>
      <c r="P11" s="28" t="str">
        <f t="shared" si="10"/>
        <v>No</v>
      </c>
    </row>
    <row r="12">
      <c r="A12" s="19">
        <v>2006.0</v>
      </c>
      <c r="B12" s="20">
        <f>'Kasilof River Sockeye Data'!D17/1000</f>
        <v>1490.272361</v>
      </c>
      <c r="C12" s="20">
        <f>'Kasilof River Sockeye Data'!J17/1000</f>
        <v>61.015</v>
      </c>
      <c r="D12" s="21">
        <f>'Kasilof River Sockeye Data'!C17/1000</f>
        <v>389.645</v>
      </c>
      <c r="E12" s="22">
        <f>'Kasilof River Sockeye Data'!B17/1000</f>
        <v>1879.917361</v>
      </c>
      <c r="F12" s="23">
        <v>160.0</v>
      </c>
      <c r="G12" s="20">
        <f t="shared" si="1"/>
        <v>290.66</v>
      </c>
      <c r="H12" s="25">
        <f t="shared" si="2"/>
        <v>0.07363381479</v>
      </c>
      <c r="I12" s="26">
        <f t="shared" si="3"/>
        <v>0.2490702777</v>
      </c>
      <c r="J12" s="27">
        <f t="shared" si="4"/>
        <v>400</v>
      </c>
      <c r="K12" s="22">
        <f t="shared" si="5"/>
        <v>1862.621</v>
      </c>
      <c r="L12" s="22">
        <f t="shared" si="6"/>
        <v>1508.622</v>
      </c>
      <c r="M12" s="22">
        <f t="shared" si="7"/>
        <v>446.001</v>
      </c>
      <c r="N12" s="28" t="str">
        <f t="shared" si="8"/>
        <v>No</v>
      </c>
      <c r="O12" s="28" t="str">
        <f t="shared" si="9"/>
        <v>No</v>
      </c>
      <c r="P12" s="28" t="str">
        <f t="shared" si="10"/>
        <v>No</v>
      </c>
    </row>
    <row r="13">
      <c r="A13" s="19">
        <v>2007.0</v>
      </c>
      <c r="B13" s="20">
        <f>'Kasilof River Sockeye Data'!D18/1000</f>
        <v>792.0246931</v>
      </c>
      <c r="C13" s="20">
        <f>'Kasilof River Sockeye Data'!J18/1000</f>
        <v>192.642</v>
      </c>
      <c r="D13" s="21">
        <f>'Kasilof River Sockeye Data'!C18/1000</f>
        <v>365.184</v>
      </c>
      <c r="E13" s="22">
        <f>'Kasilof River Sockeye Data'!B18/1000</f>
        <v>1157.208693</v>
      </c>
      <c r="F13" s="23">
        <v>160.0</v>
      </c>
      <c r="G13" s="20">
        <f t="shared" si="1"/>
        <v>397.826</v>
      </c>
      <c r="H13" s="25">
        <f t="shared" si="2"/>
        <v>0.08594090615</v>
      </c>
      <c r="I13" s="26">
        <f t="shared" si="3"/>
        <v>0.2680205391</v>
      </c>
      <c r="J13" s="27">
        <f t="shared" si="4"/>
        <v>400</v>
      </c>
      <c r="K13" s="22">
        <f t="shared" si="5"/>
        <v>1992.073</v>
      </c>
      <c r="L13" s="22">
        <f t="shared" si="6"/>
        <v>1754.727</v>
      </c>
      <c r="M13" s="22">
        <f t="shared" si="7"/>
        <v>562.654</v>
      </c>
      <c r="N13" s="28" t="str">
        <f t="shared" si="8"/>
        <v>No</v>
      </c>
      <c r="O13" s="28" t="str">
        <f t="shared" si="9"/>
        <v>No</v>
      </c>
      <c r="P13" s="28" t="str">
        <f t="shared" si="10"/>
        <v>No</v>
      </c>
    </row>
    <row r="14">
      <c r="A14" s="19">
        <v>2008.0</v>
      </c>
      <c r="B14" s="20">
        <f>'Kasilof River Sockeye Data'!D19/1000</f>
        <v>1248.426769</v>
      </c>
      <c r="C14" s="20">
        <f>'Kasilof River Sockeye Data'!J19/1000</f>
        <v>160.446</v>
      </c>
      <c r="D14" s="21">
        <f>'Kasilof River Sockeye Data'!C19/1000</f>
        <v>327.018</v>
      </c>
      <c r="E14" s="22">
        <f>'Kasilof River Sockeye Data'!B19/1000</f>
        <v>1575.444769</v>
      </c>
      <c r="F14" s="23">
        <v>160.0</v>
      </c>
      <c r="G14" s="20">
        <f t="shared" si="1"/>
        <v>327.464</v>
      </c>
      <c r="H14" s="25">
        <f t="shared" si="2"/>
        <v>0.08891667418</v>
      </c>
      <c r="I14" s="26">
        <f t="shared" si="3"/>
        <v>0.2494583545</v>
      </c>
      <c r="J14" s="27">
        <f t="shared" si="4"/>
        <v>400</v>
      </c>
      <c r="K14" s="22">
        <f t="shared" si="5"/>
        <v>1965.565</v>
      </c>
      <c r="L14" s="22">
        <f t="shared" si="6"/>
        <v>1811.118</v>
      </c>
      <c r="M14" s="22">
        <f t="shared" si="7"/>
        <v>645.553</v>
      </c>
      <c r="N14" s="28" t="str">
        <f t="shared" si="8"/>
        <v>No</v>
      </c>
      <c r="O14" s="28" t="str">
        <f t="shared" si="9"/>
        <v>No</v>
      </c>
      <c r="P14" s="28" t="str">
        <f t="shared" si="10"/>
        <v>No</v>
      </c>
    </row>
    <row r="15">
      <c r="A15" s="19">
        <v>2009.0</v>
      </c>
      <c r="B15" s="20">
        <f>'Kasilof River Sockeye Data'!D20/1000</f>
        <v>778.6894102</v>
      </c>
      <c r="C15" s="20">
        <f>'Kasilof River Sockeye Data'!J20/1000</f>
        <v>86.995</v>
      </c>
      <c r="D15" s="21">
        <f>'Kasilof River Sockeye Data'!C20/1000</f>
        <v>326.283</v>
      </c>
      <c r="E15" s="22">
        <f>'Kasilof River Sockeye Data'!B20/1000</f>
        <v>1104.97241</v>
      </c>
      <c r="F15" s="23">
        <v>160.0</v>
      </c>
      <c r="G15" s="20">
        <f t="shared" si="1"/>
        <v>253.278</v>
      </c>
      <c r="H15" s="25">
        <f t="shared" si="2"/>
        <v>0.08241989389</v>
      </c>
      <c r="I15" s="26">
        <f t="shared" si="3"/>
        <v>0.2218376292</v>
      </c>
      <c r="J15" s="27">
        <f t="shared" si="4"/>
        <v>400</v>
      </c>
      <c r="K15" s="22">
        <f t="shared" si="5"/>
        <v>1768.195</v>
      </c>
      <c r="L15" s="22">
        <f t="shared" si="6"/>
        <v>1540.565</v>
      </c>
      <c r="M15" s="22">
        <f t="shared" si="7"/>
        <v>572.37</v>
      </c>
      <c r="N15" s="28" t="str">
        <f t="shared" si="8"/>
        <v>No</v>
      </c>
      <c r="O15" s="28" t="str">
        <f t="shared" si="9"/>
        <v>No</v>
      </c>
      <c r="P15" s="28" t="str">
        <f t="shared" si="10"/>
        <v>No</v>
      </c>
    </row>
    <row r="16">
      <c r="A16" s="19">
        <v>2010.0</v>
      </c>
      <c r="B16" s="20">
        <f>'Kasilof River Sockeye Data'!D21/1000</f>
        <v>523.3584589</v>
      </c>
      <c r="C16" s="20">
        <f>'Kasilof River Sockeye Data'!J21/1000</f>
        <v>72.918</v>
      </c>
      <c r="D16" s="21">
        <f>'Kasilof River Sockeye Data'!C21/1000</f>
        <v>295.265</v>
      </c>
      <c r="E16" s="22">
        <f>'Kasilof River Sockeye Data'!B21/1000</f>
        <v>818.6234589</v>
      </c>
      <c r="F16" s="23">
        <v>160.0</v>
      </c>
      <c r="G16" s="20">
        <f t="shared" si="1"/>
        <v>208.183</v>
      </c>
      <c r="H16" s="25">
        <f t="shared" si="2"/>
        <v>0.08782150563</v>
      </c>
      <c r="I16" s="26">
        <f t="shared" si="3"/>
        <v>0.2260363099</v>
      </c>
      <c r="J16" s="27">
        <f t="shared" si="4"/>
        <v>400</v>
      </c>
      <c r="K16" s="22">
        <f t="shared" si="5"/>
        <v>1703.395</v>
      </c>
      <c r="L16" s="22">
        <f t="shared" si="6"/>
        <v>1477.411</v>
      </c>
      <c r="M16" s="22">
        <f t="shared" si="7"/>
        <v>574.016</v>
      </c>
      <c r="N16" s="28" t="str">
        <f t="shared" si="8"/>
        <v>No</v>
      </c>
      <c r="O16" s="28" t="str">
        <f t="shared" si="9"/>
        <v>No</v>
      </c>
      <c r="P16" s="28" t="str">
        <f t="shared" si="10"/>
        <v>No</v>
      </c>
    </row>
    <row r="17">
      <c r="A17" s="19">
        <v>2011.0</v>
      </c>
      <c r="B17" s="20">
        <f>'Kasilof River Sockeye Data'!D22/1000</f>
        <v>564.0154088</v>
      </c>
      <c r="C17" s="20">
        <f>'Kasilof River Sockeye Data'!J22/1000</f>
        <v>74.941</v>
      </c>
      <c r="D17" s="21">
        <f>'Kasilof River Sockeye Data'!C22/1000</f>
        <v>245.721</v>
      </c>
      <c r="E17" s="22">
        <f>'Kasilof River Sockeye Data'!B22/1000</f>
        <v>809.7364088</v>
      </c>
      <c r="F17" s="23">
        <v>160.0</v>
      </c>
      <c r="G17" s="20">
        <f t="shared" si="1"/>
        <v>160.662</v>
      </c>
      <c r="H17" s="25">
        <f t="shared" si="2"/>
        <v>0.107563764</v>
      </c>
      <c r="I17" s="26">
        <f t="shared" si="3"/>
        <v>0.2465086929</v>
      </c>
      <c r="J17" s="27">
        <f t="shared" si="4"/>
        <v>400</v>
      </c>
      <c r="K17" s="22">
        <f t="shared" si="5"/>
        <v>1559.471</v>
      </c>
      <c r="L17" s="22">
        <f t="shared" si="6"/>
        <v>1347.413</v>
      </c>
      <c r="M17" s="22">
        <f t="shared" si="7"/>
        <v>587.942</v>
      </c>
      <c r="N17" s="28" t="str">
        <f t="shared" si="8"/>
        <v>No</v>
      </c>
      <c r="O17" s="28" t="str">
        <f t="shared" si="9"/>
        <v>No</v>
      </c>
      <c r="P17" s="28" t="str">
        <f t="shared" si="10"/>
        <v>No</v>
      </c>
    </row>
    <row r="18">
      <c r="A18" s="19">
        <v>2012.0</v>
      </c>
      <c r="B18" s="20">
        <f>'Kasilof River Sockeye Data'!D23/1000</f>
        <v>257.9032394</v>
      </c>
      <c r="C18" s="20">
        <f>'Kasilof River Sockeye Data'!J23/1000</f>
        <v>65.014</v>
      </c>
      <c r="D18" s="21">
        <f>'Kasilof River Sockeye Data'!C23/1000</f>
        <v>374.523</v>
      </c>
      <c r="E18" s="22">
        <f>'Kasilof River Sockeye Data'!B23/1000</f>
        <v>632.4262394</v>
      </c>
      <c r="F18" s="23">
        <v>160.0</v>
      </c>
      <c r="G18" s="20">
        <f t="shared" si="1"/>
        <v>279.537</v>
      </c>
      <c r="H18" s="25">
        <f t="shared" si="2"/>
        <v>0.09315828014</v>
      </c>
      <c r="I18" s="26">
        <f t="shared" si="3"/>
        <v>0.2487499357</v>
      </c>
      <c r="J18" s="27">
        <f t="shared" si="4"/>
        <v>400</v>
      </c>
      <c r="K18" s="22">
        <f t="shared" si="5"/>
        <v>1568.81</v>
      </c>
      <c r="L18" s="22">
        <f t="shared" si="6"/>
        <v>1229.124</v>
      </c>
      <c r="M18" s="22">
        <f t="shared" si="7"/>
        <v>460.314</v>
      </c>
      <c r="N18" s="28" t="str">
        <f t="shared" si="8"/>
        <v>No</v>
      </c>
      <c r="O18" s="28" t="str">
        <f t="shared" si="9"/>
        <v>No</v>
      </c>
      <c r="P18" s="28" t="str">
        <f t="shared" si="10"/>
        <v>No</v>
      </c>
    </row>
    <row r="19">
      <c r="A19" s="19">
        <v>2013.0</v>
      </c>
      <c r="B19" s="20">
        <f>'Kasilof River Sockeye Data'!D24/1000</f>
        <v>513.4170472</v>
      </c>
      <c r="C19" s="20">
        <f>'Kasilof River Sockeye Data'!J24/1000</f>
        <v>50.886</v>
      </c>
      <c r="D19" s="21">
        <f>'Kasilof River Sockeye Data'!C24/1000</f>
        <v>489.654</v>
      </c>
      <c r="E19" s="22">
        <f>'Kasilof River Sockeye Data'!B24/1000</f>
        <v>1003.071047</v>
      </c>
      <c r="F19" s="23">
        <v>160.0</v>
      </c>
      <c r="G19" s="20">
        <f t="shared" si="1"/>
        <v>380.54</v>
      </c>
      <c r="H19" s="25">
        <f t="shared" si="2"/>
        <v>0.08028557645</v>
      </c>
      <c r="I19" s="26">
        <f t="shared" si="3"/>
        <v>0.2934882172</v>
      </c>
      <c r="J19" s="27">
        <f t="shared" si="4"/>
        <v>400</v>
      </c>
      <c r="K19" s="22">
        <f t="shared" si="5"/>
        <v>1731.446</v>
      </c>
      <c r="L19" s="22">
        <f t="shared" si="6"/>
        <v>1282.2</v>
      </c>
      <c r="M19" s="22">
        <f t="shared" si="7"/>
        <v>350.754</v>
      </c>
      <c r="N19" s="28" t="str">
        <f t="shared" si="8"/>
        <v>No</v>
      </c>
      <c r="O19" s="28" t="str">
        <f t="shared" si="9"/>
        <v>No</v>
      </c>
      <c r="P19" s="28" t="str">
        <f t="shared" si="10"/>
        <v>No</v>
      </c>
    </row>
    <row r="20">
      <c r="A20" s="19">
        <v>2014.0</v>
      </c>
      <c r="B20" s="20">
        <f>'Kasilof River Sockeye Data'!D25/1000</f>
        <v>662.7415982</v>
      </c>
      <c r="C20" s="20">
        <f>'Kasilof River Sockeye Data'!J25/1000</f>
        <v>74.291</v>
      </c>
      <c r="D20" s="21">
        <f>'Kasilof River Sockeye Data'!C25/1000</f>
        <v>440.192</v>
      </c>
      <c r="E20" s="22">
        <f>'Kasilof River Sockeye Data'!B25/1000</f>
        <v>1102.933598</v>
      </c>
      <c r="F20" s="23">
        <v>160.0</v>
      </c>
      <c r="G20" s="20">
        <f t="shared" si="1"/>
        <v>354.483</v>
      </c>
      <c r="H20" s="25">
        <f t="shared" si="2"/>
        <v>0.0774138307</v>
      </c>
      <c r="I20" s="26">
        <f t="shared" si="3"/>
        <v>0.3168013029</v>
      </c>
      <c r="J20" s="27">
        <f t="shared" si="4"/>
        <v>400</v>
      </c>
      <c r="K20" s="22">
        <f t="shared" si="5"/>
        <v>1845.355</v>
      </c>
      <c r="L20" s="22">
        <f t="shared" si="6"/>
        <v>1383.405</v>
      </c>
      <c r="M20" s="22">
        <f t="shared" si="7"/>
        <v>338.05</v>
      </c>
      <c r="N20" s="28" t="str">
        <f t="shared" si="8"/>
        <v>No</v>
      </c>
      <c r="O20" s="28" t="str">
        <f t="shared" si="9"/>
        <v>No</v>
      </c>
      <c r="P20" s="28" t="str">
        <f t="shared" si="10"/>
        <v>No</v>
      </c>
    </row>
    <row r="21" ht="15.75" customHeight="1">
      <c r="A21" s="19">
        <v>2015.0</v>
      </c>
      <c r="B21" s="20">
        <f>'Kasilof River Sockeye Data'!D26/1000</f>
        <v>704.221757</v>
      </c>
      <c r="C21" s="20">
        <f>'Kasilof River Sockeye Data'!J26/1000</f>
        <v>17.622</v>
      </c>
      <c r="D21" s="21">
        <f>'Kasilof River Sockeye Data'!C26/1000</f>
        <v>470.677</v>
      </c>
      <c r="E21" s="22">
        <f>'Kasilof River Sockeye Data'!B26/1000</f>
        <v>1174.898757</v>
      </c>
      <c r="F21" s="23">
        <v>160.0</v>
      </c>
      <c r="G21" s="20">
        <f t="shared" si="1"/>
        <v>328.299</v>
      </c>
      <c r="H21" s="25">
        <f t="shared" si="2"/>
        <v>0.0598666199</v>
      </c>
      <c r="I21" s="26">
        <f t="shared" si="3"/>
        <v>0.318335798</v>
      </c>
      <c r="J21" s="27">
        <f t="shared" si="4"/>
        <v>400</v>
      </c>
      <c r="K21" s="22">
        <f t="shared" si="5"/>
        <v>2020.767</v>
      </c>
      <c r="L21" s="22">
        <f t="shared" si="6"/>
        <v>1503.521</v>
      </c>
      <c r="M21" s="22">
        <f t="shared" si="7"/>
        <v>282.754</v>
      </c>
      <c r="N21" s="28" t="str">
        <f t="shared" si="8"/>
        <v>No</v>
      </c>
      <c r="O21" s="28" t="str">
        <f t="shared" si="9"/>
        <v>No</v>
      </c>
      <c r="P21" s="28" t="str">
        <f t="shared" si="10"/>
        <v>No</v>
      </c>
    </row>
    <row r="22" ht="15.75" customHeight="1">
      <c r="A22" s="19">
        <v>2016.0</v>
      </c>
      <c r="B22" s="20">
        <f>'Kasilof River Sockeye Data'!D27/1000</f>
        <v>240.792521</v>
      </c>
      <c r="C22" s="20">
        <f>'Kasilof River Sockeye Data'!J27/1000</f>
        <v>0.899</v>
      </c>
      <c r="D22" s="21">
        <f>'Kasilof River Sockeye Data'!C27/1000</f>
        <v>239.981</v>
      </c>
      <c r="E22" s="22">
        <f>'Kasilof River Sockeye Data'!B27/1000</f>
        <v>480.773521</v>
      </c>
      <c r="F22" s="23">
        <v>160.0</v>
      </c>
      <c r="G22" s="20">
        <f t="shared" si="1"/>
        <v>80.88</v>
      </c>
      <c r="H22" s="25">
        <f t="shared" si="2"/>
        <v>0.04749820208</v>
      </c>
      <c r="I22" s="26">
        <f t="shared" si="3"/>
        <v>0.3240112822</v>
      </c>
      <c r="J22" s="27">
        <f t="shared" si="4"/>
        <v>400</v>
      </c>
      <c r="K22" s="22">
        <f t="shared" si="5"/>
        <v>2015.027</v>
      </c>
      <c r="L22" s="22">
        <f t="shared" si="6"/>
        <v>1423.739</v>
      </c>
      <c r="M22" s="22">
        <f t="shared" si="7"/>
        <v>208.712</v>
      </c>
      <c r="N22" s="28" t="str">
        <f t="shared" si="8"/>
        <v>No</v>
      </c>
      <c r="O22" s="28" t="str">
        <f t="shared" si="9"/>
        <v>No</v>
      </c>
      <c r="P22" s="28" t="str">
        <f t="shared" si="10"/>
        <v>No</v>
      </c>
    </row>
    <row r="23" ht="15.75" customHeight="1">
      <c r="A23" s="19">
        <v>2017.0</v>
      </c>
      <c r="B23" s="20">
        <f>'Kasilof River Sockeye Data'!D28/1000</f>
        <v>443.178</v>
      </c>
      <c r="C23" s="20">
        <f>'Kasilof River Sockeye Data'!J28/1000</f>
        <v>39.113</v>
      </c>
      <c r="D23" s="21">
        <f>'Kasilof River Sockeye Data'!C28/1000</f>
        <v>358.724</v>
      </c>
      <c r="E23" s="22">
        <f>'Kasilof River Sockeye Data'!B28/1000</f>
        <v>801.902</v>
      </c>
      <c r="F23" s="23">
        <v>160.0</v>
      </c>
      <c r="G23" s="20">
        <f t="shared" si="1"/>
        <v>237.837</v>
      </c>
      <c r="H23" s="25">
        <f t="shared" si="2"/>
        <v>0.04005869145</v>
      </c>
      <c r="I23" s="26">
        <f t="shared" si="3"/>
        <v>0.3028410428</v>
      </c>
      <c r="J23" s="27">
        <f t="shared" si="4"/>
        <v>400</v>
      </c>
      <c r="K23" s="22">
        <f t="shared" si="5"/>
        <v>1999.228</v>
      </c>
      <c r="L23" s="22">
        <f t="shared" si="6"/>
        <v>1382.039</v>
      </c>
      <c r="M23" s="22">
        <f t="shared" si="7"/>
        <v>182.811</v>
      </c>
      <c r="N23" s="28" t="str">
        <f t="shared" si="8"/>
        <v>No</v>
      </c>
      <c r="O23" s="28" t="str">
        <f t="shared" si="9"/>
        <v>No</v>
      </c>
      <c r="P23" s="28" t="str">
        <f t="shared" si="10"/>
        <v>No</v>
      </c>
    </row>
    <row r="24" ht="15.75" customHeight="1">
      <c r="A24" s="19">
        <v>2018.0</v>
      </c>
      <c r="B24" s="20">
        <f>'Kasilof River Sockeye Data'!D29/1000</f>
        <v>329.155</v>
      </c>
      <c r="C24" s="20">
        <f>'Kasilof River Sockeye Data'!J29/1000</f>
        <v>30.215</v>
      </c>
      <c r="D24" s="21">
        <f>'Kasilof River Sockeye Data'!C29/1000</f>
        <v>388.009</v>
      </c>
      <c r="E24" s="22">
        <f>'Kasilof River Sockeye Data'!B29/1000</f>
        <v>717.164</v>
      </c>
      <c r="F24" s="23">
        <v>160.0</v>
      </c>
      <c r="G24" s="20">
        <f t="shared" si="1"/>
        <v>258.224</v>
      </c>
      <c r="H24" s="25">
        <f t="shared" si="2"/>
        <v>0.0379037955</v>
      </c>
      <c r="I24" s="26">
        <f t="shared" si="3"/>
        <v>0.2944879917</v>
      </c>
      <c r="J24" s="27">
        <f t="shared" si="4"/>
        <v>400</v>
      </c>
      <c r="K24" s="22">
        <f t="shared" si="5"/>
        <v>1897.583</v>
      </c>
      <c r="L24" s="22">
        <f t="shared" si="6"/>
        <v>1259.723</v>
      </c>
      <c r="M24" s="22">
        <f t="shared" si="7"/>
        <v>162.14</v>
      </c>
      <c r="N24" s="28" t="str">
        <f t="shared" si="8"/>
        <v>No</v>
      </c>
      <c r="O24" s="28" t="str">
        <f t="shared" si="9"/>
        <v>No</v>
      </c>
      <c r="P24" s="28" t="str">
        <f t="shared" si="10"/>
        <v>No</v>
      </c>
    </row>
    <row r="25" ht="15.75" customHeight="1">
      <c r="A25" s="19">
        <v>2019.0</v>
      </c>
      <c r="B25" s="20">
        <f>'Kasilof River Sockeye Data'!D30/1000</f>
        <v>239.836</v>
      </c>
      <c r="C25" s="20">
        <f>'Kasilof River Sockeye Data'!J30/1000</f>
        <v>9.717</v>
      </c>
      <c r="D25" s="21">
        <f>'Kasilof River Sockeye Data'!C30/1000</f>
        <v>373.416</v>
      </c>
      <c r="E25" s="22">
        <f>'Kasilof River Sockeye Data'!B30/1000</f>
        <v>613.252</v>
      </c>
      <c r="F25" s="23">
        <v>160.0</v>
      </c>
      <c r="G25" s="20">
        <f t="shared" si="1"/>
        <v>223.133</v>
      </c>
      <c r="H25" s="25">
        <f t="shared" si="2"/>
        <v>0.02575666589</v>
      </c>
      <c r="I25" s="26">
        <f t="shared" si="3"/>
        <v>0.2978817043</v>
      </c>
      <c r="J25" s="27">
        <f t="shared" si="4"/>
        <v>400</v>
      </c>
      <c r="K25" s="22">
        <f t="shared" si="5"/>
        <v>1830.807</v>
      </c>
      <c r="L25" s="22">
        <f t="shared" si="6"/>
        <v>1128.373</v>
      </c>
      <c r="M25" s="22">
        <f t="shared" si="7"/>
        <v>97.566</v>
      </c>
      <c r="N25" s="28" t="str">
        <f t="shared" si="8"/>
        <v>No</v>
      </c>
      <c r="O25" s="28" t="str">
        <f t="shared" si="9"/>
        <v>No</v>
      </c>
      <c r="P25" s="28" t="str">
        <f t="shared" si="10"/>
        <v>No</v>
      </c>
    </row>
    <row r="26" ht="15.75" customHeight="1">
      <c r="A26" s="19">
        <v>2020.0</v>
      </c>
      <c r="B26" s="20">
        <f>'Kasilof River Sockeye Data'!D31/1000</f>
        <v>303.349</v>
      </c>
      <c r="C26" s="20">
        <f>'Kasilof River Sockeye Data'!J31/1000</f>
        <v>6.319</v>
      </c>
      <c r="D26" s="21">
        <f>'Kasilof River Sockeye Data'!C31/1000</f>
        <v>541.651</v>
      </c>
      <c r="E26" s="22">
        <f>'Kasilof River Sockeye Data'!B31/1000</f>
        <v>845</v>
      </c>
      <c r="F26" s="23">
        <v>140.0</v>
      </c>
      <c r="G26" s="20">
        <f t="shared" si="1"/>
        <v>407.97</v>
      </c>
      <c r="H26" s="25">
        <f t="shared" si="2"/>
        <v>0.02494526229</v>
      </c>
      <c r="I26" s="26">
        <f t="shared" si="3"/>
        <v>0.349338354</v>
      </c>
      <c r="J26" s="27">
        <f t="shared" si="4"/>
        <v>390</v>
      </c>
      <c r="K26" s="22">
        <f t="shared" si="5"/>
        <v>1901.781</v>
      </c>
      <c r="L26" s="22">
        <f t="shared" si="6"/>
        <v>1208.044</v>
      </c>
      <c r="M26" s="22">
        <f t="shared" si="7"/>
        <v>86.263</v>
      </c>
      <c r="N26" s="28" t="str">
        <f t="shared" si="8"/>
        <v>No</v>
      </c>
      <c r="O26" s="28" t="str">
        <f t="shared" si="9"/>
        <v>No</v>
      </c>
      <c r="P26" s="28" t="str">
        <f t="shared" si="10"/>
        <v>No</v>
      </c>
    </row>
    <row r="27" ht="15.75" customHeight="1">
      <c r="A27" s="19">
        <v>2021.0</v>
      </c>
      <c r="B27" s="20">
        <f>'Kasilof River Sockeye Data'!D32/1000</f>
        <v>408.615</v>
      </c>
      <c r="C27" s="20">
        <f>'Kasilof River Sockeye Data'!J32/1000</f>
        <v>21.292</v>
      </c>
      <c r="D27" s="21">
        <f>'Kasilof River Sockeye Data'!C32/1000</f>
        <v>516.859</v>
      </c>
      <c r="E27" s="22">
        <f>'Kasilof River Sockeye Data'!B32/1000</f>
        <v>925.474</v>
      </c>
      <c r="F27" s="23">
        <v>140.0</v>
      </c>
      <c r="G27" s="20">
        <f t="shared" si="1"/>
        <v>398.151</v>
      </c>
      <c r="H27" s="25">
        <f t="shared" si="2"/>
        <v>0.02732812817</v>
      </c>
      <c r="I27" s="26">
        <f t="shared" si="3"/>
        <v>0.3908266185</v>
      </c>
      <c r="J27" s="27">
        <f t="shared" si="4"/>
        <v>380</v>
      </c>
      <c r="K27" s="22">
        <f t="shared" si="5"/>
        <v>2178.659</v>
      </c>
      <c r="L27" s="22">
        <f t="shared" si="6"/>
        <v>1525.315</v>
      </c>
      <c r="M27" s="22">
        <f t="shared" si="7"/>
        <v>106.656</v>
      </c>
      <c r="N27" s="28" t="str">
        <f t="shared" si="8"/>
        <v>No</v>
      </c>
      <c r="O27" s="28" t="str">
        <f t="shared" si="9"/>
        <v>No</v>
      </c>
      <c r="P27" s="28" t="str">
        <f t="shared" si="10"/>
        <v>No</v>
      </c>
    </row>
    <row r="28" ht="15.75" customHeight="1">
      <c r="A28" s="19">
        <v>2022.0</v>
      </c>
      <c r="B28" s="20"/>
      <c r="C28" s="20"/>
      <c r="D28" s="21"/>
      <c r="E28" s="22"/>
      <c r="F28" s="29">
        <v>140.0</v>
      </c>
      <c r="G28" s="20"/>
      <c r="H28" s="25"/>
      <c r="I28" s="26"/>
      <c r="J28" s="27"/>
      <c r="K28" s="22"/>
      <c r="L28" s="22"/>
      <c r="M28" s="22"/>
      <c r="N28" s="28"/>
      <c r="O28" s="28"/>
      <c r="P28" s="28"/>
    </row>
    <row r="29" ht="15.75" customHeight="1">
      <c r="A29" s="19">
        <v>2023.0</v>
      </c>
      <c r="B29" s="20"/>
      <c r="C29" s="20"/>
      <c r="D29" s="21"/>
      <c r="E29" s="22"/>
      <c r="F29" s="23"/>
      <c r="G29" s="20"/>
      <c r="H29" s="25"/>
      <c r="I29" s="26"/>
      <c r="J29" s="27"/>
      <c r="K29" s="22"/>
      <c r="L29" s="22"/>
      <c r="M29" s="22"/>
      <c r="N29" s="28"/>
      <c r="O29" s="28"/>
      <c r="P29" s="28"/>
    </row>
    <row r="30" ht="15.75" customHeight="1">
      <c r="A30" s="19"/>
      <c r="B30" s="30"/>
      <c r="C30" s="30"/>
      <c r="D30" s="31"/>
      <c r="E30" s="23"/>
      <c r="F30" s="23"/>
      <c r="G30" s="20"/>
      <c r="H30" s="32"/>
      <c r="I30" s="33"/>
      <c r="J30" s="34"/>
      <c r="K30" s="23"/>
      <c r="L30" s="23"/>
      <c r="M30" s="23"/>
      <c r="N30" s="35"/>
      <c r="O30" s="35"/>
      <c r="P30" s="35"/>
    </row>
    <row r="31" ht="15.75" customHeight="1">
      <c r="A31" s="19"/>
      <c r="B31" s="30"/>
      <c r="C31" s="30"/>
      <c r="D31" s="31"/>
      <c r="E31" s="23"/>
      <c r="F31" s="23"/>
      <c r="G31" s="30"/>
      <c r="H31" s="32"/>
      <c r="I31" s="33"/>
      <c r="J31" s="34"/>
      <c r="K31" s="23"/>
      <c r="L31" s="23"/>
      <c r="M31" s="23"/>
      <c r="N31" s="35"/>
      <c r="O31" s="35"/>
      <c r="P31" s="35"/>
    </row>
    <row r="32" ht="15.75" customHeight="1">
      <c r="B32" s="23"/>
    </row>
    <row r="33" ht="15.75" customHeight="1">
      <c r="A33" s="36" t="s">
        <v>26</v>
      </c>
      <c r="B33" s="23"/>
    </row>
    <row r="34" ht="15.75" customHeight="1">
      <c r="A34" s="36" t="s">
        <v>27</v>
      </c>
    </row>
    <row r="35" ht="15.75" customHeight="1">
      <c r="A35" s="36" t="s">
        <v>28</v>
      </c>
    </row>
    <row r="36" ht="15.75" customHeight="1">
      <c r="A36" s="37" t="s">
        <v>29</v>
      </c>
    </row>
    <row r="37" ht="15.75" customHeight="1">
      <c r="A37" s="37" t="s">
        <v>30</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A2:P2"/>
    <mergeCell ref="G3:I3"/>
    <mergeCell ref="L3:M3"/>
  </mergeCells>
  <conditionalFormatting sqref="D5:D31">
    <cfRule type="cellIs" dxfId="0" priority="1" operator="lessThan">
      <formula>$F$5</formula>
    </cfRule>
  </conditionalFormatting>
  <conditionalFormatting sqref="N9:P31">
    <cfRule type="cellIs" dxfId="1" priority="2" operator="equal">
      <formula>"Yes"</formula>
    </cfRule>
  </conditionalFormatting>
  <printOptions/>
  <pageMargins bottom="0.75" footer="0.0" header="0.0" left="0.7" right="0.7" top="0.75"/>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9.29"/>
    <col customWidth="1" min="3" max="3" width="11.71"/>
    <col customWidth="1" min="4" max="5" width="13.43"/>
    <col customWidth="1" min="6" max="6" width="19.0"/>
    <col customWidth="1" min="7" max="7" width="11.0"/>
    <col customWidth="1" min="8" max="9" width="19.43"/>
    <col customWidth="1" min="10" max="10" width="16.0"/>
    <col customWidth="1" min="11" max="11" width="18.29"/>
    <col customWidth="1" min="12" max="26" width="8.71"/>
  </cols>
  <sheetData>
    <row r="1">
      <c r="A1" s="38" t="s">
        <v>31</v>
      </c>
    </row>
    <row r="2">
      <c r="A2" s="39"/>
    </row>
    <row r="3">
      <c r="A3" s="5" t="s">
        <v>32</v>
      </c>
      <c r="E3" s="40" t="s">
        <v>33</v>
      </c>
    </row>
    <row r="4">
      <c r="A4" s="5" t="s">
        <v>34</v>
      </c>
      <c r="B4" s="41"/>
      <c r="E4" s="5" t="s">
        <v>35</v>
      </c>
    </row>
    <row r="5">
      <c r="B5" s="41"/>
      <c r="Q5" s="41"/>
    </row>
    <row r="6">
      <c r="B6" s="41"/>
      <c r="Q6" s="41"/>
    </row>
    <row r="7">
      <c r="A7" s="38"/>
      <c r="B7" s="40"/>
      <c r="C7" s="40"/>
      <c r="D7" s="40"/>
      <c r="E7" s="40"/>
      <c r="F7" s="40"/>
      <c r="G7" s="40"/>
      <c r="H7" s="40"/>
      <c r="I7" s="40"/>
      <c r="J7" s="40"/>
      <c r="K7" s="40"/>
      <c r="Q7" s="41"/>
    </row>
    <row r="8">
      <c r="A8" s="42"/>
      <c r="B8" s="42"/>
      <c r="C8" s="42"/>
      <c r="D8" s="42"/>
      <c r="F8" s="43" t="s">
        <v>36</v>
      </c>
      <c r="G8" s="43" t="s">
        <v>37</v>
      </c>
      <c r="H8" s="44" t="s">
        <v>37</v>
      </c>
      <c r="I8" s="44" t="s">
        <v>38</v>
      </c>
      <c r="J8" s="44" t="s">
        <v>37</v>
      </c>
      <c r="K8" s="44" t="s">
        <v>37</v>
      </c>
      <c r="Q8" s="41"/>
    </row>
    <row r="9">
      <c r="A9" s="45" t="s">
        <v>0</v>
      </c>
      <c r="B9" s="45" t="s">
        <v>39</v>
      </c>
      <c r="C9" s="45" t="s">
        <v>40</v>
      </c>
      <c r="D9" s="46" t="s">
        <v>41</v>
      </c>
      <c r="F9" s="47" t="s">
        <v>42</v>
      </c>
      <c r="G9" s="47" t="s">
        <v>43</v>
      </c>
      <c r="H9" s="48" t="s">
        <v>42</v>
      </c>
      <c r="I9" s="48" t="s">
        <v>44</v>
      </c>
      <c r="J9" s="48" t="s">
        <v>45</v>
      </c>
      <c r="K9" s="48" t="s">
        <v>46</v>
      </c>
      <c r="Q9" s="41"/>
    </row>
    <row r="10">
      <c r="A10" s="5">
        <v>1999.0</v>
      </c>
      <c r="B10" s="41">
        <v>826369.0</v>
      </c>
      <c r="C10" s="41">
        <v>312481.0</v>
      </c>
      <c r="D10" s="49">
        <f t="shared" ref="D10:D32" si="1">B10-C10</f>
        <v>513888</v>
      </c>
      <c r="E10" s="50"/>
      <c r="F10" s="41">
        <v>1413995.0</v>
      </c>
      <c r="G10" s="51">
        <v>0.18159045824065856</v>
      </c>
      <c r="H10" s="49">
        <f t="shared" ref="H10:H32" si="2">ROUND(F10*G10,0)</f>
        <v>256768</v>
      </c>
      <c r="I10" s="51">
        <v>0.42986184533891564</v>
      </c>
      <c r="J10" s="49">
        <f t="shared" ref="J10:J32" si="3">ROUND(F10*G10*I10,0)</f>
        <v>110375</v>
      </c>
      <c r="K10" s="49">
        <f t="shared" ref="K10:K32" si="4">D10-J10</f>
        <v>403513</v>
      </c>
      <c r="Q10" s="41"/>
    </row>
    <row r="11">
      <c r="A11" s="5">
        <v>2000.0</v>
      </c>
      <c r="B11" s="41">
        <v>531010.0</v>
      </c>
      <c r="C11" s="41">
        <v>263631.0</v>
      </c>
      <c r="D11" s="49">
        <f t="shared" si="1"/>
        <v>267379</v>
      </c>
      <c r="E11" s="50"/>
      <c r="F11" s="41">
        <v>656427.0</v>
      </c>
      <c r="G11" s="51">
        <v>0.16601541374745402</v>
      </c>
      <c r="H11" s="49">
        <f t="shared" si="2"/>
        <v>108977</v>
      </c>
      <c r="I11" s="51">
        <v>0.5487319991408032</v>
      </c>
      <c r="J11" s="49">
        <f t="shared" si="3"/>
        <v>59799</v>
      </c>
      <c r="K11" s="49">
        <f t="shared" si="4"/>
        <v>207580</v>
      </c>
      <c r="Q11" s="41"/>
    </row>
    <row r="12">
      <c r="A12" s="5">
        <v>2001.0</v>
      </c>
      <c r="B12" s="41">
        <v>751059.0</v>
      </c>
      <c r="C12" s="41">
        <v>318735.0</v>
      </c>
      <c r="D12" s="49">
        <f t="shared" si="1"/>
        <v>432324</v>
      </c>
      <c r="E12" s="50"/>
      <c r="F12" s="41">
        <v>846275.0</v>
      </c>
      <c r="G12" s="51">
        <v>0.19627725383660047</v>
      </c>
      <c r="H12" s="49">
        <f t="shared" si="2"/>
        <v>166105</v>
      </c>
      <c r="I12" s="51">
        <v>0.48512776579716993</v>
      </c>
      <c r="J12" s="49">
        <f t="shared" si="3"/>
        <v>80582</v>
      </c>
      <c r="K12" s="49">
        <f t="shared" si="4"/>
        <v>351742</v>
      </c>
      <c r="Q12" s="41"/>
    </row>
    <row r="13">
      <c r="A13" s="5">
        <v>2002.0</v>
      </c>
      <c r="B13" s="41">
        <v>667235.0</v>
      </c>
      <c r="C13" s="41">
        <v>235732.0</v>
      </c>
      <c r="D13" s="49">
        <f t="shared" si="1"/>
        <v>431503</v>
      </c>
      <c r="E13" s="50"/>
      <c r="F13" s="41">
        <v>1367251.0</v>
      </c>
      <c r="G13" s="51">
        <v>0.13116391942664515</v>
      </c>
      <c r="H13" s="49">
        <f t="shared" si="2"/>
        <v>179334</v>
      </c>
      <c r="I13" s="51">
        <v>0.42373035382676627</v>
      </c>
      <c r="J13" s="49">
        <f t="shared" si="3"/>
        <v>75989</v>
      </c>
      <c r="K13" s="49">
        <f t="shared" si="4"/>
        <v>355514</v>
      </c>
      <c r="Q13" s="41"/>
    </row>
    <row r="14">
      <c r="A14" s="5">
        <v>2003.0</v>
      </c>
      <c r="B14" s="41">
        <v>862230.0</v>
      </c>
      <c r="C14" s="41">
        <v>353526.0</v>
      </c>
      <c r="D14" s="49">
        <f t="shared" si="1"/>
        <v>508704</v>
      </c>
      <c r="E14" s="50"/>
      <c r="F14" s="41">
        <v>1593638.0</v>
      </c>
      <c r="G14" s="51">
        <v>0.10440765092197851</v>
      </c>
      <c r="H14" s="49">
        <f t="shared" si="2"/>
        <v>166388</v>
      </c>
      <c r="I14" s="51">
        <v>0.46605832064747454</v>
      </c>
      <c r="J14" s="49">
        <f t="shared" si="3"/>
        <v>77547</v>
      </c>
      <c r="K14" s="49">
        <f t="shared" si="4"/>
        <v>431157</v>
      </c>
      <c r="Q14" s="41"/>
    </row>
    <row r="15">
      <c r="A15" s="5">
        <v>2004.0</v>
      </c>
      <c r="B15" s="41">
        <v>1420613.0</v>
      </c>
      <c r="C15" s="41">
        <v>523653.0</v>
      </c>
      <c r="D15" s="49">
        <f t="shared" si="1"/>
        <v>896960</v>
      </c>
      <c r="E15" s="50"/>
      <c r="F15" s="41">
        <v>2529642.0</v>
      </c>
      <c r="G15" s="51">
        <v>0.14637204361125766</v>
      </c>
      <c r="H15" s="49">
        <f t="shared" si="2"/>
        <v>370269</v>
      </c>
      <c r="I15" s="51">
        <v>0.4325996524409383</v>
      </c>
      <c r="J15" s="49">
        <f t="shared" si="3"/>
        <v>160178</v>
      </c>
      <c r="K15" s="49">
        <f t="shared" si="4"/>
        <v>736782</v>
      </c>
      <c r="Q15" s="41"/>
    </row>
    <row r="16">
      <c r="A16" s="5">
        <v>2005.0</v>
      </c>
      <c r="B16" s="41">
        <v>1227018.0</v>
      </c>
      <c r="C16" s="41">
        <v>360065.0</v>
      </c>
      <c r="D16" s="49">
        <f t="shared" si="1"/>
        <v>866953</v>
      </c>
      <c r="E16" s="50"/>
      <c r="F16" s="41">
        <v>2520327.0</v>
      </c>
      <c r="G16" s="51">
        <v>0.072</v>
      </c>
      <c r="H16" s="49">
        <f t="shared" si="2"/>
        <v>181464</v>
      </c>
      <c r="I16" s="51">
        <v>0.3927619312890748</v>
      </c>
      <c r="J16" s="49">
        <f t="shared" si="3"/>
        <v>71272</v>
      </c>
      <c r="K16" s="49">
        <f t="shared" si="4"/>
        <v>795681</v>
      </c>
      <c r="Q16" s="41"/>
    </row>
    <row r="17">
      <c r="A17" s="5">
        <v>2006.0</v>
      </c>
      <c r="B17" s="41">
        <v>1879917.361017049</v>
      </c>
      <c r="C17" s="41">
        <v>389645.0</v>
      </c>
      <c r="D17" s="49">
        <f t="shared" si="1"/>
        <v>1490272.361</v>
      </c>
      <c r="E17" s="50"/>
      <c r="F17" s="41">
        <v>784771.0</v>
      </c>
      <c r="G17" s="51">
        <v>0.296</v>
      </c>
      <c r="H17" s="49">
        <f t="shared" si="2"/>
        <v>232292</v>
      </c>
      <c r="I17" s="51">
        <v>0.2626632482596834</v>
      </c>
      <c r="J17" s="49">
        <f t="shared" si="3"/>
        <v>61015</v>
      </c>
      <c r="K17" s="49">
        <f t="shared" si="4"/>
        <v>1429257.361</v>
      </c>
      <c r="Q17" s="41"/>
    </row>
    <row r="18">
      <c r="A18" s="5">
        <v>2007.0</v>
      </c>
      <c r="B18" s="41">
        <v>1157208.6930906456</v>
      </c>
      <c r="C18" s="41">
        <v>365184.0</v>
      </c>
      <c r="D18" s="49">
        <f t="shared" si="1"/>
        <v>792024.6931</v>
      </c>
      <c r="E18" s="50"/>
      <c r="F18" s="41">
        <v>1823481.0</v>
      </c>
      <c r="G18" s="51">
        <v>0.161</v>
      </c>
      <c r="H18" s="49">
        <f t="shared" si="2"/>
        <v>293580</v>
      </c>
      <c r="I18" s="51">
        <v>0.656181089904419</v>
      </c>
      <c r="J18" s="49">
        <f t="shared" si="3"/>
        <v>192642</v>
      </c>
      <c r="K18" s="49">
        <f t="shared" si="4"/>
        <v>599382.6931</v>
      </c>
      <c r="Q18" s="41"/>
    </row>
    <row r="19">
      <c r="A19" s="5">
        <v>2008.0</v>
      </c>
      <c r="B19" s="41">
        <v>1575444.7691921985</v>
      </c>
      <c r="C19" s="41">
        <v>327018.0</v>
      </c>
      <c r="D19" s="49">
        <f t="shared" si="1"/>
        <v>1248426.769</v>
      </c>
      <c r="E19" s="50"/>
      <c r="F19" s="41">
        <v>983303.0</v>
      </c>
      <c r="G19" s="51">
        <v>0.345</v>
      </c>
      <c r="H19" s="49">
        <f t="shared" si="2"/>
        <v>339240</v>
      </c>
      <c r="I19" s="51">
        <v>0.47295747089147494</v>
      </c>
      <c r="J19" s="49">
        <f t="shared" si="3"/>
        <v>160446</v>
      </c>
      <c r="K19" s="49">
        <f t="shared" si="4"/>
        <v>1087980.769</v>
      </c>
      <c r="Q19" s="41"/>
    </row>
    <row r="20">
      <c r="A20" s="5">
        <v>2009.0</v>
      </c>
      <c r="B20" s="41">
        <v>1104972.4101567375</v>
      </c>
      <c r="C20" s="41">
        <v>326283.0</v>
      </c>
      <c r="D20" s="49">
        <f t="shared" si="1"/>
        <v>778689.4102</v>
      </c>
      <c r="E20" s="50"/>
      <c r="F20" s="52">
        <v>968368.0</v>
      </c>
      <c r="G20" s="51">
        <v>0.158</v>
      </c>
      <c r="H20" s="49">
        <f t="shared" si="2"/>
        <v>153002</v>
      </c>
      <c r="I20" s="51">
        <v>0.5685870454207491</v>
      </c>
      <c r="J20" s="49">
        <f t="shared" si="3"/>
        <v>86995</v>
      </c>
      <c r="K20" s="49">
        <f t="shared" si="4"/>
        <v>691694.4102</v>
      </c>
      <c r="Q20" s="41"/>
    </row>
    <row r="21" ht="15.75" customHeight="1">
      <c r="A21" s="5">
        <v>2010.0</v>
      </c>
      <c r="B21" s="41">
        <v>818623.4589237769</v>
      </c>
      <c r="C21" s="41">
        <v>295265.0</v>
      </c>
      <c r="D21" s="49">
        <f t="shared" si="1"/>
        <v>523358.4589</v>
      </c>
      <c r="E21" s="50"/>
      <c r="F21" s="41">
        <v>1587657.0</v>
      </c>
      <c r="G21" s="51">
        <v>0.077</v>
      </c>
      <c r="H21" s="49">
        <f t="shared" si="2"/>
        <v>122250</v>
      </c>
      <c r="I21" s="51">
        <v>0.5964669950751327</v>
      </c>
      <c r="J21" s="49">
        <f t="shared" si="3"/>
        <v>72918</v>
      </c>
      <c r="K21" s="49">
        <f t="shared" si="4"/>
        <v>450440.4589</v>
      </c>
      <c r="Q21" s="41"/>
    </row>
    <row r="22" ht="15.75" customHeight="1">
      <c r="A22" s="5">
        <v>2011.0</v>
      </c>
      <c r="B22" s="41">
        <v>809736.4088001943</v>
      </c>
      <c r="C22" s="41">
        <v>245721.0</v>
      </c>
      <c r="D22" s="49">
        <f t="shared" si="1"/>
        <v>564015.4088</v>
      </c>
      <c r="E22" s="50"/>
      <c r="F22" s="41">
        <v>3201035.0</v>
      </c>
      <c r="G22" s="51">
        <v>0.051</v>
      </c>
      <c r="H22" s="49">
        <f t="shared" si="2"/>
        <v>163253</v>
      </c>
      <c r="I22" s="51">
        <v>0.45904637093939926</v>
      </c>
      <c r="J22" s="49">
        <f t="shared" si="3"/>
        <v>74941</v>
      </c>
      <c r="K22" s="49">
        <f t="shared" si="4"/>
        <v>489074.4088</v>
      </c>
      <c r="Q22" s="41"/>
    </row>
    <row r="23" ht="15.75" customHeight="1">
      <c r="A23" s="5">
        <v>2012.0</v>
      </c>
      <c r="B23" s="41">
        <v>632426.23936898</v>
      </c>
      <c r="C23" s="41">
        <v>374523.0</v>
      </c>
      <c r="D23" s="49">
        <f t="shared" si="1"/>
        <v>257903.2394</v>
      </c>
      <c r="E23" s="50"/>
      <c r="F23" s="41">
        <v>2924144.0</v>
      </c>
      <c r="G23" s="51">
        <v>0.045</v>
      </c>
      <c r="H23" s="49">
        <f t="shared" si="2"/>
        <v>131586</v>
      </c>
      <c r="I23" s="51">
        <v>0.4940807463654321</v>
      </c>
      <c r="J23" s="49">
        <f t="shared" si="3"/>
        <v>65014</v>
      </c>
      <c r="K23" s="49">
        <f t="shared" si="4"/>
        <v>192889.2394</v>
      </c>
    </row>
    <row r="24" ht="15.75" customHeight="1">
      <c r="A24" s="5">
        <v>2013.0</v>
      </c>
      <c r="B24" s="41">
        <v>1003071.0471568492</v>
      </c>
      <c r="C24" s="41">
        <v>489654.0</v>
      </c>
      <c r="D24" s="49">
        <f t="shared" si="1"/>
        <v>513417.0472</v>
      </c>
      <c r="E24" s="50"/>
      <c r="F24" s="41">
        <v>1662561.0</v>
      </c>
      <c r="G24" s="51">
        <v>0.058</v>
      </c>
      <c r="H24" s="49">
        <f t="shared" si="2"/>
        <v>96429</v>
      </c>
      <c r="I24" s="51">
        <v>0.5277043296615271</v>
      </c>
      <c r="J24" s="49">
        <f t="shared" si="3"/>
        <v>50886</v>
      </c>
      <c r="K24" s="49">
        <f t="shared" si="4"/>
        <v>462531.0472</v>
      </c>
    </row>
    <row r="25" ht="15.75" customHeight="1">
      <c r="A25" s="5">
        <v>2014.0</v>
      </c>
      <c r="B25" s="41">
        <v>1102933.5982338733</v>
      </c>
      <c r="C25" s="41">
        <v>440192.0</v>
      </c>
      <c r="D25" s="49">
        <f t="shared" si="1"/>
        <v>662741.5982</v>
      </c>
      <c r="E25" s="50"/>
      <c r="F25" s="41">
        <v>1501678.0</v>
      </c>
      <c r="G25" s="51">
        <v>0.104</v>
      </c>
      <c r="H25" s="49">
        <f t="shared" si="2"/>
        <v>156175</v>
      </c>
      <c r="I25" s="51">
        <v>0.47569007294454796</v>
      </c>
      <c r="J25" s="49">
        <f t="shared" si="3"/>
        <v>74291</v>
      </c>
      <c r="K25" s="49">
        <f t="shared" si="4"/>
        <v>588450.5982</v>
      </c>
    </row>
    <row r="26" ht="15.75" customHeight="1">
      <c r="A26" s="5">
        <v>2015.0</v>
      </c>
      <c r="B26" s="41">
        <v>1174898.7570326414</v>
      </c>
      <c r="C26" s="41">
        <v>470677.0</v>
      </c>
      <c r="D26" s="49">
        <f t="shared" si="1"/>
        <v>704221.757</v>
      </c>
      <c r="E26" s="50"/>
      <c r="F26" s="41">
        <v>1012684.0</v>
      </c>
      <c r="G26" s="51">
        <v>0.054</v>
      </c>
      <c r="H26" s="49">
        <f t="shared" si="2"/>
        <v>54685</v>
      </c>
      <c r="I26" s="51">
        <v>0.32225268094203646</v>
      </c>
      <c r="J26" s="49">
        <f t="shared" si="3"/>
        <v>17622</v>
      </c>
      <c r="K26" s="49">
        <f t="shared" si="4"/>
        <v>686599.757</v>
      </c>
    </row>
    <row r="27" ht="15.75" customHeight="1">
      <c r="A27" s="5">
        <v>2016.0</v>
      </c>
      <c r="B27" s="41">
        <v>480773.5209793088</v>
      </c>
      <c r="C27" s="41">
        <v>239981.0</v>
      </c>
      <c r="D27" s="49">
        <f t="shared" si="1"/>
        <v>240792.521</v>
      </c>
      <c r="E27" s="50"/>
      <c r="F27" s="41">
        <v>1266746.0</v>
      </c>
      <c r="G27" s="51">
        <v>0.002</v>
      </c>
      <c r="H27" s="49">
        <f t="shared" si="2"/>
        <v>2533</v>
      </c>
      <c r="I27" s="51">
        <v>0.3548032379129947</v>
      </c>
      <c r="J27" s="49">
        <f t="shared" si="3"/>
        <v>899</v>
      </c>
      <c r="K27" s="49">
        <f t="shared" si="4"/>
        <v>239893.521</v>
      </c>
    </row>
    <row r="28" ht="15.0" customHeight="1">
      <c r="A28" s="40">
        <v>2017.0</v>
      </c>
      <c r="B28" s="41">
        <v>801902.0</v>
      </c>
      <c r="C28" s="41">
        <v>358724.0</v>
      </c>
      <c r="D28" s="49">
        <f t="shared" si="1"/>
        <v>443178</v>
      </c>
      <c r="E28" s="50"/>
      <c r="F28" s="41">
        <v>880279.0</v>
      </c>
      <c r="G28" s="51">
        <v>0.105</v>
      </c>
      <c r="H28" s="49">
        <f t="shared" si="2"/>
        <v>92429</v>
      </c>
      <c r="I28" s="51">
        <v>0.42316134000770117</v>
      </c>
      <c r="J28" s="49">
        <f t="shared" si="3"/>
        <v>39113</v>
      </c>
      <c r="K28" s="49">
        <f t="shared" si="4"/>
        <v>404065</v>
      </c>
    </row>
    <row r="29" ht="15.0" customHeight="1">
      <c r="A29" s="40">
        <v>2018.0</v>
      </c>
      <c r="B29" s="41">
        <v>717164.0</v>
      </c>
      <c r="C29" s="41">
        <v>388009.0</v>
      </c>
      <c r="D29" s="49">
        <f t="shared" si="1"/>
        <v>329155</v>
      </c>
      <c r="E29" s="50"/>
      <c r="F29" s="41">
        <v>400269.0</v>
      </c>
      <c r="G29" s="51">
        <v>0.146</v>
      </c>
      <c r="H29" s="49">
        <f t="shared" si="2"/>
        <v>58439</v>
      </c>
      <c r="I29" s="51">
        <v>0.5170352440451005</v>
      </c>
      <c r="J29" s="49">
        <f t="shared" si="3"/>
        <v>30215</v>
      </c>
      <c r="K29" s="49">
        <f t="shared" si="4"/>
        <v>298940</v>
      </c>
    </row>
    <row r="30" ht="15.0" customHeight="1">
      <c r="A30" s="40">
        <v>2019.0</v>
      </c>
      <c r="B30" s="41">
        <v>613252.0</v>
      </c>
      <c r="C30" s="41">
        <v>373416.0</v>
      </c>
      <c r="D30" s="49">
        <f t="shared" si="1"/>
        <v>239836</v>
      </c>
      <c r="E30" s="50"/>
      <c r="F30" s="41">
        <v>749101.0</v>
      </c>
      <c r="G30" s="51">
        <v>0.029</v>
      </c>
      <c r="H30" s="49">
        <f t="shared" si="2"/>
        <v>21724</v>
      </c>
      <c r="I30" s="51">
        <v>0.44731736718370174</v>
      </c>
      <c r="J30" s="49">
        <f t="shared" si="3"/>
        <v>9717</v>
      </c>
      <c r="K30" s="49">
        <f t="shared" si="4"/>
        <v>230119</v>
      </c>
    </row>
    <row r="31" ht="15.0" customHeight="1">
      <c r="A31" s="40">
        <v>2020.0</v>
      </c>
      <c r="B31" s="41">
        <v>845000.0</v>
      </c>
      <c r="C31" s="41">
        <v>541651.0</v>
      </c>
      <c r="D31" s="49">
        <f t="shared" si="1"/>
        <v>303349</v>
      </c>
      <c r="E31" s="50"/>
      <c r="F31" s="41">
        <v>283727.0</v>
      </c>
      <c r="G31" s="51">
        <v>0.09038872814190464</v>
      </c>
      <c r="H31" s="49">
        <f t="shared" si="2"/>
        <v>25646</v>
      </c>
      <c r="I31" s="51">
        <v>0.24641503878523183</v>
      </c>
      <c r="J31" s="49">
        <f t="shared" si="3"/>
        <v>6319</v>
      </c>
      <c r="K31" s="49">
        <f t="shared" si="4"/>
        <v>297030</v>
      </c>
    </row>
    <row r="32" ht="15.0" customHeight="1">
      <c r="A32" s="40">
        <v>2021.0</v>
      </c>
      <c r="B32" s="41">
        <v>925474.0</v>
      </c>
      <c r="C32" s="41">
        <v>516859.0</v>
      </c>
      <c r="D32" s="49">
        <f t="shared" si="1"/>
        <v>408615</v>
      </c>
      <c r="E32" s="50"/>
      <c r="F32" s="41">
        <v>851901.0</v>
      </c>
      <c r="G32" s="51">
        <v>0.06429034257746717</v>
      </c>
      <c r="H32" s="49">
        <f t="shared" si="2"/>
        <v>54769</v>
      </c>
      <c r="I32" s="51">
        <v>0.3887646474770277</v>
      </c>
      <c r="J32" s="49">
        <f t="shared" si="3"/>
        <v>21292</v>
      </c>
      <c r="K32" s="49">
        <f t="shared" si="4"/>
        <v>387323</v>
      </c>
    </row>
    <row r="33" ht="15.0" customHeight="1">
      <c r="A33" s="40">
        <v>2022.0</v>
      </c>
      <c r="B33" s="53">
        <v>1495000.0</v>
      </c>
      <c r="C33" s="54"/>
      <c r="D33" s="55"/>
      <c r="E33" s="56"/>
      <c r="F33" s="54">
        <v>893743.0</v>
      </c>
      <c r="G33" s="57"/>
      <c r="H33" s="55"/>
      <c r="I33" s="57"/>
      <c r="J33" s="55"/>
      <c r="K33" s="58"/>
    </row>
    <row r="34" ht="15.0" customHeight="1">
      <c r="A34" s="40">
        <v>2023.0</v>
      </c>
      <c r="B34" s="59"/>
      <c r="C34" s="60"/>
      <c r="D34" s="61"/>
      <c r="E34" s="62"/>
      <c r="F34" s="60"/>
      <c r="G34" s="63"/>
      <c r="H34" s="61"/>
      <c r="I34" s="63"/>
      <c r="J34" s="61"/>
      <c r="K34" s="64"/>
    </row>
    <row r="35" ht="15.75" customHeight="1">
      <c r="A35" s="41"/>
    </row>
    <row r="36" ht="48.0" customHeight="1">
      <c r="A36" s="65" t="s">
        <v>47</v>
      </c>
      <c r="F36" s="66" t="s">
        <v>48</v>
      </c>
    </row>
    <row r="37" ht="48.75" customHeight="1">
      <c r="F37" s="66" t="s">
        <v>49</v>
      </c>
    </row>
    <row r="38" ht="15.75" customHeight="1">
      <c r="A38" s="41"/>
    </row>
    <row r="39" ht="15.75" customHeight="1">
      <c r="A39" s="67" t="s">
        <v>50</v>
      </c>
    </row>
    <row r="40" ht="15.75" customHeight="1">
      <c r="A40" s="5" t="s">
        <v>51</v>
      </c>
    </row>
    <row r="41" ht="15.75" customHeight="1">
      <c r="A41" s="5" t="s">
        <v>52</v>
      </c>
    </row>
    <row r="42" ht="15.75" customHeight="1">
      <c r="A42" s="41" t="s">
        <v>53</v>
      </c>
    </row>
    <row r="43" ht="15.75" customHeight="1">
      <c r="A43" s="41" t="s">
        <v>54</v>
      </c>
    </row>
    <row r="44" ht="15.75" customHeight="1">
      <c r="A44" s="41"/>
    </row>
    <row r="45" ht="15.75" customHeight="1"/>
    <row r="46" ht="15.75" customHeight="1">
      <c r="A46" s="41"/>
    </row>
    <row r="47" ht="15.75" customHeight="1"/>
    <row r="48" ht="15.75" customHeight="1">
      <c r="A48" s="41"/>
    </row>
    <row r="49" ht="15.75" customHeight="1">
      <c r="A49" s="41"/>
    </row>
    <row r="50" ht="15.75" customHeight="1"/>
    <row r="51" ht="15.75" customHeight="1">
      <c r="A51" s="41"/>
    </row>
    <row r="52" ht="15.75" customHeight="1">
      <c r="A52" s="41"/>
    </row>
    <row r="53" ht="15.75" customHeight="1"/>
    <row r="54" ht="15.75" customHeight="1">
      <c r="A54" s="41"/>
    </row>
    <row r="55" ht="15.75" customHeight="1"/>
    <row r="56" ht="15.75" customHeight="1">
      <c r="A56" s="41"/>
    </row>
    <row r="57" ht="15.75" customHeight="1">
      <c r="A57" s="41"/>
    </row>
    <row r="58" ht="15.75" customHeight="1"/>
    <row r="59" ht="15.75" customHeight="1">
      <c r="A59" s="41"/>
    </row>
    <row r="60" ht="15.75" customHeight="1">
      <c r="A60" s="41"/>
    </row>
    <row r="61" ht="15.75" customHeight="1"/>
    <row r="62" ht="15.75" customHeight="1">
      <c r="A62" s="41"/>
    </row>
    <row r="63" ht="15.75" customHeight="1"/>
    <row r="64" ht="15.75" customHeight="1">
      <c r="A64" s="41"/>
    </row>
    <row r="65" ht="15.75" customHeight="1">
      <c r="A65" s="41"/>
    </row>
    <row r="66" ht="15.75" customHeight="1"/>
    <row r="67" ht="15.75" customHeight="1">
      <c r="A67" s="41"/>
    </row>
    <row r="68" ht="15.75" customHeight="1">
      <c r="A68" s="41"/>
    </row>
    <row r="69" ht="15.75" customHeight="1"/>
    <row r="70" ht="15.75" customHeight="1">
      <c r="A70" s="41"/>
    </row>
    <row r="71" ht="15.75" customHeight="1"/>
    <row r="72" ht="15.75" customHeight="1">
      <c r="A72" s="41"/>
    </row>
    <row r="73" ht="15.75" customHeight="1">
      <c r="A73" s="41"/>
    </row>
    <row r="74" ht="15.75" customHeight="1"/>
    <row r="75" ht="15.75" customHeight="1">
      <c r="A75" s="41"/>
    </row>
    <row r="76" ht="15.75" customHeight="1">
      <c r="A76" s="41"/>
    </row>
    <row r="77" ht="15.75" customHeight="1"/>
    <row r="78" ht="15.75" customHeight="1">
      <c r="A78" s="41"/>
    </row>
    <row r="79" ht="15.75" customHeight="1"/>
    <row r="80" ht="15.75" customHeight="1">
      <c r="A80" s="41"/>
    </row>
    <row r="81" ht="15.75" customHeight="1">
      <c r="A81" s="41"/>
    </row>
    <row r="82" ht="15.75" customHeight="1"/>
    <row r="83" ht="15.75" customHeight="1">
      <c r="A83" s="41"/>
    </row>
    <row r="84" ht="15.75" customHeight="1">
      <c r="A84" s="41"/>
    </row>
    <row r="85" ht="15.75" customHeight="1"/>
    <row r="86" ht="15.75" customHeight="1">
      <c r="A86" s="41"/>
    </row>
    <row r="87" ht="15.75" customHeight="1"/>
    <row r="88" ht="15.75" customHeight="1">
      <c r="A88" s="41"/>
    </row>
    <row r="89" ht="15.75" customHeight="1">
      <c r="A89" s="41"/>
    </row>
    <row r="90" ht="15.75" customHeight="1"/>
    <row r="91" ht="15.75" customHeight="1">
      <c r="A91" s="41"/>
    </row>
    <row r="92" ht="15.75" customHeight="1">
      <c r="A92" s="41"/>
    </row>
    <row r="93" ht="15.75" customHeight="1"/>
    <row r="94" ht="15.75" customHeight="1">
      <c r="A94" s="41"/>
    </row>
    <row r="95" ht="15.75" customHeight="1"/>
    <row r="96" ht="15.75" customHeight="1">
      <c r="A96" s="41"/>
    </row>
    <row r="97" ht="15.75" customHeight="1">
      <c r="A97" s="41"/>
    </row>
    <row r="98" ht="15.75" customHeight="1"/>
    <row r="99" ht="15.75" customHeight="1">
      <c r="A99" s="41"/>
    </row>
    <row r="100" ht="15.75" customHeight="1">
      <c r="A100" s="41"/>
    </row>
    <row r="101" ht="15.75" customHeight="1"/>
    <row r="102" ht="15.75" customHeight="1">
      <c r="A102" s="41"/>
    </row>
    <row r="103" ht="15.75" customHeight="1"/>
    <row r="104" ht="15.75" customHeight="1">
      <c r="A104" s="41"/>
    </row>
    <row r="105" ht="15.75" customHeight="1">
      <c r="A105" s="41"/>
    </row>
    <row r="106" ht="15.75" customHeight="1"/>
    <row r="107" ht="15.75" customHeight="1">
      <c r="A107" s="41"/>
    </row>
    <row r="108" ht="15.75" customHeight="1">
      <c r="A108" s="41"/>
    </row>
    <row r="109" ht="15.75" customHeight="1"/>
    <row r="110" ht="15.75" customHeight="1">
      <c r="A110" s="41"/>
    </row>
    <row r="111" ht="15.75" customHeight="1"/>
    <row r="112" ht="15.75" customHeight="1">
      <c r="A112" s="41"/>
    </row>
    <row r="113" ht="15.75" customHeight="1">
      <c r="A113" s="41"/>
    </row>
    <row r="114" ht="15.75" customHeight="1"/>
    <row r="115" ht="15.75" customHeight="1">
      <c r="A115" s="41"/>
    </row>
    <row r="116" ht="15.75" customHeight="1">
      <c r="A116" s="41"/>
    </row>
    <row r="117" ht="15.75" customHeight="1"/>
    <row r="118" ht="15.75" customHeight="1">
      <c r="A118" s="41"/>
    </row>
    <row r="119" ht="15.75" customHeight="1"/>
    <row r="120" ht="15.75" customHeight="1">
      <c r="A120" s="41"/>
    </row>
    <row r="121" ht="15.75" customHeight="1">
      <c r="A121" s="41"/>
    </row>
    <row r="122" ht="15.75" customHeight="1"/>
    <row r="123" ht="15.75" customHeight="1">
      <c r="A123" s="41"/>
    </row>
    <row r="124" ht="15.75" customHeight="1">
      <c r="A124" s="41"/>
    </row>
    <row r="125" ht="15.75" customHeight="1">
      <c r="A125" s="41"/>
    </row>
    <row r="126" ht="15.75" customHeight="1"/>
    <row r="127" ht="15.75" customHeight="1">
      <c r="A127" s="41"/>
    </row>
    <row r="128" ht="15.75" customHeight="1">
      <c r="A128" s="41"/>
    </row>
    <row r="129" ht="15.75" customHeight="1">
      <c r="A129" s="41"/>
    </row>
    <row r="130" ht="15.75" customHeight="1"/>
    <row r="131" ht="15.75" customHeight="1">
      <c r="A131" s="41"/>
    </row>
    <row r="132" ht="15.75" customHeight="1">
      <c r="A132" s="41"/>
    </row>
    <row r="133" ht="15.75" customHeight="1">
      <c r="A133" s="41"/>
    </row>
    <row r="134" ht="15.75" customHeight="1"/>
    <row r="135" ht="15.75" customHeight="1">
      <c r="A135" s="41"/>
    </row>
    <row r="136" ht="15.75" customHeight="1">
      <c r="A136" s="41"/>
    </row>
    <row r="137" ht="15.75" customHeight="1">
      <c r="A137" s="41"/>
    </row>
    <row r="138" ht="15.75" customHeight="1"/>
    <row r="139" ht="15.75" customHeight="1">
      <c r="A139" s="41"/>
    </row>
    <row r="140" ht="15.75" customHeight="1">
      <c r="A140" s="41"/>
    </row>
    <row r="141" ht="15.75" customHeight="1">
      <c r="A141" s="41"/>
    </row>
    <row r="142" ht="15.75" customHeight="1"/>
    <row r="143" ht="15.75" customHeight="1">
      <c r="A143" s="41"/>
    </row>
    <row r="144" ht="15.75" customHeight="1">
      <c r="A144" s="41"/>
    </row>
    <row r="145" ht="15.75" customHeight="1">
      <c r="A145" s="41"/>
    </row>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
    <mergeCell ref="A36:D36"/>
    <mergeCell ref="F36:K36"/>
    <mergeCell ref="F37:K37"/>
  </mergeCell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6.43"/>
    <col customWidth="1" min="3" max="5" width="14.43"/>
    <col customWidth="1" min="6" max="6" width="3.0"/>
    <col customWidth="1" min="7" max="8" width="12.14"/>
    <col customWidth="1" min="9" max="11" width="8.71"/>
    <col customWidth="1" min="12" max="12" width="11.0"/>
    <col customWidth="1" min="13" max="26" width="8.71"/>
  </cols>
  <sheetData>
    <row r="1">
      <c r="F1" s="40"/>
    </row>
    <row r="2">
      <c r="F2" s="40"/>
      <c r="L2" s="40" t="s">
        <v>55</v>
      </c>
    </row>
    <row r="3">
      <c r="A3" s="42"/>
      <c r="B3" s="42"/>
      <c r="C3" s="68" t="s">
        <v>56</v>
      </c>
      <c r="D3" s="69"/>
      <c r="E3" s="69"/>
      <c r="F3" s="42"/>
      <c r="G3" s="68" t="s">
        <v>57</v>
      </c>
      <c r="H3" s="69"/>
      <c r="L3" s="38" t="s">
        <v>58</v>
      </c>
      <c r="M3" s="38" t="s">
        <v>59</v>
      </c>
      <c r="N3" s="38" t="s">
        <v>60</v>
      </c>
      <c r="O3" s="38" t="s">
        <v>61</v>
      </c>
    </row>
    <row r="4">
      <c r="A4" s="70" t="s">
        <v>62</v>
      </c>
      <c r="B4" s="70" t="s">
        <v>0</v>
      </c>
      <c r="C4" s="71" t="s">
        <v>63</v>
      </c>
      <c r="D4" s="71" t="s">
        <v>64</v>
      </c>
      <c r="E4" s="71" t="s">
        <v>65</v>
      </c>
      <c r="F4" s="38"/>
      <c r="G4" s="71" t="s">
        <v>64</v>
      </c>
      <c r="H4" s="71" t="s">
        <v>63</v>
      </c>
      <c r="L4" s="5">
        <v>1986.0</v>
      </c>
      <c r="M4" s="41">
        <v>150000.0</v>
      </c>
      <c r="N4" s="41">
        <v>250000.0</v>
      </c>
      <c r="P4" s="5" t="s">
        <v>66</v>
      </c>
    </row>
    <row r="5">
      <c r="A5" s="5" t="s">
        <v>67</v>
      </c>
      <c r="B5" s="5">
        <v>1999.0</v>
      </c>
      <c r="C5" s="41">
        <v>792398.0</v>
      </c>
      <c r="D5" s="41">
        <v>256768.0</v>
      </c>
      <c r="E5" s="41">
        <v>1413995.0</v>
      </c>
      <c r="F5" s="40"/>
      <c r="G5" s="72">
        <f t="shared" ref="G5:G10" si="1">D5/E5</f>
        <v>0.1815904582</v>
      </c>
      <c r="H5" s="72">
        <f t="shared" ref="H5:H10" si="2">C5/E5</f>
        <v>0.5603966068</v>
      </c>
      <c r="L5" s="5">
        <v>2011.0</v>
      </c>
      <c r="M5" s="41">
        <v>160000.0</v>
      </c>
      <c r="N5" s="41">
        <v>340000.0</v>
      </c>
      <c r="O5" s="41">
        <v>240200.0</v>
      </c>
      <c r="P5" s="5" t="s">
        <v>68</v>
      </c>
    </row>
    <row r="6">
      <c r="A6" s="5" t="s">
        <v>69</v>
      </c>
      <c r="B6" s="5">
        <v>2000.0</v>
      </c>
      <c r="C6" s="41">
        <v>330392.0</v>
      </c>
      <c r="D6" s="41">
        <v>108977.0</v>
      </c>
      <c r="E6" s="41">
        <v>656427.0</v>
      </c>
      <c r="F6" s="40"/>
      <c r="G6" s="72">
        <f t="shared" si="1"/>
        <v>0.1660154137</v>
      </c>
      <c r="H6" s="72">
        <f t="shared" si="2"/>
        <v>0.5033187239</v>
      </c>
      <c r="L6" s="5">
        <v>2020.0</v>
      </c>
      <c r="M6" s="41">
        <v>140000.0</v>
      </c>
      <c r="N6" s="41">
        <v>320000.0</v>
      </c>
      <c r="O6" s="41">
        <v>222445.0</v>
      </c>
      <c r="P6" s="5" t="s">
        <v>68</v>
      </c>
    </row>
    <row r="7">
      <c r="A7" s="5" t="s">
        <v>70</v>
      </c>
      <c r="B7" s="5">
        <v>2001.0</v>
      </c>
      <c r="C7" s="41">
        <v>455448.0</v>
      </c>
      <c r="D7" s="41">
        <v>166101.0</v>
      </c>
      <c r="E7" s="41">
        <v>846257.0</v>
      </c>
      <c r="F7" s="40"/>
      <c r="G7" s="72">
        <f t="shared" si="1"/>
        <v>0.1962772538</v>
      </c>
      <c r="H7" s="72">
        <f t="shared" si="2"/>
        <v>0.5381911169</v>
      </c>
    </row>
    <row r="8">
      <c r="A8" s="5" t="s">
        <v>71</v>
      </c>
      <c r="B8" s="5">
        <v>2002.0</v>
      </c>
      <c r="C8" s="41">
        <v>848764.0</v>
      </c>
      <c r="D8" s="41">
        <v>179334.0</v>
      </c>
      <c r="E8" s="41">
        <v>1367251.0</v>
      </c>
      <c r="F8" s="40"/>
      <c r="G8" s="72">
        <f t="shared" si="1"/>
        <v>0.1311639194</v>
      </c>
      <c r="H8" s="72">
        <f t="shared" si="2"/>
        <v>0.6207814074</v>
      </c>
    </row>
    <row r="9">
      <c r="A9" s="5" t="s">
        <v>72</v>
      </c>
      <c r="B9" s="5">
        <v>2003.0</v>
      </c>
      <c r="C9" s="41">
        <v>925326.0</v>
      </c>
      <c r="D9" s="41">
        <v>166388.0</v>
      </c>
      <c r="E9" s="41">
        <v>1593638.0</v>
      </c>
      <c r="F9" s="40"/>
      <c r="G9" s="72">
        <f t="shared" si="1"/>
        <v>0.1044076509</v>
      </c>
      <c r="H9" s="72">
        <f t="shared" si="2"/>
        <v>0.5806375099</v>
      </c>
    </row>
    <row r="10">
      <c r="A10" s="73" t="s">
        <v>73</v>
      </c>
      <c r="B10" s="73">
        <v>2004.0</v>
      </c>
      <c r="C10" s="60">
        <v>1654930.0</v>
      </c>
      <c r="D10" s="60">
        <v>370078.0</v>
      </c>
      <c r="E10" s="60">
        <v>2528338.0</v>
      </c>
      <c r="F10" s="73"/>
      <c r="G10" s="74">
        <f t="shared" si="1"/>
        <v>0.1463720436</v>
      </c>
      <c r="H10" s="74">
        <f t="shared" si="2"/>
        <v>0.6545525163</v>
      </c>
    </row>
    <row r="11">
      <c r="F11" s="40"/>
    </row>
    <row r="12">
      <c r="A12" s="5" t="s">
        <v>74</v>
      </c>
      <c r="F12" s="40"/>
    </row>
    <row r="13">
      <c r="F13" s="40"/>
    </row>
    <row r="14">
      <c r="F14" s="40"/>
    </row>
    <row r="15">
      <c r="F15" s="40"/>
    </row>
    <row r="16">
      <c r="F16" s="40"/>
    </row>
    <row r="17">
      <c r="F17" s="40"/>
    </row>
    <row r="18">
      <c r="F18" s="40"/>
    </row>
    <row r="19">
      <c r="F19" s="40"/>
    </row>
    <row r="20">
      <c r="F20" s="40"/>
    </row>
    <row r="21" ht="15.75" customHeight="1">
      <c r="F21" s="40"/>
    </row>
    <row r="22" ht="15.75" customHeight="1">
      <c r="F22" s="40"/>
    </row>
    <row r="23" ht="15.75" customHeight="1">
      <c r="F23" s="40"/>
    </row>
    <row r="24" ht="15.75" customHeight="1">
      <c r="F24" s="40"/>
    </row>
    <row r="25" ht="15.75" customHeight="1">
      <c r="F25" s="40"/>
    </row>
    <row r="26" ht="15.75" customHeight="1">
      <c r="F26" s="40"/>
    </row>
    <row r="27" ht="15.75" customHeight="1">
      <c r="F27" s="40"/>
    </row>
    <row r="28" ht="15.75" customHeight="1">
      <c r="F28" s="40"/>
    </row>
    <row r="29" ht="15.75" customHeight="1">
      <c r="F29" s="40"/>
    </row>
    <row r="30" ht="15.75" customHeight="1">
      <c r="F30" s="40"/>
    </row>
    <row r="31" ht="15.75" customHeight="1">
      <c r="F31" s="40"/>
    </row>
    <row r="32" ht="15.75" customHeight="1">
      <c r="F32" s="40"/>
    </row>
    <row r="33" ht="15.75" customHeight="1">
      <c r="F33" s="40"/>
    </row>
    <row r="34" ht="15.75" customHeight="1">
      <c r="F34" s="40"/>
    </row>
    <row r="35" ht="15.75" customHeight="1">
      <c r="F35" s="40"/>
    </row>
    <row r="36" ht="15.75" customHeight="1">
      <c r="F36" s="40"/>
    </row>
    <row r="37" ht="15.75" customHeight="1">
      <c r="F37" s="40"/>
    </row>
    <row r="38" ht="15.75" customHeight="1">
      <c r="F38" s="40"/>
    </row>
    <row r="39" ht="15.75" customHeight="1">
      <c r="F39" s="40"/>
    </row>
    <row r="40" ht="15.75" customHeight="1">
      <c r="F40" s="40"/>
    </row>
    <row r="41" ht="15.75" customHeight="1">
      <c r="F41" s="40"/>
    </row>
    <row r="42" ht="15.75" customHeight="1">
      <c r="F42" s="40"/>
    </row>
    <row r="43" ht="15.75" customHeight="1">
      <c r="F43" s="40"/>
    </row>
    <row r="44" ht="15.75" customHeight="1">
      <c r="F44" s="40"/>
    </row>
    <row r="45" ht="15.75" customHeight="1">
      <c r="F45" s="40"/>
    </row>
    <row r="46" ht="15.75" customHeight="1">
      <c r="F46" s="40"/>
    </row>
    <row r="47" ht="15.75" customHeight="1">
      <c r="F47" s="40"/>
    </row>
    <row r="48" ht="15.75" customHeight="1">
      <c r="F48" s="40"/>
    </row>
    <row r="49" ht="15.75" customHeight="1">
      <c r="F49" s="40"/>
    </row>
    <row r="50" ht="15.75" customHeight="1">
      <c r="F50" s="40"/>
    </row>
    <row r="51" ht="15.75" customHeight="1">
      <c r="F51" s="40"/>
    </row>
    <row r="52" ht="15.75" customHeight="1">
      <c r="F52" s="40"/>
    </row>
    <row r="53" ht="15.75" customHeight="1">
      <c r="F53" s="40"/>
    </row>
    <row r="54" ht="15.75" customHeight="1">
      <c r="F54" s="40"/>
    </row>
    <row r="55" ht="15.75" customHeight="1">
      <c r="F55" s="40"/>
    </row>
    <row r="56" ht="15.75" customHeight="1">
      <c r="F56" s="40"/>
    </row>
    <row r="57" ht="15.75" customHeight="1">
      <c r="F57" s="40"/>
    </row>
    <row r="58" ht="15.75" customHeight="1">
      <c r="F58" s="40"/>
    </row>
    <row r="59" ht="15.75" customHeight="1">
      <c r="F59" s="40"/>
    </row>
    <row r="60" ht="15.75" customHeight="1">
      <c r="F60" s="40"/>
    </row>
    <row r="61" ht="15.75" customHeight="1">
      <c r="F61" s="40"/>
    </row>
    <row r="62" ht="15.75" customHeight="1">
      <c r="F62" s="40"/>
    </row>
    <row r="63" ht="15.75" customHeight="1">
      <c r="F63" s="40"/>
    </row>
    <row r="64" ht="15.75" customHeight="1">
      <c r="F64" s="40"/>
    </row>
    <row r="65" ht="15.75" customHeight="1">
      <c r="F65" s="40"/>
    </row>
    <row r="66" ht="15.75" customHeight="1">
      <c r="F66" s="40"/>
    </row>
    <row r="67" ht="15.75" customHeight="1">
      <c r="F67" s="40"/>
    </row>
    <row r="68" ht="15.75" customHeight="1">
      <c r="F68" s="40"/>
    </row>
    <row r="69" ht="15.75" customHeight="1">
      <c r="F69" s="40"/>
    </row>
    <row r="70" ht="15.75" customHeight="1">
      <c r="F70" s="40"/>
    </row>
    <row r="71" ht="15.75" customHeight="1">
      <c r="F71" s="40"/>
    </row>
    <row r="72" ht="15.75" customHeight="1">
      <c r="F72" s="40"/>
    </row>
    <row r="73" ht="15.75" customHeight="1">
      <c r="F73" s="40"/>
    </row>
    <row r="74" ht="15.75" customHeight="1">
      <c r="F74" s="40"/>
    </row>
    <row r="75" ht="15.75" customHeight="1">
      <c r="F75" s="40"/>
    </row>
    <row r="76" ht="15.75" customHeight="1">
      <c r="F76" s="40"/>
    </row>
    <row r="77" ht="15.75" customHeight="1">
      <c r="F77" s="40"/>
    </row>
    <row r="78" ht="15.75" customHeight="1">
      <c r="F78" s="40"/>
    </row>
    <row r="79" ht="15.75" customHeight="1">
      <c r="F79" s="40"/>
    </row>
    <row r="80" ht="15.75" customHeight="1">
      <c r="F80" s="40"/>
    </row>
    <row r="81" ht="15.75" customHeight="1">
      <c r="F81" s="40"/>
    </row>
    <row r="82" ht="15.75" customHeight="1">
      <c r="F82" s="40"/>
    </row>
    <row r="83" ht="15.75" customHeight="1">
      <c r="F83" s="40"/>
    </row>
    <row r="84" ht="15.75" customHeight="1">
      <c r="F84" s="40"/>
    </row>
    <row r="85" ht="15.75" customHeight="1">
      <c r="F85" s="40"/>
    </row>
    <row r="86" ht="15.75" customHeight="1">
      <c r="F86" s="40"/>
    </row>
    <row r="87" ht="15.75" customHeight="1">
      <c r="F87" s="40"/>
    </row>
    <row r="88" ht="15.75" customHeight="1">
      <c r="F88" s="40"/>
    </row>
    <row r="89" ht="15.75" customHeight="1">
      <c r="F89" s="40"/>
    </row>
    <row r="90" ht="15.75" customHeight="1">
      <c r="F90" s="40"/>
    </row>
    <row r="91" ht="15.75" customHeight="1">
      <c r="F91" s="40"/>
    </row>
    <row r="92" ht="15.75" customHeight="1">
      <c r="F92" s="40"/>
    </row>
    <row r="93" ht="15.75" customHeight="1">
      <c r="F93" s="40"/>
    </row>
    <row r="94" ht="15.75" customHeight="1">
      <c r="F94" s="40"/>
    </row>
    <row r="95" ht="15.75" customHeight="1">
      <c r="F95" s="40"/>
    </row>
    <row r="96" ht="15.75" customHeight="1">
      <c r="F96" s="40"/>
    </row>
    <row r="97" ht="15.75" customHeight="1">
      <c r="F97" s="40"/>
    </row>
    <row r="98" ht="15.75" customHeight="1">
      <c r="F98" s="40"/>
    </row>
    <row r="99" ht="15.75" customHeight="1">
      <c r="F99" s="40"/>
    </row>
    <row r="100" ht="15.75" customHeight="1">
      <c r="F100" s="40"/>
    </row>
    <row r="101" ht="15.75" customHeight="1">
      <c r="F101" s="40"/>
    </row>
    <row r="102" ht="15.75" customHeight="1">
      <c r="F102" s="40"/>
    </row>
    <row r="103" ht="15.75" customHeight="1">
      <c r="F103" s="40"/>
    </row>
    <row r="104" ht="15.75" customHeight="1">
      <c r="F104" s="40"/>
    </row>
    <row r="105" ht="15.75" customHeight="1">
      <c r="F105" s="40"/>
    </row>
    <row r="106" ht="15.75" customHeight="1">
      <c r="F106" s="40"/>
    </row>
    <row r="107" ht="15.75" customHeight="1">
      <c r="F107" s="40"/>
    </row>
    <row r="108" ht="15.75" customHeight="1">
      <c r="F108" s="40"/>
    </row>
    <row r="109" ht="15.75" customHeight="1">
      <c r="F109" s="40"/>
    </row>
    <row r="110" ht="15.75" customHeight="1">
      <c r="F110" s="40"/>
    </row>
    <row r="111" ht="15.75" customHeight="1">
      <c r="F111" s="40"/>
    </row>
    <row r="112" ht="15.75" customHeight="1">
      <c r="F112" s="40"/>
    </row>
    <row r="113" ht="15.75" customHeight="1">
      <c r="F113" s="40"/>
    </row>
    <row r="114" ht="15.75" customHeight="1">
      <c r="F114" s="40"/>
    </row>
    <row r="115" ht="15.75" customHeight="1">
      <c r="F115" s="40"/>
    </row>
    <row r="116" ht="15.75" customHeight="1">
      <c r="F116" s="40"/>
    </row>
    <row r="117" ht="15.75" customHeight="1">
      <c r="F117" s="40"/>
    </row>
    <row r="118" ht="15.75" customHeight="1">
      <c r="F118" s="40"/>
    </row>
    <row r="119" ht="15.75" customHeight="1">
      <c r="F119" s="40"/>
    </row>
    <row r="120" ht="15.75" customHeight="1">
      <c r="F120" s="40"/>
    </row>
    <row r="121" ht="15.75" customHeight="1">
      <c r="F121" s="40"/>
    </row>
    <row r="122" ht="15.75" customHeight="1">
      <c r="F122" s="40"/>
    </row>
    <row r="123" ht="15.75" customHeight="1">
      <c r="F123" s="40"/>
    </row>
    <row r="124" ht="15.75" customHeight="1">
      <c r="F124" s="40"/>
    </row>
    <row r="125" ht="15.75" customHeight="1">
      <c r="F125" s="40"/>
    </row>
    <row r="126" ht="15.75" customHeight="1">
      <c r="F126" s="40"/>
    </row>
    <row r="127" ht="15.75" customHeight="1">
      <c r="F127" s="40"/>
    </row>
    <row r="128" ht="15.75" customHeight="1">
      <c r="F128" s="40"/>
    </row>
    <row r="129" ht="15.75" customHeight="1">
      <c r="F129" s="40"/>
    </row>
    <row r="130" ht="15.75" customHeight="1">
      <c r="F130" s="40"/>
    </row>
    <row r="131" ht="15.75" customHeight="1">
      <c r="F131" s="40"/>
    </row>
    <row r="132" ht="15.75" customHeight="1">
      <c r="F132" s="40"/>
    </row>
    <row r="133" ht="15.75" customHeight="1">
      <c r="F133" s="40"/>
    </row>
    <row r="134" ht="15.75" customHeight="1">
      <c r="F134" s="40"/>
    </row>
    <row r="135" ht="15.75" customHeight="1">
      <c r="F135" s="40"/>
    </row>
    <row r="136" ht="15.75" customHeight="1">
      <c r="F136" s="40"/>
    </row>
    <row r="137" ht="15.75" customHeight="1">
      <c r="F137" s="40"/>
    </row>
    <row r="138" ht="15.75" customHeight="1">
      <c r="F138" s="40"/>
    </row>
    <row r="139" ht="15.75" customHeight="1">
      <c r="F139" s="40"/>
    </row>
    <row r="140" ht="15.75" customHeight="1">
      <c r="F140" s="40"/>
    </row>
    <row r="141" ht="15.75" customHeight="1">
      <c r="F141" s="40"/>
    </row>
    <row r="142" ht="15.75" customHeight="1">
      <c r="F142" s="40"/>
    </row>
    <row r="143" ht="15.75" customHeight="1">
      <c r="F143" s="40"/>
    </row>
    <row r="144" ht="15.75" customHeight="1">
      <c r="F144" s="40"/>
    </row>
    <row r="145" ht="15.75" customHeight="1">
      <c r="F145" s="40"/>
    </row>
    <row r="146" ht="15.75" customHeight="1">
      <c r="F146" s="40"/>
    </row>
    <row r="147" ht="15.75" customHeight="1">
      <c r="F147" s="40"/>
    </row>
    <row r="148" ht="15.75" customHeight="1">
      <c r="F148" s="40"/>
    </row>
    <row r="149" ht="15.75" customHeight="1">
      <c r="F149" s="40"/>
    </row>
    <row r="150" ht="15.75" customHeight="1">
      <c r="F150" s="40"/>
    </row>
    <row r="151" ht="15.75" customHeight="1">
      <c r="F151" s="40"/>
    </row>
    <row r="152" ht="15.75" customHeight="1">
      <c r="F152" s="40"/>
    </row>
    <row r="153" ht="15.75" customHeight="1">
      <c r="F153" s="40"/>
    </row>
    <row r="154" ht="15.75" customHeight="1">
      <c r="F154" s="40"/>
    </row>
    <row r="155" ht="15.75" customHeight="1">
      <c r="F155" s="40"/>
    </row>
    <row r="156" ht="15.75" customHeight="1">
      <c r="F156" s="40"/>
    </row>
    <row r="157" ht="15.75" customHeight="1">
      <c r="F157" s="40"/>
    </row>
    <row r="158" ht="15.75" customHeight="1">
      <c r="F158" s="40"/>
    </row>
    <row r="159" ht="15.75" customHeight="1">
      <c r="F159" s="40"/>
    </row>
    <row r="160" ht="15.75" customHeight="1">
      <c r="F160" s="40"/>
    </row>
    <row r="161" ht="15.75" customHeight="1">
      <c r="F161" s="40"/>
    </row>
    <row r="162" ht="15.75" customHeight="1">
      <c r="F162" s="40"/>
    </row>
    <row r="163" ht="15.75" customHeight="1">
      <c r="F163" s="40"/>
    </row>
    <row r="164" ht="15.75" customHeight="1">
      <c r="F164" s="40"/>
    </row>
    <row r="165" ht="15.75" customHeight="1">
      <c r="F165" s="40"/>
    </row>
    <row r="166" ht="15.75" customHeight="1">
      <c r="F166" s="40"/>
    </row>
    <row r="167" ht="15.75" customHeight="1">
      <c r="F167" s="40"/>
    </row>
    <row r="168" ht="15.75" customHeight="1">
      <c r="F168" s="40"/>
    </row>
    <row r="169" ht="15.75" customHeight="1">
      <c r="F169" s="40"/>
    </row>
    <row r="170" ht="15.75" customHeight="1">
      <c r="F170" s="40"/>
    </row>
    <row r="171" ht="15.75" customHeight="1">
      <c r="F171" s="40"/>
    </row>
    <row r="172" ht="15.75" customHeight="1">
      <c r="F172" s="40"/>
    </row>
    <row r="173" ht="15.75" customHeight="1">
      <c r="F173" s="40"/>
    </row>
    <row r="174" ht="15.75" customHeight="1">
      <c r="F174" s="40"/>
    </row>
    <row r="175" ht="15.75" customHeight="1">
      <c r="F175" s="40"/>
    </row>
    <row r="176" ht="15.75" customHeight="1">
      <c r="F176" s="40"/>
    </row>
    <row r="177" ht="15.75" customHeight="1">
      <c r="F177" s="40"/>
    </row>
    <row r="178" ht="15.75" customHeight="1">
      <c r="F178" s="40"/>
    </row>
    <row r="179" ht="15.75" customHeight="1">
      <c r="F179" s="40"/>
    </row>
    <row r="180" ht="15.75" customHeight="1">
      <c r="F180" s="40"/>
    </row>
    <row r="181" ht="15.75" customHeight="1">
      <c r="F181" s="40"/>
    </row>
    <row r="182" ht="15.75" customHeight="1">
      <c r="F182" s="40"/>
    </row>
    <row r="183" ht="15.75" customHeight="1">
      <c r="F183" s="40"/>
    </row>
    <row r="184" ht="15.75" customHeight="1">
      <c r="F184" s="40"/>
    </row>
    <row r="185" ht="15.75" customHeight="1">
      <c r="F185" s="40"/>
    </row>
    <row r="186" ht="15.75" customHeight="1">
      <c r="F186" s="40"/>
    </row>
    <row r="187" ht="15.75" customHeight="1">
      <c r="F187" s="40"/>
    </row>
    <row r="188" ht="15.75" customHeight="1">
      <c r="F188" s="40"/>
    </row>
    <row r="189" ht="15.75" customHeight="1">
      <c r="F189" s="40"/>
    </row>
    <row r="190" ht="15.75" customHeight="1">
      <c r="F190" s="40"/>
    </row>
    <row r="191" ht="15.75" customHeight="1">
      <c r="F191" s="40"/>
    </row>
    <row r="192" ht="15.75" customHeight="1">
      <c r="F192" s="40"/>
    </row>
    <row r="193" ht="15.75" customHeight="1">
      <c r="F193" s="40"/>
    </row>
    <row r="194" ht="15.75" customHeight="1">
      <c r="F194" s="40"/>
    </row>
    <row r="195" ht="15.75" customHeight="1">
      <c r="F195" s="40"/>
    </row>
    <row r="196" ht="15.75" customHeight="1">
      <c r="F196" s="40"/>
    </row>
    <row r="197" ht="15.75" customHeight="1">
      <c r="F197" s="40"/>
    </row>
    <row r="198" ht="15.75" customHeight="1">
      <c r="F198" s="40"/>
    </row>
    <row r="199" ht="15.75" customHeight="1">
      <c r="F199" s="40"/>
    </row>
    <row r="200" ht="15.75" customHeight="1">
      <c r="F200" s="40"/>
    </row>
    <row r="201" ht="15.75" customHeight="1">
      <c r="F201" s="40"/>
    </row>
    <row r="202" ht="15.75" customHeight="1">
      <c r="F202" s="40"/>
    </row>
    <row r="203" ht="15.75" customHeight="1">
      <c r="F203" s="40"/>
    </row>
    <row r="204" ht="15.75" customHeight="1">
      <c r="F204" s="40"/>
    </row>
    <row r="205" ht="15.75" customHeight="1">
      <c r="F205" s="40"/>
    </row>
    <row r="206" ht="15.75" customHeight="1">
      <c r="F206" s="40"/>
    </row>
    <row r="207" ht="15.75" customHeight="1">
      <c r="F207" s="40"/>
    </row>
    <row r="208" ht="15.75" customHeight="1">
      <c r="F208" s="40"/>
    </row>
    <row r="209" ht="15.75" customHeight="1">
      <c r="F209" s="40"/>
    </row>
    <row r="210" ht="15.75" customHeight="1">
      <c r="F210" s="40"/>
    </row>
    <row r="211" ht="15.75" customHeight="1">
      <c r="F211" s="40"/>
    </row>
    <row r="212" ht="15.75" customHeight="1">
      <c r="F212" s="40"/>
    </row>
    <row r="213" ht="15.75" customHeight="1">
      <c r="F213" s="40"/>
    </row>
    <row r="214" ht="15.75" customHeight="1">
      <c r="F214" s="40"/>
    </row>
    <row r="215" ht="15.75" customHeight="1">
      <c r="F215" s="40"/>
    </row>
    <row r="216" ht="15.75" customHeight="1">
      <c r="F216" s="40"/>
    </row>
    <row r="217" ht="15.75" customHeight="1">
      <c r="F217" s="40"/>
    </row>
    <row r="218" ht="15.75" customHeight="1">
      <c r="F218" s="40"/>
    </row>
    <row r="219" ht="15.75" customHeight="1">
      <c r="F219" s="40"/>
    </row>
    <row r="220" ht="15.75" customHeight="1">
      <c r="F220" s="40"/>
    </row>
    <row r="221" ht="15.75" customHeight="1">
      <c r="F221" s="40"/>
    </row>
    <row r="222" ht="15.75" customHeight="1">
      <c r="F222" s="40"/>
    </row>
    <row r="223" ht="15.75" customHeight="1">
      <c r="F223" s="40"/>
    </row>
    <row r="224" ht="15.75" customHeight="1">
      <c r="F224" s="40"/>
    </row>
    <row r="225" ht="15.75" customHeight="1">
      <c r="F225" s="40"/>
    </row>
    <row r="226" ht="15.75" customHeight="1">
      <c r="F226" s="40"/>
    </row>
    <row r="227" ht="15.75" customHeight="1">
      <c r="F227" s="40"/>
    </row>
    <row r="228" ht="15.75" customHeight="1">
      <c r="F228" s="40"/>
    </row>
    <row r="229" ht="15.75" customHeight="1">
      <c r="F229" s="40"/>
    </row>
    <row r="230" ht="15.75" customHeight="1">
      <c r="F230" s="40"/>
    </row>
    <row r="231" ht="15.75" customHeight="1">
      <c r="F231" s="40"/>
    </row>
    <row r="232" ht="15.75" customHeight="1">
      <c r="F232" s="40"/>
    </row>
    <row r="233" ht="15.75" customHeight="1">
      <c r="F233" s="40"/>
    </row>
    <row r="234" ht="15.75" customHeight="1">
      <c r="F234" s="40"/>
    </row>
    <row r="235" ht="15.75" customHeight="1">
      <c r="F235" s="40"/>
    </row>
    <row r="236" ht="15.75" customHeight="1">
      <c r="F236" s="40"/>
    </row>
    <row r="237" ht="15.75" customHeight="1">
      <c r="F237" s="40"/>
    </row>
    <row r="238" ht="15.75" customHeight="1">
      <c r="F238" s="40"/>
    </row>
    <row r="239" ht="15.75" customHeight="1">
      <c r="F239" s="40"/>
    </row>
    <row r="240" ht="15.75" customHeight="1">
      <c r="F240" s="40"/>
    </row>
    <row r="241" ht="15.75" customHeight="1">
      <c r="F241" s="40"/>
    </row>
    <row r="242" ht="15.75" customHeight="1">
      <c r="F242" s="40"/>
    </row>
    <row r="243" ht="15.75" customHeight="1">
      <c r="F243" s="40"/>
    </row>
    <row r="244" ht="15.75" customHeight="1">
      <c r="F244" s="40"/>
    </row>
    <row r="245" ht="15.75" customHeight="1">
      <c r="F245" s="40"/>
    </row>
    <row r="246" ht="15.75" customHeight="1">
      <c r="F246" s="40"/>
    </row>
    <row r="247" ht="15.75" customHeight="1">
      <c r="F247" s="40"/>
    </row>
    <row r="248" ht="15.75" customHeight="1">
      <c r="F248" s="40"/>
    </row>
    <row r="249" ht="15.75" customHeight="1">
      <c r="F249" s="40"/>
    </row>
    <row r="250" ht="15.75" customHeight="1">
      <c r="F250" s="40"/>
    </row>
    <row r="251" ht="15.75" customHeight="1">
      <c r="F251" s="40"/>
    </row>
    <row r="252" ht="15.75" customHeight="1">
      <c r="F252" s="40"/>
    </row>
    <row r="253" ht="15.75" customHeight="1">
      <c r="F253" s="40"/>
    </row>
    <row r="254" ht="15.75" customHeight="1">
      <c r="F254" s="40"/>
    </row>
    <row r="255" ht="15.75" customHeight="1">
      <c r="F255" s="40"/>
    </row>
    <row r="256" ht="15.75" customHeight="1">
      <c r="F256" s="40"/>
    </row>
    <row r="257" ht="15.75" customHeight="1">
      <c r="F257" s="40"/>
    </row>
    <row r="258" ht="15.75" customHeight="1">
      <c r="F258" s="40"/>
    </row>
    <row r="259" ht="15.75" customHeight="1">
      <c r="F259" s="40"/>
    </row>
    <row r="260" ht="15.75" customHeight="1">
      <c r="F260" s="40"/>
    </row>
    <row r="261" ht="15.75" customHeight="1">
      <c r="F261" s="40"/>
    </row>
    <row r="262" ht="15.75" customHeight="1">
      <c r="F262" s="40"/>
    </row>
    <row r="263" ht="15.75" customHeight="1">
      <c r="F263" s="40"/>
    </row>
    <row r="264" ht="15.75" customHeight="1">
      <c r="F264" s="40"/>
    </row>
    <row r="265" ht="15.75" customHeight="1">
      <c r="F265" s="40"/>
    </row>
    <row r="266" ht="15.75" customHeight="1">
      <c r="F266" s="40"/>
    </row>
    <row r="267" ht="15.75" customHeight="1">
      <c r="F267" s="40"/>
    </row>
    <row r="268" ht="15.75" customHeight="1">
      <c r="F268" s="40"/>
    </row>
    <row r="269" ht="15.75" customHeight="1">
      <c r="F269" s="40"/>
    </row>
    <row r="270" ht="15.75" customHeight="1">
      <c r="F270" s="40"/>
    </row>
    <row r="271" ht="15.75" customHeight="1">
      <c r="F271" s="40"/>
    </row>
    <row r="272" ht="15.75" customHeight="1">
      <c r="F272" s="40"/>
    </row>
    <row r="273" ht="15.75" customHeight="1">
      <c r="F273" s="40"/>
    </row>
    <row r="274" ht="15.75" customHeight="1">
      <c r="F274" s="40"/>
    </row>
    <row r="275" ht="15.75" customHeight="1">
      <c r="F275" s="40"/>
    </row>
    <row r="276" ht="15.75" customHeight="1">
      <c r="F276" s="40"/>
    </row>
    <row r="277" ht="15.75" customHeight="1">
      <c r="F277" s="40"/>
    </row>
    <row r="278" ht="15.75" customHeight="1">
      <c r="F278" s="40"/>
    </row>
    <row r="279" ht="15.75" customHeight="1">
      <c r="F279" s="40"/>
    </row>
    <row r="280" ht="15.75" customHeight="1">
      <c r="F280" s="40"/>
    </row>
    <row r="281" ht="15.75" customHeight="1">
      <c r="F281" s="40"/>
    </row>
    <row r="282" ht="15.75" customHeight="1">
      <c r="F282" s="40"/>
    </row>
    <row r="283" ht="15.75" customHeight="1">
      <c r="F283" s="40"/>
    </row>
    <row r="284" ht="15.75" customHeight="1">
      <c r="F284" s="40"/>
    </row>
    <row r="285" ht="15.75" customHeight="1">
      <c r="F285" s="40"/>
    </row>
    <row r="286" ht="15.75" customHeight="1">
      <c r="F286" s="40"/>
    </row>
    <row r="287" ht="15.75" customHeight="1">
      <c r="F287" s="40"/>
    </row>
    <row r="288" ht="15.75" customHeight="1">
      <c r="F288" s="40"/>
    </row>
    <row r="289" ht="15.75" customHeight="1">
      <c r="F289" s="40"/>
    </row>
    <row r="290" ht="15.75" customHeight="1">
      <c r="F290" s="40"/>
    </row>
    <row r="291" ht="15.75" customHeight="1">
      <c r="F291" s="40"/>
    </row>
    <row r="292" ht="15.75" customHeight="1">
      <c r="F292" s="40"/>
    </row>
    <row r="293" ht="15.75" customHeight="1">
      <c r="F293" s="40"/>
    </row>
    <row r="294" ht="15.75" customHeight="1">
      <c r="F294" s="40"/>
    </row>
    <row r="295" ht="15.75" customHeight="1">
      <c r="F295" s="40"/>
    </row>
    <row r="296" ht="15.75" customHeight="1">
      <c r="F296" s="40"/>
    </row>
    <row r="297" ht="15.75" customHeight="1">
      <c r="F297" s="40"/>
    </row>
    <row r="298" ht="15.75" customHeight="1">
      <c r="F298" s="40"/>
    </row>
    <row r="299" ht="15.75" customHeight="1">
      <c r="F299" s="40"/>
    </row>
    <row r="300" ht="15.75" customHeight="1">
      <c r="F300" s="40"/>
    </row>
    <row r="301" ht="15.75" customHeight="1">
      <c r="F301" s="40"/>
    </row>
    <row r="302" ht="15.75" customHeight="1">
      <c r="F302" s="40"/>
    </row>
    <row r="303" ht="15.75" customHeight="1">
      <c r="F303" s="40"/>
    </row>
    <row r="304" ht="15.75" customHeight="1">
      <c r="F304" s="40"/>
    </row>
    <row r="305" ht="15.75" customHeight="1">
      <c r="F305" s="40"/>
    </row>
    <row r="306" ht="15.75" customHeight="1">
      <c r="F306" s="40"/>
    </row>
    <row r="307" ht="15.75" customHeight="1">
      <c r="F307" s="40"/>
    </row>
    <row r="308" ht="15.75" customHeight="1">
      <c r="F308" s="40"/>
    </row>
    <row r="309" ht="15.75" customHeight="1">
      <c r="F309" s="40"/>
    </row>
    <row r="310" ht="15.75" customHeight="1">
      <c r="F310" s="40"/>
    </row>
    <row r="311" ht="15.75" customHeight="1">
      <c r="F311" s="40"/>
    </row>
    <row r="312" ht="15.75" customHeight="1">
      <c r="F312" s="40"/>
    </row>
    <row r="313" ht="15.75" customHeight="1">
      <c r="F313" s="40"/>
    </row>
    <row r="314" ht="15.75" customHeight="1">
      <c r="F314" s="40"/>
    </row>
    <row r="315" ht="15.75" customHeight="1">
      <c r="F315" s="40"/>
    </row>
    <row r="316" ht="15.75" customHeight="1">
      <c r="F316" s="40"/>
    </row>
    <row r="317" ht="15.75" customHeight="1">
      <c r="F317" s="40"/>
    </row>
    <row r="318" ht="15.75" customHeight="1">
      <c r="F318" s="40"/>
    </row>
    <row r="319" ht="15.75" customHeight="1">
      <c r="F319" s="40"/>
    </row>
    <row r="320" ht="15.75" customHeight="1">
      <c r="F320" s="40"/>
    </row>
    <row r="321" ht="15.75" customHeight="1">
      <c r="F321" s="40"/>
    </row>
    <row r="322" ht="15.75" customHeight="1">
      <c r="F322" s="40"/>
    </row>
    <row r="323" ht="15.75" customHeight="1">
      <c r="F323" s="40"/>
    </row>
    <row r="324" ht="15.75" customHeight="1">
      <c r="F324" s="40"/>
    </row>
    <row r="325" ht="15.75" customHeight="1">
      <c r="F325" s="40"/>
    </row>
    <row r="326" ht="15.75" customHeight="1">
      <c r="F326" s="40"/>
    </row>
    <row r="327" ht="15.75" customHeight="1">
      <c r="F327" s="40"/>
    </row>
    <row r="328" ht="15.75" customHeight="1">
      <c r="F328" s="40"/>
    </row>
    <row r="329" ht="15.75" customHeight="1">
      <c r="F329" s="40"/>
    </row>
    <row r="330" ht="15.75" customHeight="1">
      <c r="F330" s="40"/>
    </row>
    <row r="331" ht="15.75" customHeight="1">
      <c r="F331" s="40"/>
    </row>
    <row r="332" ht="15.75" customHeight="1">
      <c r="F332" s="40"/>
    </row>
    <row r="333" ht="15.75" customHeight="1">
      <c r="F333" s="40"/>
    </row>
    <row r="334" ht="15.75" customHeight="1">
      <c r="F334" s="40"/>
    </row>
    <row r="335" ht="15.75" customHeight="1">
      <c r="F335" s="40"/>
    </row>
    <row r="336" ht="15.75" customHeight="1">
      <c r="F336" s="40"/>
    </row>
    <row r="337" ht="15.75" customHeight="1">
      <c r="F337" s="40"/>
    </row>
    <row r="338" ht="15.75" customHeight="1">
      <c r="F338" s="40"/>
    </row>
    <row r="339" ht="15.75" customHeight="1">
      <c r="F339" s="40"/>
    </row>
    <row r="340" ht="15.75" customHeight="1">
      <c r="F340" s="40"/>
    </row>
    <row r="341" ht="15.75" customHeight="1">
      <c r="F341" s="40"/>
    </row>
    <row r="342" ht="15.75" customHeight="1">
      <c r="F342" s="40"/>
    </row>
    <row r="343" ht="15.75" customHeight="1">
      <c r="F343" s="40"/>
    </row>
    <row r="344" ht="15.75" customHeight="1">
      <c r="F344" s="40"/>
    </row>
    <row r="345" ht="15.75" customHeight="1">
      <c r="F345" s="40"/>
    </row>
    <row r="346" ht="15.75" customHeight="1">
      <c r="F346" s="40"/>
    </row>
    <row r="347" ht="15.75" customHeight="1">
      <c r="F347" s="40"/>
    </row>
    <row r="348" ht="15.75" customHeight="1">
      <c r="F348" s="40"/>
    </row>
    <row r="349" ht="15.75" customHeight="1">
      <c r="F349" s="40"/>
    </row>
    <row r="350" ht="15.75" customHeight="1">
      <c r="F350" s="40"/>
    </row>
    <row r="351" ht="15.75" customHeight="1">
      <c r="F351" s="40"/>
    </row>
    <row r="352" ht="15.75" customHeight="1">
      <c r="F352" s="40"/>
    </row>
    <row r="353" ht="15.75" customHeight="1">
      <c r="F353" s="40"/>
    </row>
    <row r="354" ht="15.75" customHeight="1">
      <c r="F354" s="40"/>
    </row>
    <row r="355" ht="15.75" customHeight="1">
      <c r="F355" s="40"/>
    </row>
    <row r="356" ht="15.75" customHeight="1">
      <c r="F356" s="40"/>
    </row>
    <row r="357" ht="15.75" customHeight="1">
      <c r="F357" s="40"/>
    </row>
    <row r="358" ht="15.75" customHeight="1">
      <c r="F358" s="40"/>
    </row>
    <row r="359" ht="15.75" customHeight="1">
      <c r="F359" s="40"/>
    </row>
    <row r="360" ht="15.75" customHeight="1">
      <c r="F360" s="40"/>
    </row>
    <row r="361" ht="15.75" customHeight="1">
      <c r="F361" s="40"/>
    </row>
    <row r="362" ht="15.75" customHeight="1">
      <c r="F362" s="40"/>
    </row>
    <row r="363" ht="15.75" customHeight="1">
      <c r="F363" s="40"/>
    </row>
    <row r="364" ht="15.75" customHeight="1">
      <c r="F364" s="40"/>
    </row>
    <row r="365" ht="15.75" customHeight="1">
      <c r="F365" s="40"/>
    </row>
    <row r="366" ht="15.75" customHeight="1">
      <c r="F366" s="40"/>
    </row>
    <row r="367" ht="15.75" customHeight="1">
      <c r="F367" s="40"/>
    </row>
    <row r="368" ht="15.75" customHeight="1">
      <c r="F368" s="40"/>
    </row>
    <row r="369" ht="15.75" customHeight="1">
      <c r="F369" s="40"/>
    </row>
    <row r="370" ht="15.75" customHeight="1">
      <c r="F370" s="40"/>
    </row>
    <row r="371" ht="15.75" customHeight="1">
      <c r="F371" s="40"/>
    </row>
    <row r="372" ht="15.75" customHeight="1">
      <c r="F372" s="40"/>
    </row>
    <row r="373" ht="15.75" customHeight="1">
      <c r="F373" s="40"/>
    </row>
    <row r="374" ht="15.75" customHeight="1">
      <c r="F374" s="40"/>
    </row>
    <row r="375" ht="15.75" customHeight="1">
      <c r="F375" s="40"/>
    </row>
    <row r="376" ht="15.75" customHeight="1">
      <c r="F376" s="40"/>
    </row>
    <row r="377" ht="15.75" customHeight="1">
      <c r="F377" s="40"/>
    </row>
    <row r="378" ht="15.75" customHeight="1">
      <c r="F378" s="40"/>
    </row>
    <row r="379" ht="15.75" customHeight="1">
      <c r="F379" s="40"/>
    </row>
    <row r="380" ht="15.75" customHeight="1">
      <c r="F380" s="40"/>
    </row>
    <row r="381" ht="15.75" customHeight="1">
      <c r="F381" s="40"/>
    </row>
    <row r="382" ht="15.75" customHeight="1">
      <c r="F382" s="40"/>
    </row>
    <row r="383" ht="15.75" customHeight="1">
      <c r="F383" s="40"/>
    </row>
    <row r="384" ht="15.75" customHeight="1">
      <c r="F384" s="40"/>
    </row>
    <row r="385" ht="15.75" customHeight="1">
      <c r="F385" s="40"/>
    </row>
    <row r="386" ht="15.75" customHeight="1">
      <c r="F386" s="40"/>
    </row>
    <row r="387" ht="15.75" customHeight="1">
      <c r="F387" s="40"/>
    </row>
    <row r="388" ht="15.75" customHeight="1">
      <c r="F388" s="40"/>
    </row>
    <row r="389" ht="15.75" customHeight="1">
      <c r="F389" s="40"/>
    </row>
    <row r="390" ht="15.75" customHeight="1">
      <c r="F390" s="40"/>
    </row>
    <row r="391" ht="15.75" customHeight="1">
      <c r="F391" s="40"/>
    </row>
    <row r="392" ht="15.75" customHeight="1">
      <c r="F392" s="40"/>
    </row>
    <row r="393" ht="15.75" customHeight="1">
      <c r="F393" s="40"/>
    </row>
    <row r="394" ht="15.75" customHeight="1">
      <c r="F394" s="40"/>
    </row>
    <row r="395" ht="15.75" customHeight="1">
      <c r="F395" s="40"/>
    </row>
    <row r="396" ht="15.75" customHeight="1">
      <c r="F396" s="40"/>
    </row>
    <row r="397" ht="15.75" customHeight="1">
      <c r="F397" s="40"/>
    </row>
    <row r="398" ht="15.75" customHeight="1">
      <c r="F398" s="40"/>
    </row>
    <row r="399" ht="15.75" customHeight="1">
      <c r="F399" s="40"/>
    </row>
    <row r="400" ht="15.75" customHeight="1">
      <c r="F400" s="40"/>
    </row>
    <row r="401" ht="15.75" customHeight="1">
      <c r="F401" s="40"/>
    </row>
    <row r="402" ht="15.75" customHeight="1">
      <c r="F402" s="40"/>
    </row>
    <row r="403" ht="15.75" customHeight="1">
      <c r="F403" s="40"/>
    </row>
    <row r="404" ht="15.75" customHeight="1">
      <c r="F404" s="40"/>
    </row>
    <row r="405" ht="15.75" customHeight="1">
      <c r="F405" s="40"/>
    </row>
    <row r="406" ht="15.75" customHeight="1">
      <c r="F406" s="40"/>
    </row>
    <row r="407" ht="15.75" customHeight="1">
      <c r="F407" s="40"/>
    </row>
    <row r="408" ht="15.75" customHeight="1">
      <c r="F408" s="40"/>
    </row>
    <row r="409" ht="15.75" customHeight="1">
      <c r="F409" s="40"/>
    </row>
    <row r="410" ht="15.75" customHeight="1">
      <c r="F410" s="40"/>
    </row>
    <row r="411" ht="15.75" customHeight="1">
      <c r="F411" s="40"/>
    </row>
    <row r="412" ht="15.75" customHeight="1">
      <c r="F412" s="40"/>
    </row>
    <row r="413" ht="15.75" customHeight="1">
      <c r="F413" s="40"/>
    </row>
    <row r="414" ht="15.75" customHeight="1">
      <c r="F414" s="40"/>
    </row>
    <row r="415" ht="15.75" customHeight="1">
      <c r="F415" s="40"/>
    </row>
    <row r="416" ht="15.75" customHeight="1">
      <c r="F416" s="40"/>
    </row>
    <row r="417" ht="15.75" customHeight="1">
      <c r="F417" s="40"/>
    </row>
    <row r="418" ht="15.75" customHeight="1">
      <c r="F418" s="40"/>
    </row>
    <row r="419" ht="15.75" customHeight="1">
      <c r="F419" s="40"/>
    </row>
    <row r="420" ht="15.75" customHeight="1">
      <c r="F420" s="40"/>
    </row>
    <row r="421" ht="15.75" customHeight="1">
      <c r="F421" s="40"/>
    </row>
    <row r="422" ht="15.75" customHeight="1">
      <c r="F422" s="40"/>
    </row>
    <row r="423" ht="15.75" customHeight="1">
      <c r="F423" s="40"/>
    </row>
    <row r="424" ht="15.75" customHeight="1">
      <c r="F424" s="40"/>
    </row>
    <row r="425" ht="15.75" customHeight="1">
      <c r="F425" s="40"/>
    </row>
    <row r="426" ht="15.75" customHeight="1">
      <c r="F426" s="40"/>
    </row>
    <row r="427" ht="15.75" customHeight="1">
      <c r="F427" s="40"/>
    </row>
    <row r="428" ht="15.75" customHeight="1">
      <c r="F428" s="40"/>
    </row>
    <row r="429" ht="15.75" customHeight="1">
      <c r="F429" s="40"/>
    </row>
    <row r="430" ht="15.75" customHeight="1">
      <c r="F430" s="40"/>
    </row>
    <row r="431" ht="15.75" customHeight="1">
      <c r="F431" s="40"/>
    </row>
    <row r="432" ht="15.75" customHeight="1">
      <c r="F432" s="40"/>
    </row>
    <row r="433" ht="15.75" customHeight="1">
      <c r="F433" s="40"/>
    </row>
    <row r="434" ht="15.75" customHeight="1">
      <c r="F434" s="40"/>
    </row>
    <row r="435" ht="15.75" customHeight="1">
      <c r="F435" s="40"/>
    </row>
    <row r="436" ht="15.75" customHeight="1">
      <c r="F436" s="40"/>
    </row>
    <row r="437" ht="15.75" customHeight="1">
      <c r="F437" s="40"/>
    </row>
    <row r="438" ht="15.75" customHeight="1">
      <c r="F438" s="40"/>
    </row>
    <row r="439" ht="15.75" customHeight="1">
      <c r="F439" s="40"/>
    </row>
    <row r="440" ht="15.75" customHeight="1">
      <c r="F440" s="40"/>
    </row>
    <row r="441" ht="15.75" customHeight="1">
      <c r="F441" s="40"/>
    </row>
    <row r="442" ht="15.75" customHeight="1">
      <c r="F442" s="40"/>
    </row>
    <row r="443" ht="15.75" customHeight="1">
      <c r="F443" s="40"/>
    </row>
    <row r="444" ht="15.75" customHeight="1">
      <c r="F444" s="40"/>
    </row>
    <row r="445" ht="15.75" customHeight="1">
      <c r="F445" s="40"/>
    </row>
    <row r="446" ht="15.75" customHeight="1">
      <c r="F446" s="40"/>
    </row>
    <row r="447" ht="15.75" customHeight="1">
      <c r="F447" s="40"/>
    </row>
    <row r="448" ht="15.75" customHeight="1">
      <c r="F448" s="40"/>
    </row>
    <row r="449" ht="15.75" customHeight="1">
      <c r="F449" s="40"/>
    </row>
    <row r="450" ht="15.75" customHeight="1">
      <c r="F450" s="40"/>
    </row>
    <row r="451" ht="15.75" customHeight="1">
      <c r="F451" s="40"/>
    </row>
    <row r="452" ht="15.75" customHeight="1">
      <c r="F452" s="40"/>
    </row>
    <row r="453" ht="15.75" customHeight="1">
      <c r="F453" s="40"/>
    </row>
    <row r="454" ht="15.75" customHeight="1">
      <c r="F454" s="40"/>
    </row>
    <row r="455" ht="15.75" customHeight="1">
      <c r="F455" s="40"/>
    </row>
    <row r="456" ht="15.75" customHeight="1">
      <c r="F456" s="40"/>
    </row>
    <row r="457" ht="15.75" customHeight="1">
      <c r="F457" s="40"/>
    </row>
    <row r="458" ht="15.75" customHeight="1">
      <c r="F458" s="40"/>
    </row>
    <row r="459" ht="15.75" customHeight="1">
      <c r="F459" s="40"/>
    </row>
    <row r="460" ht="15.75" customHeight="1">
      <c r="F460" s="40"/>
    </row>
    <row r="461" ht="15.75" customHeight="1">
      <c r="F461" s="40"/>
    </row>
    <row r="462" ht="15.75" customHeight="1">
      <c r="F462" s="40"/>
    </row>
    <row r="463" ht="15.75" customHeight="1">
      <c r="F463" s="40"/>
    </row>
    <row r="464" ht="15.75" customHeight="1">
      <c r="F464" s="40"/>
    </row>
    <row r="465" ht="15.75" customHeight="1">
      <c r="F465" s="40"/>
    </row>
    <row r="466" ht="15.75" customHeight="1">
      <c r="F466" s="40"/>
    </row>
    <row r="467" ht="15.75" customHeight="1">
      <c r="F467" s="40"/>
    </row>
    <row r="468" ht="15.75" customHeight="1">
      <c r="F468" s="40"/>
    </row>
    <row r="469" ht="15.75" customHeight="1">
      <c r="F469" s="40"/>
    </row>
    <row r="470" ht="15.75" customHeight="1">
      <c r="F470" s="40"/>
    </row>
    <row r="471" ht="15.75" customHeight="1">
      <c r="F471" s="40"/>
    </row>
    <row r="472" ht="15.75" customHeight="1">
      <c r="F472" s="40"/>
    </row>
    <row r="473" ht="15.75" customHeight="1">
      <c r="F473" s="40"/>
    </row>
    <row r="474" ht="15.75" customHeight="1">
      <c r="F474" s="40"/>
    </row>
    <row r="475" ht="15.75" customHeight="1">
      <c r="F475" s="40"/>
    </row>
    <row r="476" ht="15.75" customHeight="1">
      <c r="F476" s="40"/>
    </row>
    <row r="477" ht="15.75" customHeight="1">
      <c r="F477" s="40"/>
    </row>
    <row r="478" ht="15.75" customHeight="1">
      <c r="F478" s="40"/>
    </row>
    <row r="479" ht="15.75" customHeight="1">
      <c r="F479" s="40"/>
    </row>
    <row r="480" ht="15.75" customHeight="1">
      <c r="F480" s="40"/>
    </row>
    <row r="481" ht="15.75" customHeight="1">
      <c r="F481" s="40"/>
    </row>
    <row r="482" ht="15.75" customHeight="1">
      <c r="F482" s="40"/>
    </row>
    <row r="483" ht="15.75" customHeight="1">
      <c r="F483" s="40"/>
    </row>
    <row r="484" ht="15.75" customHeight="1">
      <c r="F484" s="40"/>
    </row>
    <row r="485" ht="15.75" customHeight="1">
      <c r="F485" s="40"/>
    </row>
    <row r="486" ht="15.75" customHeight="1">
      <c r="F486" s="40"/>
    </row>
    <row r="487" ht="15.75" customHeight="1">
      <c r="F487" s="40"/>
    </row>
    <row r="488" ht="15.75" customHeight="1">
      <c r="F488" s="40"/>
    </row>
    <row r="489" ht="15.75" customHeight="1">
      <c r="F489" s="40"/>
    </row>
    <row r="490" ht="15.75" customHeight="1">
      <c r="F490" s="40"/>
    </row>
    <row r="491" ht="15.75" customHeight="1">
      <c r="F491" s="40"/>
    </row>
    <row r="492" ht="15.75" customHeight="1">
      <c r="F492" s="40"/>
    </row>
    <row r="493" ht="15.75" customHeight="1">
      <c r="F493" s="40"/>
    </row>
    <row r="494" ht="15.75" customHeight="1">
      <c r="F494" s="40"/>
    </row>
    <row r="495" ht="15.75" customHeight="1">
      <c r="F495" s="40"/>
    </row>
    <row r="496" ht="15.75" customHeight="1">
      <c r="F496" s="40"/>
    </row>
    <row r="497" ht="15.75" customHeight="1">
      <c r="F497" s="40"/>
    </row>
    <row r="498" ht="15.75" customHeight="1">
      <c r="F498" s="40"/>
    </row>
    <row r="499" ht="15.75" customHeight="1">
      <c r="F499" s="40"/>
    </row>
    <row r="500" ht="15.75" customHeight="1">
      <c r="F500" s="40"/>
    </row>
    <row r="501" ht="15.75" customHeight="1">
      <c r="F501" s="40"/>
    </row>
    <row r="502" ht="15.75" customHeight="1">
      <c r="F502" s="40"/>
    </row>
    <row r="503" ht="15.75" customHeight="1">
      <c r="F503" s="40"/>
    </row>
    <row r="504" ht="15.75" customHeight="1">
      <c r="F504" s="40"/>
    </row>
    <row r="505" ht="15.75" customHeight="1">
      <c r="F505" s="40"/>
    </row>
    <row r="506" ht="15.75" customHeight="1">
      <c r="F506" s="40"/>
    </row>
    <row r="507" ht="15.75" customHeight="1">
      <c r="F507" s="40"/>
    </row>
    <row r="508" ht="15.75" customHeight="1">
      <c r="F508" s="40"/>
    </row>
    <row r="509" ht="15.75" customHeight="1">
      <c r="F509" s="40"/>
    </row>
    <row r="510" ht="15.75" customHeight="1">
      <c r="F510" s="40"/>
    </row>
    <row r="511" ht="15.75" customHeight="1">
      <c r="F511" s="40"/>
    </row>
    <row r="512" ht="15.75" customHeight="1">
      <c r="F512" s="40"/>
    </row>
    <row r="513" ht="15.75" customHeight="1">
      <c r="F513" s="40"/>
    </row>
    <row r="514" ht="15.75" customHeight="1">
      <c r="F514" s="40"/>
    </row>
    <row r="515" ht="15.75" customHeight="1">
      <c r="F515" s="40"/>
    </row>
    <row r="516" ht="15.75" customHeight="1">
      <c r="F516" s="40"/>
    </row>
    <row r="517" ht="15.75" customHeight="1">
      <c r="F517" s="40"/>
    </row>
    <row r="518" ht="15.75" customHeight="1">
      <c r="F518" s="40"/>
    </row>
    <row r="519" ht="15.75" customHeight="1">
      <c r="F519" s="40"/>
    </row>
    <row r="520" ht="15.75" customHeight="1">
      <c r="F520" s="40"/>
    </row>
    <row r="521" ht="15.75" customHeight="1">
      <c r="F521" s="40"/>
    </row>
    <row r="522" ht="15.75" customHeight="1">
      <c r="F522" s="40"/>
    </row>
    <row r="523" ht="15.75" customHeight="1">
      <c r="F523" s="40"/>
    </row>
    <row r="524" ht="15.75" customHeight="1">
      <c r="F524" s="40"/>
    </row>
    <row r="525" ht="15.75" customHeight="1">
      <c r="F525" s="40"/>
    </row>
    <row r="526" ht="15.75" customHeight="1">
      <c r="F526" s="40"/>
    </row>
    <row r="527" ht="15.75" customHeight="1">
      <c r="F527" s="40"/>
    </row>
    <row r="528" ht="15.75" customHeight="1">
      <c r="F528" s="40"/>
    </row>
    <row r="529" ht="15.75" customHeight="1">
      <c r="F529" s="40"/>
    </row>
    <row r="530" ht="15.75" customHeight="1">
      <c r="F530" s="40"/>
    </row>
    <row r="531" ht="15.75" customHeight="1">
      <c r="F531" s="40"/>
    </row>
    <row r="532" ht="15.75" customHeight="1">
      <c r="F532" s="40"/>
    </row>
    <row r="533" ht="15.75" customHeight="1">
      <c r="F533" s="40"/>
    </row>
    <row r="534" ht="15.75" customHeight="1">
      <c r="F534" s="40"/>
    </row>
    <row r="535" ht="15.75" customHeight="1">
      <c r="F535" s="40"/>
    </row>
    <row r="536" ht="15.75" customHeight="1">
      <c r="F536" s="40"/>
    </row>
    <row r="537" ht="15.75" customHeight="1">
      <c r="F537" s="40"/>
    </row>
    <row r="538" ht="15.75" customHeight="1">
      <c r="F538" s="40"/>
    </row>
    <row r="539" ht="15.75" customHeight="1">
      <c r="F539" s="40"/>
    </row>
    <row r="540" ht="15.75" customHeight="1">
      <c r="F540" s="40"/>
    </row>
    <row r="541" ht="15.75" customHeight="1">
      <c r="F541" s="40"/>
    </row>
    <row r="542" ht="15.75" customHeight="1">
      <c r="F542" s="40"/>
    </row>
    <row r="543" ht="15.75" customHeight="1">
      <c r="F543" s="40"/>
    </row>
    <row r="544" ht="15.75" customHeight="1">
      <c r="F544" s="40"/>
    </row>
    <row r="545" ht="15.75" customHeight="1">
      <c r="F545" s="40"/>
    </row>
    <row r="546" ht="15.75" customHeight="1">
      <c r="F546" s="40"/>
    </row>
    <row r="547" ht="15.75" customHeight="1">
      <c r="F547" s="40"/>
    </row>
    <row r="548" ht="15.75" customHeight="1">
      <c r="F548" s="40"/>
    </row>
    <row r="549" ht="15.75" customHeight="1">
      <c r="F549" s="40"/>
    </row>
    <row r="550" ht="15.75" customHeight="1">
      <c r="F550" s="40"/>
    </row>
    <row r="551" ht="15.75" customHeight="1">
      <c r="F551" s="40"/>
    </row>
    <row r="552" ht="15.75" customHeight="1">
      <c r="F552" s="40"/>
    </row>
    <row r="553" ht="15.75" customHeight="1">
      <c r="F553" s="40"/>
    </row>
    <row r="554" ht="15.75" customHeight="1">
      <c r="F554" s="40"/>
    </row>
    <row r="555" ht="15.75" customHeight="1">
      <c r="F555" s="40"/>
    </row>
    <row r="556" ht="15.75" customHeight="1">
      <c r="F556" s="40"/>
    </row>
    <row r="557" ht="15.75" customHeight="1">
      <c r="F557" s="40"/>
    </row>
    <row r="558" ht="15.75" customHeight="1">
      <c r="F558" s="40"/>
    </row>
    <row r="559" ht="15.75" customHeight="1">
      <c r="F559" s="40"/>
    </row>
    <row r="560" ht="15.75" customHeight="1">
      <c r="F560" s="40"/>
    </row>
    <row r="561" ht="15.75" customHeight="1">
      <c r="F561" s="40"/>
    </row>
    <row r="562" ht="15.75" customHeight="1">
      <c r="F562" s="40"/>
    </row>
    <row r="563" ht="15.75" customHeight="1">
      <c r="F563" s="40"/>
    </row>
    <row r="564" ht="15.75" customHeight="1">
      <c r="F564" s="40"/>
    </row>
    <row r="565" ht="15.75" customHeight="1">
      <c r="F565" s="40"/>
    </row>
    <row r="566" ht="15.75" customHeight="1">
      <c r="F566" s="40"/>
    </row>
    <row r="567" ht="15.75" customHeight="1">
      <c r="F567" s="40"/>
    </row>
    <row r="568" ht="15.75" customHeight="1">
      <c r="F568" s="40"/>
    </row>
    <row r="569" ht="15.75" customHeight="1">
      <c r="F569" s="40"/>
    </row>
    <row r="570" ht="15.75" customHeight="1">
      <c r="F570" s="40"/>
    </row>
    <row r="571" ht="15.75" customHeight="1">
      <c r="F571" s="40"/>
    </row>
    <row r="572" ht="15.75" customHeight="1">
      <c r="F572" s="40"/>
    </row>
    <row r="573" ht="15.75" customHeight="1">
      <c r="F573" s="40"/>
    </row>
    <row r="574" ht="15.75" customHeight="1">
      <c r="F574" s="40"/>
    </row>
    <row r="575" ht="15.75" customHeight="1">
      <c r="F575" s="40"/>
    </row>
    <row r="576" ht="15.75" customHeight="1">
      <c r="F576" s="40"/>
    </row>
    <row r="577" ht="15.75" customHeight="1">
      <c r="F577" s="40"/>
    </row>
    <row r="578" ht="15.75" customHeight="1">
      <c r="F578" s="40"/>
    </row>
    <row r="579" ht="15.75" customHeight="1">
      <c r="F579" s="40"/>
    </row>
    <row r="580" ht="15.75" customHeight="1">
      <c r="F580" s="40"/>
    </row>
    <row r="581" ht="15.75" customHeight="1">
      <c r="F581" s="40"/>
    </row>
    <row r="582" ht="15.75" customHeight="1">
      <c r="F582" s="40"/>
    </row>
    <row r="583" ht="15.75" customHeight="1">
      <c r="F583" s="40"/>
    </row>
    <row r="584" ht="15.75" customHeight="1">
      <c r="F584" s="40"/>
    </row>
    <row r="585" ht="15.75" customHeight="1">
      <c r="F585" s="40"/>
    </row>
    <row r="586" ht="15.75" customHeight="1">
      <c r="F586" s="40"/>
    </row>
    <row r="587" ht="15.75" customHeight="1">
      <c r="F587" s="40"/>
    </row>
    <row r="588" ht="15.75" customHeight="1">
      <c r="F588" s="40"/>
    </row>
    <row r="589" ht="15.75" customHeight="1">
      <c r="F589" s="40"/>
    </row>
    <row r="590" ht="15.75" customHeight="1">
      <c r="F590" s="40"/>
    </row>
    <row r="591" ht="15.75" customHeight="1">
      <c r="F591" s="40"/>
    </row>
    <row r="592" ht="15.75" customHeight="1">
      <c r="F592" s="40"/>
    </row>
    <row r="593" ht="15.75" customHeight="1">
      <c r="F593" s="40"/>
    </row>
    <row r="594" ht="15.75" customHeight="1">
      <c r="F594" s="40"/>
    </row>
    <row r="595" ht="15.75" customHeight="1">
      <c r="F595" s="40"/>
    </row>
    <row r="596" ht="15.75" customHeight="1">
      <c r="F596" s="40"/>
    </row>
    <row r="597" ht="15.75" customHeight="1">
      <c r="F597" s="40"/>
    </row>
    <row r="598" ht="15.75" customHeight="1">
      <c r="F598" s="40"/>
    </row>
    <row r="599" ht="15.75" customHeight="1">
      <c r="F599" s="40"/>
    </row>
    <row r="600" ht="15.75" customHeight="1">
      <c r="F600" s="40"/>
    </row>
    <row r="601" ht="15.75" customHeight="1">
      <c r="F601" s="40"/>
    </row>
    <row r="602" ht="15.75" customHeight="1">
      <c r="F602" s="40"/>
    </row>
    <row r="603" ht="15.75" customHeight="1">
      <c r="F603" s="40"/>
    </row>
    <row r="604" ht="15.75" customHeight="1">
      <c r="F604" s="40"/>
    </row>
    <row r="605" ht="15.75" customHeight="1">
      <c r="F605" s="40"/>
    </row>
    <row r="606" ht="15.75" customHeight="1">
      <c r="F606" s="40"/>
    </row>
    <row r="607" ht="15.75" customHeight="1">
      <c r="F607" s="40"/>
    </row>
    <row r="608" ht="15.75" customHeight="1">
      <c r="F608" s="40"/>
    </row>
    <row r="609" ht="15.75" customHeight="1">
      <c r="F609" s="40"/>
    </row>
    <row r="610" ht="15.75" customHeight="1">
      <c r="F610" s="40"/>
    </row>
    <row r="611" ht="15.75" customHeight="1">
      <c r="F611" s="40"/>
    </row>
    <row r="612" ht="15.75" customHeight="1">
      <c r="F612" s="40"/>
    </row>
    <row r="613" ht="15.75" customHeight="1">
      <c r="F613" s="40"/>
    </row>
    <row r="614" ht="15.75" customHeight="1">
      <c r="F614" s="40"/>
    </row>
    <row r="615" ht="15.75" customHeight="1">
      <c r="F615" s="40"/>
    </row>
    <row r="616" ht="15.75" customHeight="1">
      <c r="F616" s="40"/>
    </row>
    <row r="617" ht="15.75" customHeight="1">
      <c r="F617" s="40"/>
    </row>
    <row r="618" ht="15.75" customHeight="1">
      <c r="F618" s="40"/>
    </row>
    <row r="619" ht="15.75" customHeight="1">
      <c r="F619" s="40"/>
    </row>
    <row r="620" ht="15.75" customHeight="1">
      <c r="F620" s="40"/>
    </row>
    <row r="621" ht="15.75" customHeight="1">
      <c r="F621" s="40"/>
    </row>
    <row r="622" ht="15.75" customHeight="1">
      <c r="F622" s="40"/>
    </row>
    <row r="623" ht="15.75" customHeight="1">
      <c r="F623" s="40"/>
    </row>
    <row r="624" ht="15.75" customHeight="1">
      <c r="F624" s="40"/>
    </row>
    <row r="625" ht="15.75" customHeight="1">
      <c r="F625" s="40"/>
    </row>
    <row r="626" ht="15.75" customHeight="1">
      <c r="F626" s="40"/>
    </row>
    <row r="627" ht="15.75" customHeight="1">
      <c r="F627" s="40"/>
    </row>
    <row r="628" ht="15.75" customHeight="1">
      <c r="F628" s="40"/>
    </row>
    <row r="629" ht="15.75" customHeight="1">
      <c r="F629" s="40"/>
    </row>
    <row r="630" ht="15.75" customHeight="1">
      <c r="F630" s="40"/>
    </row>
    <row r="631" ht="15.75" customHeight="1">
      <c r="F631" s="40"/>
    </row>
    <row r="632" ht="15.75" customHeight="1">
      <c r="F632" s="40"/>
    </row>
    <row r="633" ht="15.75" customHeight="1">
      <c r="F633" s="40"/>
    </row>
    <row r="634" ht="15.75" customHeight="1">
      <c r="F634" s="40"/>
    </row>
    <row r="635" ht="15.75" customHeight="1">
      <c r="F635" s="40"/>
    </row>
    <row r="636" ht="15.75" customHeight="1">
      <c r="F636" s="40"/>
    </row>
    <row r="637" ht="15.75" customHeight="1">
      <c r="F637" s="40"/>
    </row>
    <row r="638" ht="15.75" customHeight="1">
      <c r="F638" s="40"/>
    </row>
    <row r="639" ht="15.75" customHeight="1">
      <c r="F639" s="40"/>
    </row>
    <row r="640" ht="15.75" customHeight="1">
      <c r="F640" s="40"/>
    </row>
    <row r="641" ht="15.75" customHeight="1">
      <c r="F641" s="40"/>
    </row>
    <row r="642" ht="15.75" customHeight="1">
      <c r="F642" s="40"/>
    </row>
    <row r="643" ht="15.75" customHeight="1">
      <c r="F643" s="40"/>
    </row>
    <row r="644" ht="15.75" customHeight="1">
      <c r="F644" s="40"/>
    </row>
    <row r="645" ht="15.75" customHeight="1">
      <c r="F645" s="40"/>
    </row>
    <row r="646" ht="15.75" customHeight="1">
      <c r="F646" s="40"/>
    </row>
    <row r="647" ht="15.75" customHeight="1">
      <c r="F647" s="40"/>
    </row>
    <row r="648" ht="15.75" customHeight="1">
      <c r="F648" s="40"/>
    </row>
    <row r="649" ht="15.75" customHeight="1">
      <c r="F649" s="40"/>
    </row>
    <row r="650" ht="15.75" customHeight="1">
      <c r="F650" s="40"/>
    </row>
    <row r="651" ht="15.75" customHeight="1">
      <c r="F651" s="40"/>
    </row>
    <row r="652" ht="15.75" customHeight="1">
      <c r="F652" s="40"/>
    </row>
    <row r="653" ht="15.75" customHeight="1">
      <c r="F653" s="40"/>
    </row>
    <row r="654" ht="15.75" customHeight="1">
      <c r="F654" s="40"/>
    </row>
    <row r="655" ht="15.75" customHeight="1">
      <c r="F655" s="40"/>
    </row>
    <row r="656" ht="15.75" customHeight="1">
      <c r="F656" s="40"/>
    </row>
    <row r="657" ht="15.75" customHeight="1">
      <c r="F657" s="40"/>
    </row>
    <row r="658" ht="15.75" customHeight="1">
      <c r="F658" s="40"/>
    </row>
    <row r="659" ht="15.75" customHeight="1">
      <c r="F659" s="40"/>
    </row>
    <row r="660" ht="15.75" customHeight="1">
      <c r="F660" s="40"/>
    </row>
    <row r="661" ht="15.75" customHeight="1">
      <c r="F661" s="40"/>
    </row>
    <row r="662" ht="15.75" customHeight="1">
      <c r="F662" s="40"/>
    </row>
    <row r="663" ht="15.75" customHeight="1">
      <c r="F663" s="40"/>
    </row>
    <row r="664" ht="15.75" customHeight="1">
      <c r="F664" s="40"/>
    </row>
    <row r="665" ht="15.75" customHeight="1">
      <c r="F665" s="40"/>
    </row>
    <row r="666" ht="15.75" customHeight="1">
      <c r="F666" s="40"/>
    </row>
    <row r="667" ht="15.75" customHeight="1">
      <c r="F667" s="40"/>
    </row>
    <row r="668" ht="15.75" customHeight="1">
      <c r="F668" s="40"/>
    </row>
    <row r="669" ht="15.75" customHeight="1">
      <c r="F669" s="40"/>
    </row>
    <row r="670" ht="15.75" customHeight="1">
      <c r="F670" s="40"/>
    </row>
    <row r="671" ht="15.75" customHeight="1">
      <c r="F671" s="40"/>
    </row>
    <row r="672" ht="15.75" customHeight="1">
      <c r="F672" s="40"/>
    </row>
    <row r="673" ht="15.75" customHeight="1">
      <c r="F673" s="40"/>
    </row>
    <row r="674" ht="15.75" customHeight="1">
      <c r="F674" s="40"/>
    </row>
    <row r="675" ht="15.75" customHeight="1">
      <c r="F675" s="40"/>
    </row>
    <row r="676" ht="15.75" customHeight="1">
      <c r="F676" s="40"/>
    </row>
    <row r="677" ht="15.75" customHeight="1">
      <c r="F677" s="40"/>
    </row>
    <row r="678" ht="15.75" customHeight="1">
      <c r="F678" s="40"/>
    </row>
    <row r="679" ht="15.75" customHeight="1">
      <c r="F679" s="40"/>
    </row>
    <row r="680" ht="15.75" customHeight="1">
      <c r="F680" s="40"/>
    </row>
    <row r="681" ht="15.75" customHeight="1">
      <c r="F681" s="40"/>
    </row>
    <row r="682" ht="15.75" customHeight="1">
      <c r="F682" s="40"/>
    </row>
    <row r="683" ht="15.75" customHeight="1">
      <c r="F683" s="40"/>
    </row>
    <row r="684" ht="15.75" customHeight="1">
      <c r="F684" s="40"/>
    </row>
    <row r="685" ht="15.75" customHeight="1">
      <c r="F685" s="40"/>
    </row>
    <row r="686" ht="15.75" customHeight="1">
      <c r="F686" s="40"/>
    </row>
    <row r="687" ht="15.75" customHeight="1">
      <c r="F687" s="40"/>
    </row>
    <row r="688" ht="15.75" customHeight="1">
      <c r="F688" s="40"/>
    </row>
    <row r="689" ht="15.75" customHeight="1">
      <c r="F689" s="40"/>
    </row>
    <row r="690" ht="15.75" customHeight="1">
      <c r="F690" s="40"/>
    </row>
    <row r="691" ht="15.75" customHeight="1">
      <c r="F691" s="40"/>
    </row>
    <row r="692" ht="15.75" customHeight="1">
      <c r="F692" s="40"/>
    </row>
    <row r="693" ht="15.75" customHeight="1">
      <c r="F693" s="40"/>
    </row>
    <row r="694" ht="15.75" customHeight="1">
      <c r="F694" s="40"/>
    </row>
    <row r="695" ht="15.75" customHeight="1">
      <c r="F695" s="40"/>
    </row>
    <row r="696" ht="15.75" customHeight="1">
      <c r="F696" s="40"/>
    </row>
    <row r="697" ht="15.75" customHeight="1">
      <c r="F697" s="40"/>
    </row>
    <row r="698" ht="15.75" customHeight="1">
      <c r="F698" s="40"/>
    </row>
    <row r="699" ht="15.75" customHeight="1">
      <c r="F699" s="40"/>
    </row>
    <row r="700" ht="15.75" customHeight="1">
      <c r="F700" s="40"/>
    </row>
    <row r="701" ht="15.75" customHeight="1">
      <c r="F701" s="40"/>
    </row>
    <row r="702" ht="15.75" customHeight="1">
      <c r="F702" s="40"/>
    </row>
    <row r="703" ht="15.75" customHeight="1">
      <c r="F703" s="40"/>
    </row>
    <row r="704" ht="15.75" customHeight="1">
      <c r="F704" s="40"/>
    </row>
    <row r="705" ht="15.75" customHeight="1">
      <c r="F705" s="40"/>
    </row>
    <row r="706" ht="15.75" customHeight="1">
      <c r="F706" s="40"/>
    </row>
    <row r="707" ht="15.75" customHeight="1">
      <c r="F707" s="40"/>
    </row>
    <row r="708" ht="15.75" customHeight="1">
      <c r="F708" s="40"/>
    </row>
    <row r="709" ht="15.75" customHeight="1">
      <c r="F709" s="40"/>
    </row>
    <row r="710" ht="15.75" customHeight="1">
      <c r="F710" s="40"/>
    </row>
    <row r="711" ht="15.75" customHeight="1">
      <c r="F711" s="40"/>
    </row>
    <row r="712" ht="15.75" customHeight="1">
      <c r="F712" s="40"/>
    </row>
    <row r="713" ht="15.75" customHeight="1">
      <c r="F713" s="40"/>
    </row>
    <row r="714" ht="15.75" customHeight="1">
      <c r="F714" s="40"/>
    </row>
    <row r="715" ht="15.75" customHeight="1">
      <c r="F715" s="40"/>
    </row>
    <row r="716" ht="15.75" customHeight="1">
      <c r="F716" s="40"/>
    </row>
    <row r="717" ht="15.75" customHeight="1">
      <c r="F717" s="40"/>
    </row>
    <row r="718" ht="15.75" customHeight="1">
      <c r="F718" s="40"/>
    </row>
    <row r="719" ht="15.75" customHeight="1">
      <c r="F719" s="40"/>
    </row>
    <row r="720" ht="15.75" customHeight="1">
      <c r="F720" s="40"/>
    </row>
    <row r="721" ht="15.75" customHeight="1">
      <c r="F721" s="40"/>
    </row>
    <row r="722" ht="15.75" customHeight="1">
      <c r="F722" s="40"/>
    </row>
    <row r="723" ht="15.75" customHeight="1">
      <c r="F723" s="40"/>
    </row>
    <row r="724" ht="15.75" customHeight="1">
      <c r="F724" s="40"/>
    </row>
    <row r="725" ht="15.75" customHeight="1">
      <c r="F725" s="40"/>
    </row>
    <row r="726" ht="15.75" customHeight="1">
      <c r="F726" s="40"/>
    </row>
    <row r="727" ht="15.75" customHeight="1">
      <c r="F727" s="40"/>
    </row>
    <row r="728" ht="15.75" customHeight="1">
      <c r="F728" s="40"/>
    </row>
    <row r="729" ht="15.75" customHeight="1">
      <c r="F729" s="40"/>
    </row>
    <row r="730" ht="15.75" customHeight="1">
      <c r="F730" s="40"/>
    </row>
    <row r="731" ht="15.75" customHeight="1">
      <c r="F731" s="40"/>
    </row>
    <row r="732" ht="15.75" customHeight="1">
      <c r="F732" s="40"/>
    </row>
    <row r="733" ht="15.75" customHeight="1">
      <c r="F733" s="40"/>
    </row>
    <row r="734" ht="15.75" customHeight="1">
      <c r="F734" s="40"/>
    </row>
    <row r="735" ht="15.75" customHeight="1">
      <c r="F735" s="40"/>
    </row>
    <row r="736" ht="15.75" customHeight="1">
      <c r="F736" s="40"/>
    </row>
    <row r="737" ht="15.75" customHeight="1">
      <c r="F737" s="40"/>
    </row>
    <row r="738" ht="15.75" customHeight="1">
      <c r="F738" s="40"/>
    </row>
    <row r="739" ht="15.75" customHeight="1">
      <c r="F739" s="40"/>
    </row>
    <row r="740" ht="15.75" customHeight="1">
      <c r="F740" s="40"/>
    </row>
    <row r="741" ht="15.75" customHeight="1">
      <c r="F741" s="40"/>
    </row>
    <row r="742" ht="15.75" customHeight="1">
      <c r="F742" s="40"/>
    </row>
    <row r="743" ht="15.75" customHeight="1">
      <c r="F743" s="40"/>
    </row>
    <row r="744" ht="15.75" customHeight="1">
      <c r="F744" s="40"/>
    </row>
    <row r="745" ht="15.75" customHeight="1">
      <c r="F745" s="40"/>
    </row>
    <row r="746" ht="15.75" customHeight="1">
      <c r="F746" s="40"/>
    </row>
    <row r="747" ht="15.75" customHeight="1">
      <c r="F747" s="40"/>
    </row>
    <row r="748" ht="15.75" customHeight="1">
      <c r="F748" s="40"/>
    </row>
    <row r="749" ht="15.75" customHeight="1">
      <c r="F749" s="40"/>
    </row>
    <row r="750" ht="15.75" customHeight="1">
      <c r="F750" s="40"/>
    </row>
    <row r="751" ht="15.75" customHeight="1">
      <c r="F751" s="40"/>
    </row>
    <row r="752" ht="15.75" customHeight="1">
      <c r="F752" s="40"/>
    </row>
    <row r="753" ht="15.75" customHeight="1">
      <c r="F753" s="40"/>
    </row>
    <row r="754" ht="15.75" customHeight="1">
      <c r="F754" s="40"/>
    </row>
    <row r="755" ht="15.75" customHeight="1">
      <c r="F755" s="40"/>
    </row>
    <row r="756" ht="15.75" customHeight="1">
      <c r="F756" s="40"/>
    </row>
    <row r="757" ht="15.75" customHeight="1">
      <c r="F757" s="40"/>
    </row>
    <row r="758" ht="15.75" customHeight="1">
      <c r="F758" s="40"/>
    </row>
    <row r="759" ht="15.75" customHeight="1">
      <c r="F759" s="40"/>
    </row>
    <row r="760" ht="15.75" customHeight="1">
      <c r="F760" s="40"/>
    </row>
    <row r="761" ht="15.75" customHeight="1">
      <c r="F761" s="40"/>
    </row>
    <row r="762" ht="15.75" customHeight="1">
      <c r="F762" s="40"/>
    </row>
    <row r="763" ht="15.75" customHeight="1">
      <c r="F763" s="40"/>
    </row>
    <row r="764" ht="15.75" customHeight="1">
      <c r="F764" s="40"/>
    </row>
    <row r="765" ht="15.75" customHeight="1">
      <c r="F765" s="40"/>
    </row>
    <row r="766" ht="15.75" customHeight="1">
      <c r="F766" s="40"/>
    </row>
    <row r="767" ht="15.75" customHeight="1">
      <c r="F767" s="40"/>
    </row>
    <row r="768" ht="15.75" customHeight="1">
      <c r="F768" s="40"/>
    </row>
    <row r="769" ht="15.75" customHeight="1">
      <c r="F769" s="40"/>
    </row>
    <row r="770" ht="15.75" customHeight="1">
      <c r="F770" s="40"/>
    </row>
    <row r="771" ht="15.75" customHeight="1">
      <c r="F771" s="40"/>
    </row>
    <row r="772" ht="15.75" customHeight="1">
      <c r="F772" s="40"/>
    </row>
    <row r="773" ht="15.75" customHeight="1">
      <c r="F773" s="40"/>
    </row>
    <row r="774" ht="15.75" customHeight="1">
      <c r="F774" s="40"/>
    </row>
    <row r="775" ht="15.75" customHeight="1">
      <c r="F775" s="40"/>
    </row>
    <row r="776" ht="15.75" customHeight="1">
      <c r="F776" s="40"/>
    </row>
    <row r="777" ht="15.75" customHeight="1">
      <c r="F777" s="40"/>
    </row>
    <row r="778" ht="15.75" customHeight="1">
      <c r="F778" s="40"/>
    </row>
    <row r="779" ht="15.75" customHeight="1">
      <c r="F779" s="40"/>
    </row>
    <row r="780" ht="15.75" customHeight="1">
      <c r="F780" s="40"/>
    </row>
    <row r="781" ht="15.75" customHeight="1">
      <c r="F781" s="40"/>
    </row>
    <row r="782" ht="15.75" customHeight="1">
      <c r="F782" s="40"/>
    </row>
    <row r="783" ht="15.75" customHeight="1">
      <c r="F783" s="40"/>
    </row>
    <row r="784" ht="15.75" customHeight="1">
      <c r="F784" s="40"/>
    </row>
    <row r="785" ht="15.75" customHeight="1">
      <c r="F785" s="40"/>
    </row>
    <row r="786" ht="15.75" customHeight="1">
      <c r="F786" s="40"/>
    </row>
    <row r="787" ht="15.75" customHeight="1">
      <c r="F787" s="40"/>
    </row>
    <row r="788" ht="15.75" customHeight="1">
      <c r="F788" s="40"/>
    </row>
    <row r="789" ht="15.75" customHeight="1">
      <c r="F789" s="40"/>
    </row>
    <row r="790" ht="15.75" customHeight="1">
      <c r="F790" s="40"/>
    </row>
    <row r="791" ht="15.75" customHeight="1">
      <c r="F791" s="40"/>
    </row>
    <row r="792" ht="15.75" customHeight="1">
      <c r="F792" s="40"/>
    </row>
    <row r="793" ht="15.75" customHeight="1">
      <c r="F793" s="40"/>
    </row>
    <row r="794" ht="15.75" customHeight="1">
      <c r="F794" s="40"/>
    </row>
    <row r="795" ht="15.75" customHeight="1">
      <c r="F795" s="40"/>
    </row>
    <row r="796" ht="15.75" customHeight="1">
      <c r="F796" s="40"/>
    </row>
    <row r="797" ht="15.75" customHeight="1">
      <c r="F797" s="40"/>
    </row>
    <row r="798" ht="15.75" customHeight="1">
      <c r="F798" s="40"/>
    </row>
    <row r="799" ht="15.75" customHeight="1">
      <c r="F799" s="40"/>
    </row>
    <row r="800" ht="15.75" customHeight="1">
      <c r="F800" s="40"/>
    </row>
    <row r="801" ht="15.75" customHeight="1">
      <c r="F801" s="40"/>
    </row>
    <row r="802" ht="15.75" customHeight="1">
      <c r="F802" s="40"/>
    </row>
    <row r="803" ht="15.75" customHeight="1">
      <c r="F803" s="40"/>
    </row>
    <row r="804" ht="15.75" customHeight="1">
      <c r="F804" s="40"/>
    </row>
    <row r="805" ht="15.75" customHeight="1">
      <c r="F805" s="40"/>
    </row>
    <row r="806" ht="15.75" customHeight="1">
      <c r="F806" s="40"/>
    </row>
    <row r="807" ht="15.75" customHeight="1">
      <c r="F807" s="40"/>
    </row>
    <row r="808" ht="15.75" customHeight="1">
      <c r="F808" s="40"/>
    </row>
    <row r="809" ht="15.75" customHeight="1">
      <c r="F809" s="40"/>
    </row>
    <row r="810" ht="15.75" customHeight="1">
      <c r="F810" s="40"/>
    </row>
    <row r="811" ht="15.75" customHeight="1">
      <c r="F811" s="40"/>
    </row>
    <row r="812" ht="15.75" customHeight="1">
      <c r="F812" s="40"/>
    </row>
    <row r="813" ht="15.75" customHeight="1">
      <c r="F813" s="40"/>
    </row>
    <row r="814" ht="15.75" customHeight="1">
      <c r="F814" s="40"/>
    </row>
    <row r="815" ht="15.75" customHeight="1">
      <c r="F815" s="40"/>
    </row>
    <row r="816" ht="15.75" customHeight="1">
      <c r="F816" s="40"/>
    </row>
    <row r="817" ht="15.75" customHeight="1">
      <c r="F817" s="40"/>
    </row>
    <row r="818" ht="15.75" customHeight="1">
      <c r="F818" s="40"/>
    </row>
    <row r="819" ht="15.75" customHeight="1">
      <c r="F819" s="40"/>
    </row>
    <row r="820" ht="15.75" customHeight="1">
      <c r="F820" s="40"/>
    </row>
    <row r="821" ht="15.75" customHeight="1">
      <c r="F821" s="40"/>
    </row>
    <row r="822" ht="15.75" customHeight="1">
      <c r="F822" s="40"/>
    </row>
    <row r="823" ht="15.75" customHeight="1">
      <c r="F823" s="40"/>
    </row>
    <row r="824" ht="15.75" customHeight="1">
      <c r="F824" s="40"/>
    </row>
    <row r="825" ht="15.75" customHeight="1">
      <c r="F825" s="40"/>
    </row>
    <row r="826" ht="15.75" customHeight="1">
      <c r="F826" s="40"/>
    </row>
    <row r="827" ht="15.75" customHeight="1">
      <c r="F827" s="40"/>
    </row>
    <row r="828" ht="15.75" customHeight="1">
      <c r="F828" s="40"/>
    </row>
    <row r="829" ht="15.75" customHeight="1">
      <c r="F829" s="40"/>
    </row>
    <row r="830" ht="15.75" customHeight="1">
      <c r="F830" s="40"/>
    </row>
    <row r="831" ht="15.75" customHeight="1">
      <c r="F831" s="40"/>
    </row>
    <row r="832" ht="15.75" customHeight="1">
      <c r="F832" s="40"/>
    </row>
    <row r="833" ht="15.75" customHeight="1">
      <c r="F833" s="40"/>
    </row>
    <row r="834" ht="15.75" customHeight="1">
      <c r="F834" s="40"/>
    </row>
    <row r="835" ht="15.75" customHeight="1">
      <c r="F835" s="40"/>
    </row>
    <row r="836" ht="15.75" customHeight="1">
      <c r="F836" s="40"/>
    </row>
    <row r="837" ht="15.75" customHeight="1">
      <c r="F837" s="40"/>
    </row>
    <row r="838" ht="15.75" customHeight="1">
      <c r="F838" s="40"/>
    </row>
    <row r="839" ht="15.75" customHeight="1">
      <c r="F839" s="40"/>
    </row>
    <row r="840" ht="15.75" customHeight="1">
      <c r="F840" s="40"/>
    </row>
    <row r="841" ht="15.75" customHeight="1">
      <c r="F841" s="40"/>
    </row>
    <row r="842" ht="15.75" customHeight="1">
      <c r="F842" s="40"/>
    </row>
    <row r="843" ht="15.75" customHeight="1">
      <c r="F843" s="40"/>
    </row>
    <row r="844" ht="15.75" customHeight="1">
      <c r="F844" s="40"/>
    </row>
    <row r="845" ht="15.75" customHeight="1">
      <c r="F845" s="40"/>
    </row>
    <row r="846" ht="15.75" customHeight="1">
      <c r="F846" s="40"/>
    </row>
    <row r="847" ht="15.75" customHeight="1">
      <c r="F847" s="40"/>
    </row>
    <row r="848" ht="15.75" customHeight="1">
      <c r="F848" s="40"/>
    </row>
    <row r="849" ht="15.75" customHeight="1">
      <c r="F849" s="40"/>
    </row>
    <row r="850" ht="15.75" customHeight="1">
      <c r="F850" s="40"/>
    </row>
    <row r="851" ht="15.75" customHeight="1">
      <c r="F851" s="40"/>
    </row>
    <row r="852" ht="15.75" customHeight="1">
      <c r="F852" s="40"/>
    </row>
    <row r="853" ht="15.75" customHeight="1">
      <c r="F853" s="40"/>
    </row>
    <row r="854" ht="15.75" customHeight="1">
      <c r="F854" s="40"/>
    </row>
    <row r="855" ht="15.75" customHeight="1">
      <c r="F855" s="40"/>
    </row>
    <row r="856" ht="15.75" customHeight="1">
      <c r="F856" s="40"/>
    </row>
    <row r="857" ht="15.75" customHeight="1">
      <c r="F857" s="40"/>
    </row>
    <row r="858" ht="15.75" customHeight="1">
      <c r="F858" s="40"/>
    </row>
    <row r="859" ht="15.75" customHeight="1">
      <c r="F859" s="40"/>
    </row>
    <row r="860" ht="15.75" customHeight="1">
      <c r="F860" s="40"/>
    </row>
    <row r="861" ht="15.75" customHeight="1">
      <c r="F861" s="40"/>
    </row>
    <row r="862" ht="15.75" customHeight="1">
      <c r="F862" s="40"/>
    </row>
    <row r="863" ht="15.75" customHeight="1">
      <c r="F863" s="40"/>
    </row>
    <row r="864" ht="15.75" customHeight="1">
      <c r="F864" s="40"/>
    </row>
    <row r="865" ht="15.75" customHeight="1">
      <c r="F865" s="40"/>
    </row>
    <row r="866" ht="15.75" customHeight="1">
      <c r="F866" s="40"/>
    </row>
    <row r="867" ht="15.75" customHeight="1">
      <c r="F867" s="40"/>
    </row>
    <row r="868" ht="15.75" customHeight="1">
      <c r="F868" s="40"/>
    </row>
    <row r="869" ht="15.75" customHeight="1">
      <c r="F869" s="40"/>
    </row>
    <row r="870" ht="15.75" customHeight="1">
      <c r="F870" s="40"/>
    </row>
    <row r="871" ht="15.75" customHeight="1">
      <c r="F871" s="40"/>
    </row>
    <row r="872" ht="15.75" customHeight="1">
      <c r="F872" s="40"/>
    </row>
    <row r="873" ht="15.75" customHeight="1">
      <c r="F873" s="40"/>
    </row>
    <row r="874" ht="15.75" customHeight="1">
      <c r="F874" s="40"/>
    </row>
    <row r="875" ht="15.75" customHeight="1">
      <c r="F875" s="40"/>
    </row>
    <row r="876" ht="15.75" customHeight="1">
      <c r="F876" s="40"/>
    </row>
    <row r="877" ht="15.75" customHeight="1">
      <c r="F877" s="40"/>
    </row>
    <row r="878" ht="15.75" customHeight="1">
      <c r="F878" s="40"/>
    </row>
    <row r="879" ht="15.75" customHeight="1">
      <c r="F879" s="40"/>
    </row>
    <row r="880" ht="15.75" customHeight="1">
      <c r="F880" s="40"/>
    </row>
    <row r="881" ht="15.75" customHeight="1">
      <c r="F881" s="40"/>
    </row>
    <row r="882" ht="15.75" customHeight="1">
      <c r="F882" s="40"/>
    </row>
    <row r="883" ht="15.75" customHeight="1">
      <c r="F883" s="40"/>
    </row>
    <row r="884" ht="15.75" customHeight="1">
      <c r="F884" s="40"/>
    </row>
    <row r="885" ht="15.75" customHeight="1">
      <c r="F885" s="40"/>
    </row>
    <row r="886" ht="15.75" customHeight="1">
      <c r="F886" s="40"/>
    </row>
    <row r="887" ht="15.75" customHeight="1">
      <c r="F887" s="40"/>
    </row>
    <row r="888" ht="15.75" customHeight="1">
      <c r="F888" s="40"/>
    </row>
    <row r="889" ht="15.75" customHeight="1">
      <c r="F889" s="40"/>
    </row>
    <row r="890" ht="15.75" customHeight="1">
      <c r="F890" s="40"/>
    </row>
    <row r="891" ht="15.75" customHeight="1">
      <c r="F891" s="40"/>
    </row>
    <row r="892" ht="15.75" customHeight="1">
      <c r="F892" s="40"/>
    </row>
    <row r="893" ht="15.75" customHeight="1">
      <c r="F893" s="40"/>
    </row>
    <row r="894" ht="15.75" customHeight="1">
      <c r="F894" s="40"/>
    </row>
    <row r="895" ht="15.75" customHeight="1">
      <c r="F895" s="40"/>
    </row>
    <row r="896" ht="15.75" customHeight="1">
      <c r="F896" s="40"/>
    </row>
    <row r="897" ht="15.75" customHeight="1">
      <c r="F897" s="40"/>
    </row>
    <row r="898" ht="15.75" customHeight="1">
      <c r="F898" s="40"/>
    </row>
    <row r="899" ht="15.75" customHeight="1">
      <c r="F899" s="40"/>
    </row>
    <row r="900" ht="15.75" customHeight="1">
      <c r="F900" s="40"/>
    </row>
    <row r="901" ht="15.75" customHeight="1">
      <c r="F901" s="40"/>
    </row>
    <row r="902" ht="15.75" customHeight="1">
      <c r="F902" s="40"/>
    </row>
    <row r="903" ht="15.75" customHeight="1">
      <c r="F903" s="40"/>
    </row>
    <row r="904" ht="15.75" customHeight="1">
      <c r="F904" s="40"/>
    </row>
    <row r="905" ht="15.75" customHeight="1">
      <c r="F905" s="40"/>
    </row>
    <row r="906" ht="15.75" customHeight="1">
      <c r="F906" s="40"/>
    </row>
    <row r="907" ht="15.75" customHeight="1">
      <c r="F907" s="40"/>
    </row>
    <row r="908" ht="15.75" customHeight="1">
      <c r="F908" s="40"/>
    </row>
    <row r="909" ht="15.75" customHeight="1">
      <c r="F909" s="40"/>
    </row>
    <row r="910" ht="15.75" customHeight="1">
      <c r="F910" s="40"/>
    </row>
    <row r="911" ht="15.75" customHeight="1">
      <c r="F911" s="40"/>
    </row>
    <row r="912" ht="15.75" customHeight="1">
      <c r="F912" s="40"/>
    </row>
    <row r="913" ht="15.75" customHeight="1">
      <c r="F913" s="40"/>
    </row>
    <row r="914" ht="15.75" customHeight="1">
      <c r="F914" s="40"/>
    </row>
    <row r="915" ht="15.75" customHeight="1">
      <c r="F915" s="40"/>
    </row>
    <row r="916" ht="15.75" customHeight="1">
      <c r="F916" s="40"/>
    </row>
    <row r="917" ht="15.75" customHeight="1">
      <c r="F917" s="40"/>
    </row>
    <row r="918" ht="15.75" customHeight="1">
      <c r="F918" s="40"/>
    </row>
    <row r="919" ht="15.75" customHeight="1">
      <c r="F919" s="40"/>
    </row>
    <row r="920" ht="15.75" customHeight="1">
      <c r="F920" s="40"/>
    </row>
    <row r="921" ht="15.75" customHeight="1">
      <c r="F921" s="40"/>
    </row>
    <row r="922" ht="15.75" customHeight="1">
      <c r="F922" s="40"/>
    </row>
    <row r="923" ht="15.75" customHeight="1">
      <c r="F923" s="40"/>
    </row>
    <row r="924" ht="15.75" customHeight="1">
      <c r="F924" s="40"/>
    </row>
    <row r="925" ht="15.75" customHeight="1">
      <c r="F925" s="40"/>
    </row>
    <row r="926" ht="15.75" customHeight="1">
      <c r="F926" s="40"/>
    </row>
    <row r="927" ht="15.75" customHeight="1">
      <c r="F927" s="40"/>
    </row>
    <row r="928" ht="15.75" customHeight="1">
      <c r="F928" s="40"/>
    </row>
    <row r="929" ht="15.75" customHeight="1">
      <c r="F929" s="40"/>
    </row>
    <row r="930" ht="15.75" customHeight="1">
      <c r="F930" s="40"/>
    </row>
    <row r="931" ht="15.75" customHeight="1">
      <c r="F931" s="40"/>
    </row>
    <row r="932" ht="15.75" customHeight="1">
      <c r="F932" s="40"/>
    </row>
    <row r="933" ht="15.75" customHeight="1">
      <c r="F933" s="40"/>
    </row>
    <row r="934" ht="15.75" customHeight="1">
      <c r="F934" s="40"/>
    </row>
    <row r="935" ht="15.75" customHeight="1">
      <c r="F935" s="40"/>
    </row>
    <row r="936" ht="15.75" customHeight="1">
      <c r="F936" s="40"/>
    </row>
    <row r="937" ht="15.75" customHeight="1">
      <c r="F937" s="40"/>
    </row>
    <row r="938" ht="15.75" customHeight="1">
      <c r="F938" s="40"/>
    </row>
    <row r="939" ht="15.75" customHeight="1">
      <c r="F939" s="40"/>
    </row>
    <row r="940" ht="15.75" customHeight="1">
      <c r="F940" s="40"/>
    </row>
    <row r="941" ht="15.75" customHeight="1">
      <c r="F941" s="40"/>
    </row>
    <row r="942" ht="15.75" customHeight="1">
      <c r="F942" s="40"/>
    </row>
    <row r="943" ht="15.75" customHeight="1">
      <c r="F943" s="40"/>
    </row>
    <row r="944" ht="15.75" customHeight="1">
      <c r="F944" s="40"/>
    </row>
    <row r="945" ht="15.75" customHeight="1">
      <c r="F945" s="40"/>
    </row>
    <row r="946" ht="15.75" customHeight="1">
      <c r="F946" s="40"/>
    </row>
    <row r="947" ht="15.75" customHeight="1">
      <c r="F947" s="40"/>
    </row>
    <row r="948" ht="15.75" customHeight="1">
      <c r="F948" s="40"/>
    </row>
    <row r="949" ht="15.75" customHeight="1">
      <c r="F949" s="40"/>
    </row>
    <row r="950" ht="15.75" customHeight="1">
      <c r="F950" s="40"/>
    </row>
    <row r="951" ht="15.75" customHeight="1">
      <c r="F951" s="40"/>
    </row>
    <row r="952" ht="15.75" customHeight="1">
      <c r="F952" s="40"/>
    </row>
    <row r="953" ht="15.75" customHeight="1">
      <c r="F953" s="40"/>
    </row>
    <row r="954" ht="15.75" customHeight="1">
      <c r="F954" s="40"/>
    </row>
    <row r="955" ht="15.75" customHeight="1">
      <c r="F955" s="40"/>
    </row>
    <row r="956" ht="15.75" customHeight="1">
      <c r="F956" s="40"/>
    </row>
    <row r="957" ht="15.75" customHeight="1">
      <c r="F957" s="40"/>
    </row>
    <row r="958" ht="15.75" customHeight="1">
      <c r="F958" s="40"/>
    </row>
    <row r="959" ht="15.75" customHeight="1">
      <c r="F959" s="40"/>
    </row>
    <row r="960" ht="15.75" customHeight="1">
      <c r="F960" s="40"/>
    </row>
    <row r="961" ht="15.75" customHeight="1">
      <c r="F961" s="40"/>
    </row>
    <row r="962" ht="15.75" customHeight="1">
      <c r="F962" s="40"/>
    </row>
    <row r="963" ht="15.75" customHeight="1">
      <c r="F963" s="40"/>
    </row>
    <row r="964" ht="15.75" customHeight="1">
      <c r="F964" s="40"/>
    </row>
    <row r="965" ht="15.75" customHeight="1">
      <c r="F965" s="40"/>
    </row>
    <row r="966" ht="15.75" customHeight="1">
      <c r="F966" s="40"/>
    </row>
    <row r="967" ht="15.75" customHeight="1">
      <c r="F967" s="40"/>
    </row>
    <row r="968" ht="15.75" customHeight="1">
      <c r="F968" s="40"/>
    </row>
    <row r="969" ht="15.75" customHeight="1">
      <c r="F969" s="40"/>
    </row>
    <row r="970" ht="15.75" customHeight="1">
      <c r="F970" s="40"/>
    </row>
    <row r="971" ht="15.75" customHeight="1">
      <c r="F971" s="40"/>
    </row>
    <row r="972" ht="15.75" customHeight="1">
      <c r="F972" s="40"/>
    </row>
    <row r="973" ht="15.75" customHeight="1">
      <c r="F973" s="40"/>
    </row>
    <row r="974" ht="15.75" customHeight="1">
      <c r="F974" s="40"/>
    </row>
    <row r="975" ht="15.75" customHeight="1">
      <c r="F975" s="40"/>
    </row>
    <row r="976" ht="15.75" customHeight="1">
      <c r="F976" s="40"/>
    </row>
    <row r="977" ht="15.75" customHeight="1">
      <c r="F977" s="40"/>
    </row>
    <row r="978" ht="15.75" customHeight="1">
      <c r="F978" s="40"/>
    </row>
    <row r="979" ht="15.75" customHeight="1">
      <c r="F979" s="40"/>
    </row>
    <row r="980" ht="15.75" customHeight="1">
      <c r="F980" s="40"/>
    </row>
    <row r="981" ht="15.75" customHeight="1">
      <c r="F981" s="40"/>
    </row>
    <row r="982" ht="15.75" customHeight="1">
      <c r="F982" s="40"/>
    </row>
    <row r="983" ht="15.75" customHeight="1">
      <c r="F983" s="40"/>
    </row>
    <row r="984" ht="15.75" customHeight="1">
      <c r="F984" s="40"/>
    </row>
    <row r="985" ht="15.75" customHeight="1">
      <c r="F985" s="40"/>
    </row>
    <row r="986" ht="15.75" customHeight="1">
      <c r="F986" s="40"/>
    </row>
    <row r="987" ht="15.75" customHeight="1">
      <c r="F987" s="40"/>
    </row>
    <row r="988" ht="15.75" customHeight="1">
      <c r="F988" s="40"/>
    </row>
    <row r="989" ht="15.75" customHeight="1">
      <c r="F989" s="40"/>
    </row>
    <row r="990" ht="15.75" customHeight="1">
      <c r="F990" s="40"/>
    </row>
    <row r="991" ht="15.75" customHeight="1">
      <c r="F991" s="40"/>
    </row>
    <row r="992" ht="15.75" customHeight="1">
      <c r="F992" s="40"/>
    </row>
    <row r="993" ht="15.75" customHeight="1">
      <c r="F993" s="40"/>
    </row>
    <row r="994" ht="15.75" customHeight="1">
      <c r="F994" s="40"/>
    </row>
    <row r="995" ht="15.75" customHeight="1">
      <c r="F995" s="40"/>
    </row>
    <row r="996" ht="15.75" customHeight="1">
      <c r="F996" s="40"/>
    </row>
    <row r="997" ht="15.75" customHeight="1">
      <c r="F997" s="40"/>
    </row>
    <row r="998" ht="15.75" customHeight="1">
      <c r="F998" s="40"/>
    </row>
    <row r="999" ht="15.75" customHeight="1">
      <c r="F999" s="40"/>
    </row>
    <row r="1000" ht="15.75" customHeight="1">
      <c r="F1000" s="40"/>
    </row>
  </sheetData>
  <mergeCells count="2">
    <mergeCell ref="C3:E3"/>
    <mergeCell ref="G3:H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2020-07-10T19:34:02Z</dcterms:created>
  <dc:creator>Munro, Andrew R (DFG)</dc:creator>
</cp:coreProperties>
</file>