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6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\Documents\Dropbox\ebswp\prg\proj\"/>
    </mc:Choice>
  </mc:AlternateContent>
  <bookViews>
    <workbookView xWindow="480" yWindow="420" windowWidth="11592" windowHeight="6420" firstSheet="3" activeTab="5"/>
  </bookViews>
  <sheets>
    <sheet name="For R" sheetId="19" r:id="rId1"/>
    <sheet name="Chart2" sheetId="18" r:id="rId2"/>
    <sheet name="Sheet3" sheetId="17" r:id="rId3"/>
    <sheet name="New_R.rep" sheetId="20" r:id="rId4"/>
    <sheet name="Chart6" sheetId="25" r:id="rId5"/>
    <sheet name="Main Decider" sheetId="2" r:id="rId6"/>
    <sheet name="Diversity index" sheetId="4" r:id="rId7"/>
    <sheet name="Chart3" sheetId="22" r:id="rId8"/>
    <sheet name="Chart5" sheetId="23" r:id="rId9"/>
    <sheet name="Sheet7" sheetId="21" r:id="rId10"/>
    <sheet name="Chart4" sheetId="8" r:id="rId11"/>
    <sheet name="Chart7" sheetId="12" r:id="rId12"/>
    <sheet name="Chart8" sheetId="13" r:id="rId13"/>
    <sheet name="Sheet8" sheetId="24" r:id="rId14"/>
    <sheet name="Sheet1" sheetId="16" r:id="rId15"/>
    <sheet name="Salmon" sheetId="3" r:id="rId16"/>
    <sheet name="Sheet5" sheetId="10" r:id="rId17"/>
    <sheet name="Chart1 (2)" sheetId="15" r:id="rId18"/>
    <sheet name="Chart1" sheetId="14" r:id="rId19"/>
    <sheet name="For_R.rep" sheetId="1" r:id="rId20"/>
  </sheets>
  <definedNames>
    <definedName name="Fishable_1" localSheetId="5">'Main Decider'!$AB$16</definedName>
    <definedName name="M">'Diversity index'!$G$12</definedName>
  </definedNames>
  <calcPr calcId="152511"/>
</workbook>
</file>

<file path=xl/calcChain.xml><?xml version="1.0" encoding="utf-8"?>
<calcChain xmlns="http://schemas.openxmlformats.org/spreadsheetml/2006/main">
  <c r="E142" i="2" l="1"/>
  <c r="A100" i="2"/>
  <c r="A111" i="2" s="1"/>
  <c r="B100" i="2"/>
  <c r="C100" i="2"/>
  <c r="E100" i="2"/>
  <c r="F100" i="2"/>
  <c r="A101" i="2"/>
  <c r="B101" i="2"/>
  <c r="C101" i="2"/>
  <c r="A102" i="2"/>
  <c r="A113" i="2" s="1"/>
  <c r="A124" i="2" s="1"/>
  <c r="A135" i="2" s="1"/>
  <c r="A146" i="2" s="1"/>
  <c r="A157" i="2" s="1"/>
  <c r="A168" i="2" s="1"/>
  <c r="A179" i="2" s="1"/>
  <c r="A190" i="2" s="1"/>
  <c r="B102" i="2"/>
  <c r="C102" i="2"/>
  <c r="E102" i="2"/>
  <c r="F102" i="2"/>
  <c r="A103" i="2"/>
  <c r="B103" i="2"/>
  <c r="B114" i="2" s="1"/>
  <c r="B125" i="2" s="1"/>
  <c r="B136" i="2" s="1"/>
  <c r="C103" i="2"/>
  <c r="A104" i="2"/>
  <c r="A115" i="2" s="1"/>
  <c r="B104" i="2"/>
  <c r="C104" i="2"/>
  <c r="E104" i="2"/>
  <c r="F104" i="2"/>
  <c r="A105" i="2"/>
  <c r="B105" i="2"/>
  <c r="B116" i="2" s="1"/>
  <c r="C105" i="2"/>
  <c r="A106" i="2"/>
  <c r="A117" i="2" s="1"/>
  <c r="B106" i="2"/>
  <c r="C106" i="2"/>
  <c r="E106" i="2"/>
  <c r="F106" i="2"/>
  <c r="A107" i="2"/>
  <c r="B107" i="2"/>
  <c r="B118" i="2" s="1"/>
  <c r="C107" i="2"/>
  <c r="F107" i="2"/>
  <c r="A108" i="2"/>
  <c r="A119" i="2" s="1"/>
  <c r="B108" i="2"/>
  <c r="C108" i="2"/>
  <c r="E108" i="2"/>
  <c r="F108" i="2"/>
  <c r="A109" i="2"/>
  <c r="B109" i="2"/>
  <c r="B120" i="2" s="1"/>
  <c r="B131" i="2" s="1"/>
  <c r="B142" i="2" s="1"/>
  <c r="B153" i="2" s="1"/>
  <c r="C109" i="2"/>
  <c r="A110" i="2"/>
  <c r="A121" i="2" s="1"/>
  <c r="A132" i="2" s="1"/>
  <c r="A143" i="2" s="1"/>
  <c r="A154" i="2" s="1"/>
  <c r="A165" i="2" s="1"/>
  <c r="B110" i="2"/>
  <c r="C110" i="2"/>
  <c r="E110" i="2"/>
  <c r="F110" i="2"/>
  <c r="B111" i="2"/>
  <c r="B122" i="2" s="1"/>
  <c r="C111" i="2"/>
  <c r="F111" i="2"/>
  <c r="A112" i="2"/>
  <c r="A123" i="2" s="1"/>
  <c r="B113" i="2"/>
  <c r="C113" i="2"/>
  <c r="A114" i="2"/>
  <c r="A125" i="2" s="1"/>
  <c r="A136" i="2" s="1"/>
  <c r="A147" i="2" s="1"/>
  <c r="A158" i="2" s="1"/>
  <c r="A169" i="2" s="1"/>
  <c r="A180" i="2" s="1"/>
  <c r="B115" i="2"/>
  <c r="B126" i="2" s="1"/>
  <c r="C115" i="2"/>
  <c r="F115" i="2"/>
  <c r="A116" i="2"/>
  <c r="A127" i="2" s="1"/>
  <c r="B117" i="2"/>
  <c r="C117" i="2"/>
  <c r="A118" i="2"/>
  <c r="A129" i="2" s="1"/>
  <c r="B119" i="2"/>
  <c r="B130" i="2" s="1"/>
  <c r="C119" i="2"/>
  <c r="F119" i="2"/>
  <c r="A120" i="2"/>
  <c r="A131" i="2" s="1"/>
  <c r="B121" i="2"/>
  <c r="C121" i="2"/>
  <c r="A122" i="2"/>
  <c r="A133" i="2" s="1"/>
  <c r="A144" i="2" s="1"/>
  <c r="A155" i="2" s="1"/>
  <c r="A126" i="2"/>
  <c r="A137" i="2" s="1"/>
  <c r="B127" i="2"/>
  <c r="B138" i="2" s="1"/>
  <c r="A128" i="2"/>
  <c r="A139" i="2" s="1"/>
  <c r="B129" i="2"/>
  <c r="A130" i="2"/>
  <c r="A141" i="2" s="1"/>
  <c r="A152" i="2" s="1"/>
  <c r="A163" i="2" s="1"/>
  <c r="B133" i="2"/>
  <c r="B144" i="2" s="1"/>
  <c r="B155" i="2" s="1"/>
  <c r="B166" i="2" s="1"/>
  <c r="B177" i="2" s="1"/>
  <c r="A134" i="2"/>
  <c r="A145" i="2" s="1"/>
  <c r="B137" i="2"/>
  <c r="A138" i="2"/>
  <c r="A149" i="2" s="1"/>
  <c r="A160" i="2" s="1"/>
  <c r="A171" i="2" s="1"/>
  <c r="A182" i="2" s="1"/>
  <c r="A193" i="2" s="1"/>
  <c r="A204" i="2" s="1"/>
  <c r="A215" i="2" s="1"/>
  <c r="A140" i="2"/>
  <c r="A151" i="2" s="1"/>
  <c r="A162" i="2" s="1"/>
  <c r="A173" i="2" s="1"/>
  <c r="A184" i="2" s="1"/>
  <c r="B140" i="2"/>
  <c r="B151" i="2" s="1"/>
  <c r="B162" i="2" s="1"/>
  <c r="B173" i="2" s="1"/>
  <c r="B141" i="2"/>
  <c r="B152" i="2" s="1"/>
  <c r="A142" i="2"/>
  <c r="A153" i="2" s="1"/>
  <c r="A164" i="2" s="1"/>
  <c r="A175" i="2" s="1"/>
  <c r="A186" i="2" s="1"/>
  <c r="B147" i="2"/>
  <c r="B158" i="2" s="1"/>
  <c r="B169" i="2" s="1"/>
  <c r="B180" i="2" s="1"/>
  <c r="B191" i="2" s="1"/>
  <c r="B202" i="2" s="1"/>
  <c r="B213" i="2" s="1"/>
  <c r="B224" i="2" s="1"/>
  <c r="B235" i="2" s="1"/>
  <c r="B246" i="2" s="1"/>
  <c r="B257" i="2" s="1"/>
  <c r="B268" i="2" s="1"/>
  <c r="B279" i="2" s="1"/>
  <c r="B290" i="2" s="1"/>
  <c r="A148" i="2"/>
  <c r="A159" i="2" s="1"/>
  <c r="B148" i="2"/>
  <c r="B159" i="2" s="1"/>
  <c r="B170" i="2" s="1"/>
  <c r="B181" i="2" s="1"/>
  <c r="B149" i="2"/>
  <c r="B160" i="2" s="1"/>
  <c r="B171" i="2" s="1"/>
  <c r="A150" i="2"/>
  <c r="A161" i="2" s="1"/>
  <c r="A172" i="2" s="1"/>
  <c r="A183" i="2" s="1"/>
  <c r="A194" i="2" s="1"/>
  <c r="A156" i="2"/>
  <c r="A167" i="2" s="1"/>
  <c r="A178" i="2" s="1"/>
  <c r="A189" i="2" s="1"/>
  <c r="A200" i="2" s="1"/>
  <c r="A211" i="2" s="1"/>
  <c r="A222" i="2" s="1"/>
  <c r="A233" i="2" s="1"/>
  <c r="B163" i="2"/>
  <c r="B174" i="2" s="1"/>
  <c r="B185" i="2" s="1"/>
  <c r="B164" i="2"/>
  <c r="B175" i="2" s="1"/>
  <c r="B186" i="2" s="1"/>
  <c r="B197" i="2" s="1"/>
  <c r="A166" i="2"/>
  <c r="A177" i="2" s="1"/>
  <c r="A188" i="2" s="1"/>
  <c r="A199" i="2" s="1"/>
  <c r="A210" i="2" s="1"/>
  <c r="A170" i="2"/>
  <c r="A181" i="2" s="1"/>
  <c r="A192" i="2" s="1"/>
  <c r="A174" i="2"/>
  <c r="A185" i="2" s="1"/>
  <c r="A196" i="2" s="1"/>
  <c r="A207" i="2" s="1"/>
  <c r="A218" i="2" s="1"/>
  <c r="A229" i="2" s="1"/>
  <c r="A176" i="2"/>
  <c r="A187" i="2" s="1"/>
  <c r="B182" i="2"/>
  <c r="B184" i="2"/>
  <c r="B195" i="2" s="1"/>
  <c r="B188" i="2"/>
  <c r="B199" i="2" s="1"/>
  <c r="A191" i="2"/>
  <c r="A202" i="2" s="1"/>
  <c r="B192" i="2"/>
  <c r="B203" i="2" s="1"/>
  <c r="B193" i="2"/>
  <c r="A195" i="2"/>
  <c r="A206" i="2" s="1"/>
  <c r="B196" i="2"/>
  <c r="B207" i="2" s="1"/>
  <c r="B218" i="2" s="1"/>
  <c r="A197" i="2"/>
  <c r="A208" i="2" s="1"/>
  <c r="A219" i="2" s="1"/>
  <c r="A230" i="2" s="1"/>
  <c r="A241" i="2" s="1"/>
  <c r="A252" i="2" s="1"/>
  <c r="A263" i="2" s="1"/>
  <c r="A274" i="2" s="1"/>
  <c r="A285" i="2" s="1"/>
  <c r="A296" i="2" s="1"/>
  <c r="A198" i="2"/>
  <c r="A201" i="2"/>
  <c r="A212" i="2" s="1"/>
  <c r="A223" i="2" s="1"/>
  <c r="A203" i="2"/>
  <c r="A214" i="2" s="1"/>
  <c r="B204" i="2"/>
  <c r="B215" i="2" s="1"/>
  <c r="A205" i="2"/>
  <c r="A216" i="2" s="1"/>
  <c r="A227" i="2" s="1"/>
  <c r="B206" i="2"/>
  <c r="B217" i="2" s="1"/>
  <c r="B228" i="2" s="1"/>
  <c r="B208" i="2"/>
  <c r="B219" i="2" s="1"/>
  <c r="A209" i="2"/>
  <c r="A220" i="2" s="1"/>
  <c r="A231" i="2" s="1"/>
  <c r="B210" i="2"/>
  <c r="B221" i="2" s="1"/>
  <c r="B232" i="2" s="1"/>
  <c r="B243" i="2" s="1"/>
  <c r="B254" i="2" s="1"/>
  <c r="B265" i="2" s="1"/>
  <c r="B276" i="2" s="1"/>
  <c r="B287" i="2" s="1"/>
  <c r="A213" i="2"/>
  <c r="A224" i="2" s="1"/>
  <c r="A235" i="2" s="1"/>
  <c r="A246" i="2" s="1"/>
  <c r="A257" i="2" s="1"/>
  <c r="A268" i="2" s="1"/>
  <c r="A279" i="2" s="1"/>
  <c r="A290" i="2" s="1"/>
  <c r="B214" i="2"/>
  <c r="A217" i="2"/>
  <c r="A221" i="2"/>
  <c r="A232" i="2" s="1"/>
  <c r="A243" i="2" s="1"/>
  <c r="A254" i="2" s="1"/>
  <c r="A265" i="2" s="1"/>
  <c r="A276" i="2" s="1"/>
  <c r="A287" i="2" s="1"/>
  <c r="A225" i="2"/>
  <c r="B225" i="2"/>
  <c r="B236" i="2" s="1"/>
  <c r="A226" i="2"/>
  <c r="A237" i="2" s="1"/>
  <c r="B226" i="2"/>
  <c r="A228" i="2"/>
  <c r="A239" i="2" s="1"/>
  <c r="A250" i="2" s="1"/>
  <c r="A261" i="2" s="1"/>
  <c r="A272" i="2" s="1"/>
  <c r="A283" i="2" s="1"/>
  <c r="A294" i="2" s="1"/>
  <c r="B229" i="2"/>
  <c r="B240" i="2" s="1"/>
  <c r="B230" i="2"/>
  <c r="A234" i="2"/>
  <c r="A245" i="2" s="1"/>
  <c r="A236" i="2"/>
  <c r="A247" i="2" s="1"/>
  <c r="B237" i="2"/>
  <c r="B248" i="2" s="1"/>
  <c r="B259" i="2" s="1"/>
  <c r="B270" i="2" s="1"/>
  <c r="B281" i="2" s="1"/>
  <c r="B292" i="2" s="1"/>
  <c r="A238" i="2"/>
  <c r="A249" i="2" s="1"/>
  <c r="B239" i="2"/>
  <c r="B250" i="2" s="1"/>
  <c r="A240" i="2"/>
  <c r="A251" i="2" s="1"/>
  <c r="B241" i="2"/>
  <c r="B252" i="2" s="1"/>
  <c r="B263" i="2" s="1"/>
  <c r="B274" i="2" s="1"/>
  <c r="B285" i="2" s="1"/>
  <c r="B296" i="2" s="1"/>
  <c r="A242" i="2"/>
  <c r="A253" i="2" s="1"/>
  <c r="A244" i="2"/>
  <c r="A255" i="2" s="1"/>
  <c r="B247" i="2"/>
  <c r="B258" i="2" s="1"/>
  <c r="A248" i="2"/>
  <c r="A259" i="2" s="1"/>
  <c r="B251" i="2"/>
  <c r="B262" i="2" s="1"/>
  <c r="A256" i="2"/>
  <c r="A267" i="2" s="1"/>
  <c r="A258" i="2"/>
  <c r="A269" i="2" s="1"/>
  <c r="A260" i="2"/>
  <c r="A271" i="2" s="1"/>
  <c r="B261" i="2"/>
  <c r="B272" i="2" s="1"/>
  <c r="B283" i="2" s="1"/>
  <c r="B294" i="2" s="1"/>
  <c r="A262" i="2"/>
  <c r="A273" i="2" s="1"/>
  <c r="A264" i="2"/>
  <c r="A275" i="2" s="1"/>
  <c r="A266" i="2"/>
  <c r="A277" i="2" s="1"/>
  <c r="B269" i="2"/>
  <c r="B280" i="2" s="1"/>
  <c r="B291" i="2" s="1"/>
  <c r="A270" i="2"/>
  <c r="A281" i="2" s="1"/>
  <c r="B273" i="2"/>
  <c r="B284" i="2" s="1"/>
  <c r="B295" i="2" s="1"/>
  <c r="A278" i="2"/>
  <c r="A289" i="2" s="1"/>
  <c r="A280" i="2"/>
  <c r="A291" i="2" s="1"/>
  <c r="A282" i="2"/>
  <c r="A293" i="2" s="1"/>
  <c r="A284" i="2"/>
  <c r="A295" i="2" s="1"/>
  <c r="A286" i="2"/>
  <c r="A288" i="2"/>
  <c r="A292" i="2"/>
  <c r="A67" i="2"/>
  <c r="A68" i="2"/>
  <c r="A69" i="2"/>
  <c r="A70" i="2"/>
  <c r="A81" i="2" s="1"/>
  <c r="A92" i="2" s="1"/>
  <c r="A71" i="2"/>
  <c r="A72" i="2"/>
  <c r="A73" i="2"/>
  <c r="A74" i="2"/>
  <c r="A85" i="2" s="1"/>
  <c r="A96" i="2" s="1"/>
  <c r="A75" i="2"/>
  <c r="A76" i="2"/>
  <c r="A77" i="2"/>
  <c r="A78" i="2"/>
  <c r="A89" i="2" s="1"/>
  <c r="A79" i="2"/>
  <c r="A80" i="2"/>
  <c r="A82" i="2"/>
  <c r="A93" i="2" s="1"/>
  <c r="A83" i="2"/>
  <c r="A84" i="2"/>
  <c r="A86" i="2"/>
  <c r="A97" i="2" s="1"/>
  <c r="A87" i="2"/>
  <c r="A88" i="2"/>
  <c r="A90" i="2"/>
  <c r="A91" i="2"/>
  <c r="A94" i="2"/>
  <c r="A95" i="2"/>
  <c r="A98" i="2"/>
  <c r="A99" i="2"/>
  <c r="A66" i="2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B16" i="24"/>
  <c r="D21" i="24" s="1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B28" i="24" s="1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27" i="24" s="1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25" i="24" s="1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24" i="24" s="1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23" i="24" s="1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C6" i="24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AD14" i="2"/>
  <c r="U52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3" i="21"/>
  <c r="T4" i="21"/>
  <c r="T5" i="2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7" i="21"/>
  <c r="T38" i="21"/>
  <c r="T39" i="21"/>
  <c r="T40" i="21"/>
  <c r="T41" i="21"/>
  <c r="T42" i="21"/>
  <c r="T43" i="21"/>
  <c r="T44" i="21"/>
  <c r="T45" i="21"/>
  <c r="T46" i="21"/>
  <c r="T47" i="21"/>
  <c r="T48" i="21"/>
  <c r="T49" i="21"/>
  <c r="T50" i="21"/>
  <c r="T51" i="21"/>
  <c r="T3" i="21"/>
  <c r="R4" i="21"/>
  <c r="R5" i="21"/>
  <c r="R6" i="21"/>
  <c r="R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R22" i="21"/>
  <c r="R23" i="21"/>
  <c r="R24" i="21"/>
  <c r="R25" i="21"/>
  <c r="R26" i="21"/>
  <c r="R27" i="21"/>
  <c r="R28" i="21"/>
  <c r="R29" i="21"/>
  <c r="R30" i="21"/>
  <c r="R31" i="21"/>
  <c r="R32" i="21"/>
  <c r="R33" i="21"/>
  <c r="R34" i="21"/>
  <c r="R35" i="21"/>
  <c r="R36" i="21"/>
  <c r="R37" i="21"/>
  <c r="R38" i="21"/>
  <c r="R39" i="21"/>
  <c r="R40" i="21"/>
  <c r="R41" i="21"/>
  <c r="R42" i="21"/>
  <c r="R43" i="21"/>
  <c r="R44" i="21"/>
  <c r="R45" i="21"/>
  <c r="R46" i="21"/>
  <c r="R47" i="21"/>
  <c r="R48" i="21"/>
  <c r="R49" i="21"/>
  <c r="R50" i="21"/>
  <c r="R51" i="21"/>
  <c r="R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W5" i="21"/>
  <c r="S5" i="21" s="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W9" i="21"/>
  <c r="S9" i="21" s="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W13" i="21"/>
  <c r="S13" i="21" s="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W17" i="21"/>
  <c r="S17" i="21" s="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W21" i="21"/>
  <c r="S21" i="21" s="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W25" i="21"/>
  <c r="S25" i="21" s="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W29" i="21"/>
  <c r="S29" i="21" s="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W37" i="21"/>
  <c r="S37" i="21" s="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W41" i="21"/>
  <c r="S41" i="21" s="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W49" i="21"/>
  <c r="S49" i="21" s="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112" i="2" l="1"/>
  <c r="B123" i="2" s="1"/>
  <c r="B134" i="2" s="1"/>
  <c r="B145" i="2" s="1"/>
  <c r="B156" i="2" s="1"/>
  <c r="B167" i="2" s="1"/>
  <c r="B178" i="2" s="1"/>
  <c r="B189" i="2" s="1"/>
  <c r="B200" i="2" s="1"/>
  <c r="B211" i="2" s="1"/>
  <c r="B222" i="2" s="1"/>
  <c r="B233" i="2" s="1"/>
  <c r="B244" i="2" s="1"/>
  <c r="B255" i="2" s="1"/>
  <c r="B266" i="2" s="1"/>
  <c r="B277" i="2" s="1"/>
  <c r="B288" i="2" s="1"/>
  <c r="F101" i="2"/>
  <c r="E103" i="2"/>
  <c r="C114" i="2"/>
  <c r="F103" i="2"/>
  <c r="B128" i="2"/>
  <c r="B139" i="2" s="1"/>
  <c r="B150" i="2" s="1"/>
  <c r="B161" i="2" s="1"/>
  <c r="B172" i="2" s="1"/>
  <c r="B183" i="2" s="1"/>
  <c r="B194" i="2" s="1"/>
  <c r="B205" i="2" s="1"/>
  <c r="B216" i="2" s="1"/>
  <c r="B227" i="2" s="1"/>
  <c r="B238" i="2" s="1"/>
  <c r="B249" i="2" s="1"/>
  <c r="B260" i="2" s="1"/>
  <c r="B271" i="2" s="1"/>
  <c r="B282" i="2" s="1"/>
  <c r="B293" i="2" s="1"/>
  <c r="F117" i="2"/>
  <c r="E115" i="2"/>
  <c r="C126" i="2"/>
  <c r="B132" i="2"/>
  <c r="B143" i="2" s="1"/>
  <c r="B154" i="2" s="1"/>
  <c r="B165" i="2" s="1"/>
  <c r="B176" i="2" s="1"/>
  <c r="B187" i="2" s="1"/>
  <c r="B198" i="2" s="1"/>
  <c r="B209" i="2" s="1"/>
  <c r="B220" i="2" s="1"/>
  <c r="B231" i="2" s="1"/>
  <c r="B242" i="2" s="1"/>
  <c r="B253" i="2" s="1"/>
  <c r="B264" i="2" s="1"/>
  <c r="B275" i="2" s="1"/>
  <c r="B286" i="2" s="1"/>
  <c r="F121" i="2"/>
  <c r="B124" i="2"/>
  <c r="B135" i="2" s="1"/>
  <c r="B146" i="2" s="1"/>
  <c r="B157" i="2" s="1"/>
  <c r="B168" i="2" s="1"/>
  <c r="B179" i="2" s="1"/>
  <c r="B190" i="2" s="1"/>
  <c r="B201" i="2" s="1"/>
  <c r="B212" i="2" s="1"/>
  <c r="B223" i="2" s="1"/>
  <c r="B234" i="2" s="1"/>
  <c r="B245" i="2" s="1"/>
  <c r="B256" i="2" s="1"/>
  <c r="B267" i="2" s="1"/>
  <c r="B278" i="2" s="1"/>
  <c r="B289" i="2" s="1"/>
  <c r="F113" i="2"/>
  <c r="E105" i="2"/>
  <c r="C116" i="2"/>
  <c r="F105" i="2"/>
  <c r="E119" i="2"/>
  <c r="C130" i="2"/>
  <c r="E111" i="2"/>
  <c r="C122" i="2"/>
  <c r="F109" i="2"/>
  <c r="E107" i="2"/>
  <c r="C118" i="2"/>
  <c r="E121" i="2"/>
  <c r="C132" i="2"/>
  <c r="E117" i="2"/>
  <c r="C128" i="2"/>
  <c r="E113" i="2"/>
  <c r="C124" i="2"/>
  <c r="E109" i="2"/>
  <c r="C120" i="2"/>
  <c r="E101" i="2"/>
  <c r="C112" i="2"/>
  <c r="P15" i="24"/>
  <c r="O15" i="24" s="1"/>
  <c r="B26" i="24"/>
  <c r="B22" i="24"/>
  <c r="S45" i="21"/>
  <c r="S33" i="21"/>
  <c r="S50" i="21"/>
  <c r="S46" i="21"/>
  <c r="S42" i="21"/>
  <c r="S30" i="21"/>
  <c r="S14" i="21"/>
  <c r="S51" i="21"/>
  <c r="S47" i="21"/>
  <c r="S43" i="21"/>
  <c r="S39" i="21"/>
  <c r="S35" i="21"/>
  <c r="S31" i="21"/>
  <c r="S27" i="21"/>
  <c r="S23" i="21"/>
  <c r="S19" i="21"/>
  <c r="S15" i="21"/>
  <c r="S11" i="21"/>
  <c r="S7" i="21"/>
  <c r="S3" i="21"/>
  <c r="S38" i="21"/>
  <c r="S34" i="21"/>
  <c r="S26" i="21"/>
  <c r="S22" i="21"/>
  <c r="S18" i="21"/>
  <c r="S10" i="21"/>
  <c r="S6" i="21"/>
  <c r="S52" i="21"/>
  <c r="S48" i="21"/>
  <c r="S44" i="21"/>
  <c r="S40" i="21"/>
  <c r="S36" i="21"/>
  <c r="S32" i="21"/>
  <c r="S28" i="21"/>
  <c r="S24" i="21"/>
  <c r="S20" i="21"/>
  <c r="S16" i="21"/>
  <c r="S12" i="21"/>
  <c r="S8" i="21"/>
  <c r="S4" i="21"/>
  <c r="S81" i="4"/>
  <c r="S73" i="4"/>
  <c r="AB73" i="4" s="1"/>
  <c r="S89" i="4"/>
  <c r="Z89" i="4" s="1"/>
  <c r="S80" i="4"/>
  <c r="AE80" i="4" s="1"/>
  <c r="S72" i="4"/>
  <c r="AA72" i="4" s="1"/>
  <c r="AE81" i="4"/>
  <c r="AF81" i="4"/>
  <c r="S52" i="4"/>
  <c r="AE52" i="4" s="1"/>
  <c r="S60" i="4"/>
  <c r="AG60" i="4" s="1"/>
  <c r="S68" i="4"/>
  <c r="V68" i="4" s="1"/>
  <c r="AA73" i="4"/>
  <c r="AG52" i="4"/>
  <c r="S65" i="4"/>
  <c r="V65" i="4" s="1"/>
  <c r="W68" i="4"/>
  <c r="AI72" i="4"/>
  <c r="S88" i="4"/>
  <c r="W88" i="4" s="1"/>
  <c r="S44" i="4"/>
  <c r="AD44" i="4" s="1"/>
  <c r="AE65" i="4"/>
  <c r="S43" i="4"/>
  <c r="AH43" i="4" s="1"/>
  <c r="S47" i="4"/>
  <c r="W47" i="4" s="1"/>
  <c r="AD47" i="4"/>
  <c r="S63" i="4"/>
  <c r="AG63" i="4" s="1"/>
  <c r="AB65" i="4"/>
  <c r="AJ65" i="4"/>
  <c r="AJ73" i="4"/>
  <c r="X89" i="4"/>
  <c r="S42" i="4"/>
  <c r="AD42" i="4" s="1"/>
  <c r="AE47" i="4"/>
  <c r="S50" i="4"/>
  <c r="X50" i="4" s="1"/>
  <c r="X52" i="4"/>
  <c r="S58" i="4"/>
  <c r="X58" i="4" s="1"/>
  <c r="S62" i="4"/>
  <c r="AF62" i="4" s="1"/>
  <c r="AA63" i="4"/>
  <c r="Y65" i="4"/>
  <c r="S66" i="4"/>
  <c r="AG66" i="4" s="1"/>
  <c r="X68" i="4"/>
  <c r="T68" i="4" s="1" a="1"/>
  <c r="AB68" i="4"/>
  <c r="S70" i="4"/>
  <c r="AD70" i="4" s="1"/>
  <c r="X72" i="4"/>
  <c r="AB72" i="4"/>
  <c r="S49" i="4"/>
  <c r="W49" i="4" s="1"/>
  <c r="Z72" i="4"/>
  <c r="AB42" i="4"/>
  <c r="AH44" i="4"/>
  <c r="AJ50" i="4"/>
  <c r="Z52" i="4"/>
  <c r="S57" i="4"/>
  <c r="AC57" i="4" s="1"/>
  <c r="AG42" i="4"/>
  <c r="W44" i="4"/>
  <c r="AH47" i="4"/>
  <c r="AF49" i="4"/>
  <c r="S51" i="4"/>
  <c r="AJ51" i="4" s="1"/>
  <c r="AH51" i="4"/>
  <c r="S55" i="4"/>
  <c r="Z55" i="4" s="1"/>
  <c r="AJ57" i="4"/>
  <c r="S59" i="4"/>
  <c r="AD59" i="4" s="1"/>
  <c r="V59" i="4"/>
  <c r="AC62" i="4"/>
  <c r="AF65" i="4"/>
  <c r="S67" i="4"/>
  <c r="AC67" i="4" s="1"/>
  <c r="AE68" i="4"/>
  <c r="S56" i="4"/>
  <c r="W56" i="4" s="1"/>
  <c r="Z42" i="4"/>
  <c r="AH42" i="4"/>
  <c r="AI43" i="4"/>
  <c r="S46" i="4"/>
  <c r="AF46" i="4" s="1"/>
  <c r="S54" i="4"/>
  <c r="AJ54" i="4" s="1"/>
  <c r="AA42" i="4"/>
  <c r="AI42" i="4"/>
  <c r="AC44" i="4"/>
  <c r="S45" i="4"/>
  <c r="AJ45" i="4" s="1"/>
  <c r="AD45" i="4"/>
  <c r="AH49" i="4"/>
  <c r="AA50" i="4"/>
  <c r="AF51" i="4"/>
  <c r="S53" i="4"/>
  <c r="AE53" i="4" s="1"/>
  <c r="AB55" i="4"/>
  <c r="V57" i="4"/>
  <c r="S64" i="4"/>
  <c r="AG64" i="4" s="1"/>
  <c r="S48" i="4"/>
  <c r="AB59" i="4"/>
  <c r="AF59" i="4"/>
  <c r="AI62" i="4"/>
  <c r="X63" i="4"/>
  <c r="AH65" i="4"/>
  <c r="AE66" i="4"/>
  <c r="AG68" i="4"/>
  <c r="W70" i="4"/>
  <c r="Y72" i="4"/>
  <c r="AC72" i="4"/>
  <c r="AG72" i="4"/>
  <c r="V73" i="4"/>
  <c r="Z73" i="4"/>
  <c r="AD73" i="4"/>
  <c r="AH73" i="4"/>
  <c r="V81" i="4"/>
  <c r="Z81" i="4"/>
  <c r="AD81" i="4"/>
  <c r="AH81" i="4"/>
  <c r="V89" i="4"/>
  <c r="AH89" i="4"/>
  <c r="S85" i="4"/>
  <c r="W85" i="4" s="1"/>
  <c r="S77" i="4"/>
  <c r="Z77" i="4" s="1"/>
  <c r="S69" i="4"/>
  <c r="X69" i="4" s="1"/>
  <c r="S61" i="4"/>
  <c r="AE61" i="4" s="1"/>
  <c r="AB62" i="4"/>
  <c r="W65" i="4"/>
  <c r="T65" i="4" s="1" a="1"/>
  <c r="AH68" i="4"/>
  <c r="V72" i="4"/>
  <c r="AD72" i="4"/>
  <c r="AH72" i="4"/>
  <c r="W73" i="4"/>
  <c r="AE73" i="4"/>
  <c r="AI73" i="4"/>
  <c r="X78" i="4"/>
  <c r="W81" i="4"/>
  <c r="AA81" i="4"/>
  <c r="AI81" i="4"/>
  <c r="AE85" i="4"/>
  <c r="W89" i="4"/>
  <c r="AI89" i="4"/>
  <c r="S84" i="4"/>
  <c r="AI84" i="4" s="1"/>
  <c r="S76" i="4"/>
  <c r="W72" i="4"/>
  <c r="AE72" i="4"/>
  <c r="X73" i="4"/>
  <c r="AF73" i="4"/>
  <c r="X81" i="4"/>
  <c r="AB81" i="4"/>
  <c r="AJ81" i="4"/>
  <c r="X85" i="4"/>
  <c r="AA88" i="4"/>
  <c r="AB89" i="4"/>
  <c r="V91" i="4"/>
  <c r="S91" i="4"/>
  <c r="AI91" i="4" s="1"/>
  <c r="S87" i="4"/>
  <c r="AB87" i="4" s="1"/>
  <c r="S83" i="4"/>
  <c r="AH83" i="4" s="1"/>
  <c r="S79" i="4"/>
  <c r="AE79" i="4" s="1"/>
  <c r="S75" i="4"/>
  <c r="AE75" i="4" s="1"/>
  <c r="S71" i="4"/>
  <c r="Z71" i="4" s="1"/>
  <c r="AF72" i="4"/>
  <c r="AJ72" i="4"/>
  <c r="Y73" i="4"/>
  <c r="AC73" i="4"/>
  <c r="AG73" i="4"/>
  <c r="AB76" i="4"/>
  <c r="AG77" i="4"/>
  <c r="Y81" i="4"/>
  <c r="AC81" i="4"/>
  <c r="AG81" i="4"/>
  <c r="W83" i="4"/>
  <c r="AA83" i="4"/>
  <c r="AI83" i="4"/>
  <c r="Y85" i="4"/>
  <c r="AC85" i="4"/>
  <c r="AF88" i="4"/>
  <c r="Y89" i="4"/>
  <c r="S90" i="4"/>
  <c r="AD90" i="4" s="1"/>
  <c r="S86" i="4"/>
  <c r="AA86" i="4" s="1"/>
  <c r="S82" i="4"/>
  <c r="W82" i="4" s="1"/>
  <c r="S78" i="4"/>
  <c r="AH78" i="4" s="1"/>
  <c r="S74" i="4"/>
  <c r="X74" i="4" s="1"/>
  <c r="F114" i="2" l="1"/>
  <c r="E114" i="2"/>
  <c r="C125" i="2"/>
  <c r="F128" i="2"/>
  <c r="E128" i="2"/>
  <c r="C139" i="2"/>
  <c r="F116" i="2"/>
  <c r="C127" i="2"/>
  <c r="E116" i="2"/>
  <c r="F130" i="2"/>
  <c r="E130" i="2"/>
  <c r="C141" i="2"/>
  <c r="F122" i="2"/>
  <c r="E122" i="2"/>
  <c r="C133" i="2"/>
  <c r="F120" i="2"/>
  <c r="E120" i="2"/>
  <c r="C131" i="2"/>
  <c r="F118" i="2"/>
  <c r="E118" i="2"/>
  <c r="C129" i="2"/>
  <c r="F112" i="2"/>
  <c r="E112" i="2"/>
  <c r="C123" i="2"/>
  <c r="F124" i="2"/>
  <c r="E124" i="2"/>
  <c r="C135" i="2"/>
  <c r="F132" i="2"/>
  <c r="C143" i="2"/>
  <c r="E132" i="2"/>
  <c r="F126" i="2"/>
  <c r="E126" i="2"/>
  <c r="C137" i="2"/>
  <c r="L15" i="24"/>
  <c r="G15" i="24"/>
  <c r="F15" i="24"/>
  <c r="C15" i="24"/>
  <c r="H15" i="24"/>
  <c r="I15" i="24"/>
  <c r="N15" i="24"/>
  <c r="E15" i="24"/>
  <c r="K15" i="24"/>
  <c r="J15" i="24"/>
  <c r="D15" i="24"/>
  <c r="M15" i="24"/>
  <c r="AB88" i="4"/>
  <c r="W80" i="4"/>
  <c r="Y88" i="4"/>
  <c r="T88" i="4" s="1" a="1"/>
  <c r="Z49" i="4"/>
  <c r="AJ43" i="4"/>
  <c r="AA52" i="4"/>
  <c r="Z44" i="4"/>
  <c r="W63" i="4"/>
  <c r="X57" i="4"/>
  <c r="V49" i="4"/>
  <c r="X88" i="4"/>
  <c r="AH88" i="4"/>
  <c r="AJ83" i="4"/>
  <c r="AJ44" i="4"/>
  <c r="X45" i="4"/>
  <c r="AI49" i="4"/>
  <c r="AI52" i="4"/>
  <c r="AI44" i="4"/>
  <c r="Y63" i="4"/>
  <c r="AF44" i="4"/>
  <c r="AB80" i="4"/>
  <c r="AE88" i="4"/>
  <c r="AH80" i="4"/>
  <c r="AE69" i="4"/>
  <c r="AE78" i="4"/>
  <c r="AF63" i="4"/>
  <c r="AF55" i="4"/>
  <c r="AB44" i="4"/>
  <c r="AE44" i="4"/>
  <c r="AH52" i="4"/>
  <c r="AE45" i="4"/>
  <c r="W52" i="4"/>
  <c r="Z43" i="4"/>
  <c r="AD52" i="4"/>
  <c r="Y55" i="4"/>
  <c r="AD84" i="4"/>
  <c r="AA90" i="4"/>
  <c r="W50" i="4"/>
  <c r="X80" i="4"/>
  <c r="Z75" i="4"/>
  <c r="AD80" i="4"/>
  <c r="AG80" i="4"/>
  <c r="AH50" i="4"/>
  <c r="AC45" i="4"/>
  <c r="AJ61" i="4"/>
  <c r="AB50" i="4"/>
  <c r="V50" i="4"/>
  <c r="Y57" i="4"/>
  <c r="W45" i="4"/>
  <c r="AG89" i="4"/>
  <c r="AB84" i="4"/>
  <c r="AJ80" i="4"/>
  <c r="AJ89" i="4"/>
  <c r="AD83" i="4"/>
  <c r="AI80" i="4"/>
  <c r="AI68" i="4"/>
  <c r="AE89" i="4"/>
  <c r="AF86" i="4"/>
  <c r="Z80" i="4"/>
  <c r="AD68" i="4"/>
  <c r="T68" i="4" s="1"/>
  <c r="AI61" i="4"/>
  <c r="AD89" i="4"/>
  <c r="W86" i="4"/>
  <c r="AC80" i="4"/>
  <c r="AC68" i="4"/>
  <c r="AD57" i="4"/>
  <c r="AB51" i="4"/>
  <c r="V45" i="4"/>
  <c r="Z50" i="4"/>
  <c r="AC50" i="4"/>
  <c r="Z47" i="4"/>
  <c r="AJ68" i="4"/>
  <c r="AA43" i="4"/>
  <c r="AA68" i="4"/>
  <c r="V63" i="4"/>
  <c r="AB45" i="4"/>
  <c r="AC42" i="4"/>
  <c r="AE57" i="4"/>
  <c r="AG44" i="4"/>
  <c r="V61" i="4"/>
  <c r="AF50" i="4"/>
  <c r="Z74" i="4"/>
  <c r="AE84" i="4"/>
  <c r="AA58" i="4"/>
  <c r="AI57" i="4"/>
  <c r="AC89" i="4"/>
  <c r="X84" i="4"/>
  <c r="AF80" i="4"/>
  <c r="AF89" i="4"/>
  <c r="AG86" i="4"/>
  <c r="AA80" i="4"/>
  <c r="AA89" i="4"/>
  <c r="U89" i="4" s="1"/>
  <c r="V80" i="4"/>
  <c r="AI69" i="4"/>
  <c r="Z68" i="4"/>
  <c r="AA61" i="4"/>
  <c r="Y84" i="4"/>
  <c r="Y80" i="4"/>
  <c r="Y68" i="4"/>
  <c r="AJ63" i="4"/>
  <c r="AH61" i="4"/>
  <c r="Z57" i="4"/>
  <c r="W54" i="4"/>
  <c r="AI50" i="4"/>
  <c r="AF47" i="4"/>
  <c r="AD54" i="4"/>
  <c r="Z63" i="4"/>
  <c r="Y50" i="4"/>
  <c r="AF45" i="4"/>
  <c r="AD43" i="4"/>
  <c r="AA49" i="4"/>
  <c r="AF68" i="4"/>
  <c r="AI59" i="4"/>
  <c r="AE51" i="4"/>
  <c r="AF57" i="4"/>
  <c r="X49" i="4"/>
  <c r="V44" i="4"/>
  <c r="Y54" i="4"/>
  <c r="Z79" i="4"/>
  <c r="W67" i="4"/>
  <c r="AI78" i="4"/>
  <c r="Y78" i="4"/>
  <c r="AI64" i="4"/>
  <c r="V64" i="4"/>
  <c r="AE64" i="4"/>
  <c r="AD64" i="4"/>
  <c r="X64" i="4"/>
  <c r="AH64" i="4"/>
  <c r="W46" i="4"/>
  <c r="Z56" i="4"/>
  <c r="AI56" i="4"/>
  <c r="AF56" i="4"/>
  <c r="AD56" i="4"/>
  <c r="Y56" i="4"/>
  <c r="AC56" i="4"/>
  <c r="AD79" i="4"/>
  <c r="AB79" i="4"/>
  <c r="Y79" i="4"/>
  <c r="AH79" i="4"/>
  <c r="W79" i="4"/>
  <c r="AJ79" i="4"/>
  <c r="AF79" i="4"/>
  <c r="AG79" i="4"/>
  <c r="AA79" i="4"/>
  <c r="AH67" i="4"/>
  <c r="Z67" i="4"/>
  <c r="V67" i="4"/>
  <c r="AF67" i="4"/>
  <c r="Y67" i="4"/>
  <c r="AJ67" i="4"/>
  <c r="AD60" i="4"/>
  <c r="X60" i="4"/>
  <c r="AH60" i="4"/>
  <c r="V60" i="4"/>
  <c r="AE60" i="4"/>
  <c r="W60" i="4"/>
  <c r="AB60" i="4"/>
  <c r="AA60" i="4"/>
  <c r="Y60" i="4"/>
  <c r="AI60" i="4"/>
  <c r="AF60" i="4"/>
  <c r="AC60" i="4"/>
  <c r="AE74" i="4"/>
  <c r="AF74" i="4"/>
  <c r="AH74" i="4"/>
  <c r="W74" i="4"/>
  <c r="AG74" i="4"/>
  <c r="AE90" i="4"/>
  <c r="AF90" i="4"/>
  <c r="W90" i="4"/>
  <c r="AG90" i="4"/>
  <c r="Z90" i="4"/>
  <c r="AI79" i="4"/>
  <c r="AB90" i="4"/>
  <c r="AA74" i="4"/>
  <c r="AH90" i="4"/>
  <c r="AD74" i="4"/>
  <c r="AD75" i="4"/>
  <c r="AB75" i="4"/>
  <c r="AG75" i="4"/>
  <c r="AA75" i="4"/>
  <c r="V75" i="4"/>
  <c r="AF91" i="4"/>
  <c r="Z91" i="4"/>
  <c r="AA91" i="4"/>
  <c r="AB91" i="4"/>
  <c r="AC91" i="4"/>
  <c r="AE91" i="4"/>
  <c r="AG76" i="4"/>
  <c r="AE76" i="4"/>
  <c r="AF76" i="4"/>
  <c r="AC76" i="4"/>
  <c r="AI76" i="4"/>
  <c r="AJ76" i="4"/>
  <c r="AH76" i="4"/>
  <c r="Z60" i="4"/>
  <c r="AH46" i="4"/>
  <c r="AE46" i="4"/>
  <c r="X46" i="4"/>
  <c r="AJ60" i="4"/>
  <c r="Z84" i="4"/>
  <c r="U73" i="4"/>
  <c r="AA59" i="4"/>
  <c r="AI55" i="4"/>
  <c r="AC43" i="4"/>
  <c r="V88" i="4"/>
  <c r="AJ88" i="4"/>
  <c r="AA87" i="4"/>
  <c r="AJ84" i="4"/>
  <c r="AI88" i="4"/>
  <c r="AF85" i="4"/>
  <c r="AA84" i="4"/>
  <c r="AB69" i="4"/>
  <c r="AD88" i="4"/>
  <c r="AA85" i="4"/>
  <c r="V84" i="4"/>
  <c r="U72" i="4"/>
  <c r="AI65" i="4"/>
  <c r="AG88" i="4"/>
  <c r="V85" i="4"/>
  <c r="V69" i="4"/>
  <c r="AD65" i="4"/>
  <c r="AD61" i="4"/>
  <c r="X59" i="4"/>
  <c r="X55" i="4"/>
  <c r="AC52" i="4"/>
  <c r="AB43" i="4"/>
  <c r="AE55" i="4"/>
  <c r="AJ52" i="4"/>
  <c r="AG49" i="4"/>
  <c r="X65" i="4"/>
  <c r="V55" i="4"/>
  <c r="AG43" i="4"/>
  <c r="AG65" i="4"/>
  <c r="AI63" i="4"/>
  <c r="AC61" i="4"/>
  <c r="W59" i="4"/>
  <c r="AA55" i="4"/>
  <c r="AH55" i="4"/>
  <c r="AJ49" i="4"/>
  <c r="AA44" i="4"/>
  <c r="V43" i="4"/>
  <c r="AG59" i="4"/>
  <c r="AF42" i="4"/>
  <c r="AF43" i="4"/>
  <c r="AE43" i="4"/>
  <c r="U81" i="4"/>
  <c r="Z86" i="4"/>
  <c r="AF84" i="4"/>
  <c r="AB85" i="4"/>
  <c r="W84" i="4"/>
  <c r="Z88" i="4"/>
  <c r="AA65" i="4"/>
  <c r="AC88" i="4"/>
  <c r="AG84" i="4"/>
  <c r="Z65" i="4"/>
  <c r="AJ59" i="4"/>
  <c r="AJ55" i="4"/>
  <c r="AI54" i="4"/>
  <c r="Y52" i="4"/>
  <c r="W55" i="4"/>
  <c r="AB52" i="4"/>
  <c r="V52" i="4"/>
  <c r="AH59" i="4"/>
  <c r="AC54" i="4"/>
  <c r="AC55" i="4"/>
  <c r="Y43" i="4"/>
  <c r="Y69" i="4"/>
  <c r="AC65" i="4"/>
  <c r="Y61" i="4"/>
  <c r="AF52" i="4"/>
  <c r="Y49" i="4"/>
  <c r="Z59" i="4"/>
  <c r="AD55" i="4"/>
  <c r="AB49" i="4"/>
  <c r="Y59" i="4"/>
  <c r="AB54" i="4"/>
  <c r="AH63" i="4"/>
  <c r="AC59" i="4"/>
  <c r="V82" i="4"/>
  <c r="AC82" i="4"/>
  <c r="V71" i="4"/>
  <c r="T85" i="4" a="1"/>
  <c r="AI82" i="4"/>
  <c r="X71" i="4"/>
  <c r="AC48" i="4"/>
  <c r="AB48" i="4"/>
  <c r="AD48" i="4"/>
  <c r="W71" i="4"/>
  <c r="Y71" i="4"/>
  <c r="AH48" i="4"/>
  <c r="W87" i="4"/>
  <c r="AH82" i="4"/>
  <c r="AD78" i="4"/>
  <c r="AH87" i="4"/>
  <c r="AJ77" i="4"/>
  <c r="AF82" i="4"/>
  <c r="AJ78" i="4"/>
  <c r="AI77" i="4"/>
  <c r="AD76" i="4"/>
  <c r="Y75" i="4"/>
  <c r="AJ70" i="4"/>
  <c r="AJ66" i="4"/>
  <c r="T60" i="4" a="1"/>
  <c r="AJ85" i="4"/>
  <c r="AI85" i="4"/>
  <c r="X91" i="4"/>
  <c r="AJ87" i="4"/>
  <c r="AI86" i="4"/>
  <c r="AH85" i="4"/>
  <c r="AF83" i="4"/>
  <c r="AE82" i="4"/>
  <c r="AA78" i="4"/>
  <c r="Y76" i="4"/>
  <c r="X75" i="4"/>
  <c r="AI70" i="4"/>
  <c r="V53" i="4"/>
  <c r="AG70" i="4"/>
  <c r="AI71" i="4"/>
  <c r="AH70" i="4"/>
  <c r="V70" i="4"/>
  <c r="AI67" i="4"/>
  <c r="AH66" i="4"/>
  <c r="V66" i="4"/>
  <c r="AJ64" i="4"/>
  <c r="AH62" i="4"/>
  <c r="V62" i="4"/>
  <c r="AH58" i="4"/>
  <c r="V58" i="4"/>
  <c r="AJ56" i="4"/>
  <c r="Y53" i="4"/>
  <c r="W51" i="4"/>
  <c r="AD46" i="4"/>
  <c r="AC78" i="4"/>
  <c r="AF69" i="4"/>
  <c r="W64" i="4"/>
  <c r="Y62" i="4"/>
  <c r="AG54" i="4"/>
  <c r="AD51" i="4"/>
  <c r="AB47" i="4"/>
  <c r="AA47" i="4"/>
  <c r="AG83" i="4"/>
  <c r="W69" i="4"/>
  <c r="X62" i="4"/>
  <c r="AJ58" i="4"/>
  <c r="V56" i="4"/>
  <c r="AI53" i="4"/>
  <c r="Z48" i="4"/>
  <c r="AB46" i="4"/>
  <c r="AJ47" i="4"/>
  <c r="AG62" i="4"/>
  <c r="AB57" i="4"/>
  <c r="AB53" i="4"/>
  <c r="AI47" i="4"/>
  <c r="AB58" i="4"/>
  <c r="X54" i="4"/>
  <c r="AG87" i="4"/>
  <c r="AB77" i="4"/>
  <c r="AA77" i="4"/>
  <c r="X87" i="4"/>
  <c r="AD77" i="4"/>
  <c r="Y48" i="4"/>
  <c r="X48" i="4"/>
  <c r="AB66" i="4"/>
  <c r="AA66" i="4"/>
  <c r="AC58" i="4"/>
  <c r="V86" i="4"/>
  <c r="AC77" i="4"/>
  <c r="AC86" i="4"/>
  <c r="Y82" i="4"/>
  <c r="AC70" i="4"/>
  <c r="Y91" i="4"/>
  <c r="AC87" i="4"/>
  <c r="AB86" i="4"/>
  <c r="T89" i="4" a="1"/>
  <c r="T73" i="4" a="1"/>
  <c r="T73" i="4" s="1"/>
  <c r="AJ71" i="4"/>
  <c r="AH69" i="4"/>
  <c r="W66" i="4"/>
  <c r="AE62" i="4"/>
  <c r="W58" i="4"/>
  <c r="AH53" i="4"/>
  <c r="T59" i="4" a="1"/>
  <c r="AJ53" i="4"/>
  <c r="V48" i="4"/>
  <c r="AC74" i="4"/>
  <c r="AB74" i="4"/>
  <c r="Y90" i="4"/>
  <c r="X90" i="4"/>
  <c r="W91" i="4"/>
  <c r="T91" i="4" s="1" a="1"/>
  <c r="T91" i="4" s="1"/>
  <c r="V90" i="4"/>
  <c r="AI87" i="4"/>
  <c r="AH86" i="4"/>
  <c r="AG85" i="4"/>
  <c r="AE83" i="4"/>
  <c r="AD82" i="4"/>
  <c r="Z78" i="4"/>
  <c r="Y77" i="4"/>
  <c r="X76" i="4"/>
  <c r="W75" i="4"/>
  <c r="T75" i="4" s="1" a="1"/>
  <c r="V74" i="4"/>
  <c r="AH91" i="4"/>
  <c r="AC90" i="4"/>
  <c r="AD87" i="4"/>
  <c r="Y86" i="4"/>
  <c r="Z83" i="4"/>
  <c r="V79" i="4"/>
  <c r="AF77" i="4"/>
  <c r="W76" i="4"/>
  <c r="Y74" i="4"/>
  <c r="AJ69" i="4"/>
  <c r="AJ90" i="4"/>
  <c r="Y87" i="4"/>
  <c r="X86" i="4"/>
  <c r="AH84" i="4"/>
  <c r="T84" i="4" s="1" a="1"/>
  <c r="AC83" i="4"/>
  <c r="AB82" i="4"/>
  <c r="T80" i="4" a="1"/>
  <c r="AF78" i="4"/>
  <c r="AE77" i="4"/>
  <c r="Z76" i="4"/>
  <c r="AJ74" i="4"/>
  <c r="T72" i="4" a="1"/>
  <c r="T72" i="4" s="1"/>
  <c r="AF70" i="4"/>
  <c r="AA69" i="4"/>
  <c r="AG67" i="4"/>
  <c r="AF66" i="4"/>
  <c r="AC63" i="4"/>
  <c r="AJ91" i="4"/>
  <c r="AI90" i="4"/>
  <c r="AF87" i="4"/>
  <c r="AE86" i="4"/>
  <c r="AD85" i="4"/>
  <c r="AC84" i="4"/>
  <c r="AB83" i="4"/>
  <c r="AA82" i="4"/>
  <c r="X79" i="4"/>
  <c r="W78" i="4"/>
  <c r="V77" i="4"/>
  <c r="AJ75" i="4"/>
  <c r="AI74" i="4"/>
  <c r="AF71" i="4"/>
  <c r="AE70" i="4"/>
  <c r="AD69" i="4"/>
  <c r="AB67" i="4"/>
  <c r="AC64" i="4"/>
  <c r="AB63" i="4"/>
  <c r="T63" i="4" s="1" a="1"/>
  <c r="AA62" i="4"/>
  <c r="Z61" i="4"/>
  <c r="X67" i="4"/>
  <c r="AH57" i="4"/>
  <c r="AG56" i="4"/>
  <c r="AE54" i="4"/>
  <c r="AD53" i="4"/>
  <c r="X51" i="4"/>
  <c r="X47" i="4"/>
  <c r="Z45" i="4"/>
  <c r="Y45" i="4"/>
  <c r="V54" i="4"/>
  <c r="AI51" i="4"/>
  <c r="V46" i="4"/>
  <c r="T52" i="4" a="1"/>
  <c r="AC66" i="4"/>
  <c r="AA64" i="4"/>
  <c r="X61" i="4"/>
  <c r="X53" i="4"/>
  <c r="V51" i="4"/>
  <c r="AI48" i="4"/>
  <c r="AG46" i="4"/>
  <c r="Y42" i="4"/>
  <c r="AF54" i="4"/>
  <c r="AG51" i="4"/>
  <c r="AC47" i="4"/>
  <c r="AJ42" i="4"/>
  <c r="AD49" i="4"/>
  <c r="AC49" i="4"/>
  <c r="T49" i="4" s="1" a="1"/>
  <c r="AE71" i="4"/>
  <c r="AG69" i="4"/>
  <c r="AE67" i="4"/>
  <c r="AD66" i="4"/>
  <c r="AF64" i="4"/>
  <c r="AE63" i="4"/>
  <c r="AD62" i="4"/>
  <c r="AG61" i="4"/>
  <c r="AE59" i="4"/>
  <c r="AD58" i="4"/>
  <c r="AG57" i="4"/>
  <c r="AB56" i="4"/>
  <c r="AH54" i="4"/>
  <c r="AE50" i="4"/>
  <c r="AD50" i="4"/>
  <c r="T50" i="4" s="1" a="1"/>
  <c r="V87" i="4"/>
  <c r="AA76" i="4"/>
  <c r="AD63" i="4"/>
  <c r="AB61" i="4"/>
  <c r="AG58" i="4"/>
  <c r="AE56" i="4"/>
  <c r="AF53" i="4"/>
  <c r="AG50" i="4"/>
  <c r="AE48" i="4"/>
  <c r="V47" i="4"/>
  <c r="X43" i="4"/>
  <c r="W43" i="4"/>
  <c r="T43" i="4" s="1" a="1"/>
  <c r="AC79" i="4"/>
  <c r="W61" i="4"/>
  <c r="AF58" i="4"/>
  <c r="W57" i="4"/>
  <c r="T57" i="4" s="1" a="1"/>
  <c r="AG55" i="4"/>
  <c r="W53" i="4"/>
  <c r="AE49" i="4"/>
  <c r="AG47" i="4"/>
  <c r="AI45" i="4"/>
  <c r="Y44" i="4"/>
  <c r="X44" i="4"/>
  <c r="X42" i="4"/>
  <c r="AI46" i="4"/>
  <c r="AE42" i="4"/>
  <c r="AF61" i="4"/>
  <c r="AA56" i="4"/>
  <c r="Z51" i="4"/>
  <c r="AA57" i="4"/>
  <c r="AA53" i="4"/>
  <c r="AJ82" i="4"/>
  <c r="AC71" i="4"/>
  <c r="Y70" i="4"/>
  <c r="X70" i="4"/>
  <c r="AG53" i="4"/>
  <c r="AG82" i="4"/>
  <c r="AH71" i="4"/>
  <c r="AJ48" i="4"/>
  <c r="AE87" i="4"/>
  <c r="AD86" i="4"/>
  <c r="Z82" i="4"/>
  <c r="V78" i="4"/>
  <c r="AI75" i="4"/>
  <c r="AD91" i="4"/>
  <c r="Z87" i="4"/>
  <c r="V83" i="4"/>
  <c r="AG78" i="4"/>
  <c r="X77" i="4"/>
  <c r="AH75" i="4"/>
  <c r="AD71" i="4"/>
  <c r="AG91" i="4"/>
  <c r="AJ86" i="4"/>
  <c r="Y83" i="4"/>
  <c r="X82" i="4"/>
  <c r="AB78" i="4"/>
  <c r="W77" i="4"/>
  <c r="V76" i="4"/>
  <c r="AG71" i="4"/>
  <c r="AB70" i="4"/>
  <c r="X66" i="4"/>
  <c r="AJ62" i="4"/>
  <c r="Z85" i="4"/>
  <c r="X83" i="4"/>
  <c r="T81" i="4" a="1"/>
  <c r="T81" i="4" s="1"/>
  <c r="AH77" i="4"/>
  <c r="AF75" i="4"/>
  <c r="AB71" i="4"/>
  <c r="AA70" i="4"/>
  <c r="Z69" i="4"/>
  <c r="T69" i="4" s="1" a="1"/>
  <c r="AI66" i="4"/>
  <c r="Y64" i="4"/>
  <c r="T64" i="4" s="1" a="1"/>
  <c r="W62" i="4"/>
  <c r="T61" i="4" a="1"/>
  <c r="AI58" i="4"/>
  <c r="AE58" i="4"/>
  <c r="AA54" i="4"/>
  <c r="Z53" i="4"/>
  <c r="AG48" i="4"/>
  <c r="AC53" i="4"/>
  <c r="AA51" i="4"/>
  <c r="AF48" i="4"/>
  <c r="AA46" i="4"/>
  <c r="Z46" i="4"/>
  <c r="AD67" i="4"/>
  <c r="Y66" i="4"/>
  <c r="T55" i="4" a="1"/>
  <c r="AA48" i="4"/>
  <c r="Y46" i="4"/>
  <c r="AC51" i="4"/>
  <c r="AJ46" i="4"/>
  <c r="AA71" i="4"/>
  <c r="Z70" i="4"/>
  <c r="AC69" i="4"/>
  <c r="AA67" i="4"/>
  <c r="T67" i="4" s="1" a="1"/>
  <c r="Z66" i="4"/>
  <c r="AB64" i="4"/>
  <c r="Z62" i="4"/>
  <c r="Z58" i="4"/>
  <c r="X56" i="4"/>
  <c r="Z54" i="4"/>
  <c r="W42" i="4"/>
  <c r="V42" i="4"/>
  <c r="Y58" i="4"/>
  <c r="W48" i="4"/>
  <c r="AC46" i="4"/>
  <c r="AC75" i="4"/>
  <c r="Z64" i="4"/>
  <c r="AH56" i="4"/>
  <c r="Y47" i="4"/>
  <c r="AA45" i="4"/>
  <c r="T44" i="4" a="1"/>
  <c r="AH45" i="4"/>
  <c r="AG45" i="4"/>
  <c r="T45" i="4" s="1" a="1"/>
  <c r="Y51" i="4"/>
  <c r="E141" i="2" l="1"/>
  <c r="C152" i="2"/>
  <c r="F141" i="2"/>
  <c r="E135" i="2"/>
  <c r="C146" i="2"/>
  <c r="F135" i="2"/>
  <c r="E133" i="2"/>
  <c r="C144" i="2"/>
  <c r="F133" i="2"/>
  <c r="E125" i="2"/>
  <c r="C136" i="2"/>
  <c r="F125" i="2"/>
  <c r="E131" i="2"/>
  <c r="C142" i="2"/>
  <c r="F131" i="2"/>
  <c r="E139" i="2"/>
  <c r="C150" i="2"/>
  <c r="F139" i="2"/>
  <c r="E123" i="2"/>
  <c r="C134" i="2"/>
  <c r="F123" i="2"/>
  <c r="E127" i="2"/>
  <c r="C138" i="2"/>
  <c r="F127" i="2"/>
  <c r="E137" i="2"/>
  <c r="C148" i="2"/>
  <c r="F137" i="2"/>
  <c r="E143" i="2"/>
  <c r="C154" i="2"/>
  <c r="F143" i="2"/>
  <c r="E129" i="2"/>
  <c r="C140" i="2"/>
  <c r="F129" i="2"/>
  <c r="D27" i="24" a="1"/>
  <c r="D27" i="24" s="1"/>
  <c r="D26" i="24" a="1"/>
  <c r="D26" i="24" s="1"/>
  <c r="D28" i="24" a="1"/>
  <c r="D28" i="24" s="1"/>
  <c r="D22" i="24" a="1"/>
  <c r="D22" i="24" s="1"/>
  <c r="D24" i="24" a="1"/>
  <c r="D24" i="24" s="1"/>
  <c r="D23" i="24" a="1"/>
  <c r="D23" i="24" s="1"/>
  <c r="D25" i="24" a="1"/>
  <c r="D25" i="24" s="1"/>
  <c r="U80" i="4"/>
  <c r="T89" i="4"/>
  <c r="U68" i="4"/>
  <c r="T67" i="4"/>
  <c r="U83" i="4"/>
  <c r="T80" i="4"/>
  <c r="U57" i="4"/>
  <c r="U61" i="4"/>
  <c r="U59" i="4"/>
  <c r="U49" i="4"/>
  <c r="U42" i="4"/>
  <c r="T55" i="4"/>
  <c r="U78" i="4"/>
  <c r="U44" i="4"/>
  <c r="T52" i="4"/>
  <c r="U45" i="4"/>
  <c r="U56" i="4"/>
  <c r="T88" i="4"/>
  <c r="U65" i="4"/>
  <c r="U71" i="4"/>
  <c r="U85" i="4"/>
  <c r="T69" i="4"/>
  <c r="U46" i="4"/>
  <c r="U48" i="4"/>
  <c r="U70" i="4"/>
  <c r="U52" i="4"/>
  <c r="U43" i="4"/>
  <c r="U87" i="4"/>
  <c r="T49" i="4"/>
  <c r="T75" i="4"/>
  <c r="U66" i="4"/>
  <c r="T60" i="4"/>
  <c r="U82" i="4"/>
  <c r="U50" i="4"/>
  <c r="U88" i="4"/>
  <c r="U67" i="4"/>
  <c r="U64" i="4"/>
  <c r="U55" i="4"/>
  <c r="U84" i="4"/>
  <c r="T45" i="4"/>
  <c r="T61" i="4"/>
  <c r="T76" i="4" a="1"/>
  <c r="T76" i="4" s="1"/>
  <c r="U76" i="4"/>
  <c r="U47" i="4"/>
  <c r="U74" i="4"/>
  <c r="U58" i="4"/>
  <c r="U53" i="4"/>
  <c r="T65" i="4"/>
  <c r="T44" i="4"/>
  <c r="T64" i="4"/>
  <c r="T57" i="4"/>
  <c r="T43" i="4"/>
  <c r="T50" i="4"/>
  <c r="U51" i="4"/>
  <c r="U54" i="4"/>
  <c r="T63" i="4"/>
  <c r="U77" i="4"/>
  <c r="T84" i="4"/>
  <c r="T79" i="4" a="1"/>
  <c r="T79" i="4" s="1"/>
  <c r="U79" i="4"/>
  <c r="U90" i="4"/>
  <c r="T59" i="4"/>
  <c r="U86" i="4"/>
  <c r="U62" i="4"/>
  <c r="T85" i="4"/>
  <c r="U69" i="4"/>
  <c r="U63" i="4"/>
  <c r="U75" i="4"/>
  <c r="U60" i="4"/>
  <c r="U91" i="4"/>
  <c r="T86" i="4" a="1"/>
  <c r="T86" i="4" s="1"/>
  <c r="T58" i="4" a="1"/>
  <c r="T58" i="4" s="1"/>
  <c r="T70" i="4" a="1"/>
  <c r="T70" i="4" s="1"/>
  <c r="T71" i="4" a="1"/>
  <c r="T71" i="4" s="1"/>
  <c r="T42" i="4" a="1"/>
  <c r="T42" i="4" s="1"/>
  <c r="T47" i="4" a="1"/>
  <c r="T47" i="4" s="1"/>
  <c r="T46" i="4" a="1"/>
  <c r="T46" i="4" s="1"/>
  <c r="T74" i="4" a="1"/>
  <c r="T74" i="4" s="1"/>
  <c r="T48" i="4" a="1"/>
  <c r="T48" i="4" s="1"/>
  <c r="T66" i="4" a="1"/>
  <c r="T66" i="4" s="1"/>
  <c r="T53" i="4" a="1"/>
  <c r="T53" i="4" s="1"/>
  <c r="T51" i="4" a="1"/>
  <c r="T51" i="4" s="1"/>
  <c r="T54" i="4" a="1"/>
  <c r="T54" i="4" s="1"/>
  <c r="T77" i="4" a="1"/>
  <c r="T77" i="4" s="1"/>
  <c r="T90" i="4" a="1"/>
  <c r="T90" i="4" s="1"/>
  <c r="T56" i="4" a="1"/>
  <c r="T56" i="4" s="1"/>
  <c r="T83" i="4" a="1"/>
  <c r="T83" i="4" s="1"/>
  <c r="T78" i="4" a="1"/>
  <c r="T78" i="4" s="1"/>
  <c r="T87" i="4" a="1"/>
  <c r="T87" i="4" s="1"/>
  <c r="T62" i="4" a="1"/>
  <c r="T62" i="4" s="1"/>
  <c r="T82" i="4" a="1"/>
  <c r="T82" i="4" s="1"/>
  <c r="E140" i="2" l="1"/>
  <c r="C151" i="2"/>
  <c r="F140" i="2"/>
  <c r="F134" i="2"/>
  <c r="E134" i="2"/>
  <c r="C145" i="2"/>
  <c r="F144" i="2"/>
  <c r="E144" i="2"/>
  <c r="C155" i="2"/>
  <c r="E138" i="2"/>
  <c r="C149" i="2"/>
  <c r="F138" i="2"/>
  <c r="F136" i="2"/>
  <c r="E136" i="2"/>
  <c r="C147" i="2"/>
  <c r="E148" i="2"/>
  <c r="C159" i="2"/>
  <c r="F148" i="2"/>
  <c r="C153" i="2"/>
  <c r="F142" i="2"/>
  <c r="F152" i="2"/>
  <c r="E152" i="2"/>
  <c r="C163" i="2"/>
  <c r="E154" i="2"/>
  <c r="F154" i="2"/>
  <c r="C165" i="2"/>
  <c r="F150" i="2"/>
  <c r="E150" i="2"/>
  <c r="C161" i="2"/>
  <c r="E146" i="2"/>
  <c r="C157" i="2"/>
  <c r="F146" i="2"/>
  <c r="D29" i="24"/>
  <c r="C26" i="24" s="1"/>
  <c r="F26" i="24" s="1"/>
  <c r="C4" i="4" a="1"/>
  <c r="C3" i="4" a="1"/>
  <c r="E157" i="2" l="1"/>
  <c r="C168" i="2"/>
  <c r="F157" i="2"/>
  <c r="E163" i="2"/>
  <c r="C174" i="2"/>
  <c r="F163" i="2"/>
  <c r="E147" i="2"/>
  <c r="C158" i="2"/>
  <c r="F147" i="2"/>
  <c r="E161" i="2"/>
  <c r="F161" i="2"/>
  <c r="C172" i="2"/>
  <c r="E145" i="2"/>
  <c r="C156" i="2"/>
  <c r="F145" i="2"/>
  <c r="E151" i="2"/>
  <c r="C162" i="2"/>
  <c r="F151" i="2"/>
  <c r="E153" i="2"/>
  <c r="F153" i="2"/>
  <c r="C164" i="2"/>
  <c r="E165" i="2"/>
  <c r="C176" i="2"/>
  <c r="F165" i="2"/>
  <c r="E149" i="2"/>
  <c r="C160" i="2"/>
  <c r="F149" i="2"/>
  <c r="E159" i="2"/>
  <c r="C170" i="2"/>
  <c r="F159" i="2"/>
  <c r="E155" i="2"/>
  <c r="C166" i="2"/>
  <c r="F155" i="2"/>
  <c r="C27" i="24"/>
  <c r="F27" i="24" s="1"/>
  <c r="C23" i="24"/>
  <c r="F23" i="24" s="1"/>
  <c r="C22" i="24"/>
  <c r="F22" i="24" s="1"/>
  <c r="C28" i="24"/>
  <c r="F28" i="24" s="1"/>
  <c r="C24" i="24"/>
  <c r="F24" i="24" s="1"/>
  <c r="C25" i="24"/>
  <c r="F25" i="24" s="1"/>
  <c r="C4" i="4"/>
  <c r="R4" i="4"/>
  <c r="AH4" i="4"/>
  <c r="AX4" i="4"/>
  <c r="Z4" i="4"/>
  <c r="AP4" i="4"/>
  <c r="N4" i="4"/>
  <c r="AT4" i="4"/>
  <c r="F4" i="4"/>
  <c r="V4" i="4"/>
  <c r="AL4" i="4"/>
  <c r="J4" i="4"/>
  <c r="AD4" i="4"/>
  <c r="Y4" i="4"/>
  <c r="AV4" i="4"/>
  <c r="AF4" i="4"/>
  <c r="P4" i="4"/>
  <c r="AS4" i="4"/>
  <c r="M4" i="4"/>
  <c r="AQ4" i="4"/>
  <c r="AA4" i="4"/>
  <c r="K4" i="4"/>
  <c r="AO4" i="4"/>
  <c r="AC4" i="4"/>
  <c r="AI4" i="4"/>
  <c r="AG4" i="4"/>
  <c r="T4" i="4"/>
  <c r="U4" i="4"/>
  <c r="AE4" i="4"/>
  <c r="AW4" i="4"/>
  <c r="Q4" i="4"/>
  <c r="AR4" i="4"/>
  <c r="AB4" i="4"/>
  <c r="L4" i="4"/>
  <c r="AK4" i="4"/>
  <c r="I4" i="4"/>
  <c r="AM4" i="4"/>
  <c r="W4" i="4"/>
  <c r="G4" i="4"/>
  <c r="E4" i="4"/>
  <c r="AN4" i="4"/>
  <c r="X4" i="4"/>
  <c r="H4" i="4"/>
  <c r="AY4" i="4"/>
  <c r="S4" i="4"/>
  <c r="AZ4" i="4"/>
  <c r="AJ4" i="4"/>
  <c r="D4" i="4"/>
  <c r="AU4" i="4"/>
  <c r="O4" i="4"/>
  <c r="C3" i="4"/>
  <c r="F3" i="4"/>
  <c r="N3" i="4"/>
  <c r="V3" i="4"/>
  <c r="AD3" i="4"/>
  <c r="AL3" i="4"/>
  <c r="AT3" i="4"/>
  <c r="I3" i="4"/>
  <c r="Q3" i="4"/>
  <c r="Y3" i="4"/>
  <c r="AG3" i="4"/>
  <c r="AO3" i="4"/>
  <c r="AW3" i="4"/>
  <c r="R3" i="4"/>
  <c r="AH3" i="4"/>
  <c r="AX3" i="4"/>
  <c r="E3" i="4"/>
  <c r="U3" i="4"/>
  <c r="AK3" i="4"/>
  <c r="J3" i="4"/>
  <c r="AP3" i="4"/>
  <c r="M3" i="4"/>
  <c r="AS3" i="4"/>
  <c r="Z3" i="4"/>
  <c r="AC3" i="4"/>
  <c r="AR3" i="4"/>
  <c r="AB3" i="4"/>
  <c r="L3" i="4"/>
  <c r="AU3" i="4"/>
  <c r="AE3" i="4"/>
  <c r="O3" i="4"/>
  <c r="AY3" i="4"/>
  <c r="S3" i="4"/>
  <c r="AN3" i="4"/>
  <c r="X3" i="4"/>
  <c r="H3" i="4"/>
  <c r="AQ3" i="4"/>
  <c r="AA3" i="4"/>
  <c r="K3" i="4"/>
  <c r="D3" i="4"/>
  <c r="W3" i="4"/>
  <c r="AV3" i="4"/>
  <c r="AZ3" i="4"/>
  <c r="AJ3" i="4"/>
  <c r="T3" i="4"/>
  <c r="AM3" i="4"/>
  <c r="G3" i="4"/>
  <c r="AF3" i="4"/>
  <c r="P3" i="4"/>
  <c r="AI3" i="4"/>
  <c r="E166" i="2" l="1"/>
  <c r="C177" i="2"/>
  <c r="F166" i="2"/>
  <c r="F160" i="2"/>
  <c r="E160" i="2"/>
  <c r="C171" i="2"/>
  <c r="E156" i="2"/>
  <c r="F156" i="2"/>
  <c r="C167" i="2"/>
  <c r="F168" i="2"/>
  <c r="C179" i="2"/>
  <c r="E168" i="2"/>
  <c r="F172" i="2"/>
  <c r="E172" i="2"/>
  <c r="C183" i="2"/>
  <c r="E158" i="2"/>
  <c r="C169" i="2"/>
  <c r="F158" i="2"/>
  <c r="F176" i="2"/>
  <c r="E176" i="2"/>
  <c r="C187" i="2"/>
  <c r="E170" i="2"/>
  <c r="C181" i="2"/>
  <c r="F170" i="2"/>
  <c r="F164" i="2"/>
  <c r="E164" i="2"/>
  <c r="C175" i="2"/>
  <c r="E162" i="2"/>
  <c r="F162" i="2"/>
  <c r="C173" i="2"/>
  <c r="E174" i="2"/>
  <c r="C185" i="2"/>
  <c r="F174" i="2"/>
  <c r="E187" i="2" l="1"/>
  <c r="F187" i="2"/>
  <c r="C198" i="2"/>
  <c r="E167" i="2"/>
  <c r="C178" i="2"/>
  <c r="F167" i="2"/>
  <c r="E185" i="2"/>
  <c r="C196" i="2"/>
  <c r="F185" i="2"/>
  <c r="E175" i="2"/>
  <c r="C186" i="2"/>
  <c r="F175" i="2"/>
  <c r="E181" i="2"/>
  <c r="F181" i="2"/>
  <c r="C192" i="2"/>
  <c r="E183" i="2"/>
  <c r="F183" i="2"/>
  <c r="C194" i="2"/>
  <c r="E179" i="2"/>
  <c r="C190" i="2"/>
  <c r="F179" i="2"/>
  <c r="E173" i="2"/>
  <c r="C184" i="2"/>
  <c r="F173" i="2"/>
  <c r="E171" i="2"/>
  <c r="C182" i="2"/>
  <c r="F171" i="2"/>
  <c r="E177" i="2"/>
  <c r="C188" i="2"/>
  <c r="F177" i="2"/>
  <c r="E169" i="2"/>
  <c r="C180" i="2"/>
  <c r="F169" i="2"/>
  <c r="F180" i="2" l="1"/>
  <c r="C191" i="2"/>
  <c r="E180" i="2"/>
  <c r="F186" i="2"/>
  <c r="C197" i="2"/>
  <c r="E186" i="2"/>
  <c r="E198" i="2"/>
  <c r="C209" i="2"/>
  <c r="F198" i="2"/>
  <c r="E182" i="2"/>
  <c r="C193" i="2"/>
  <c r="F182" i="2"/>
  <c r="E194" i="2"/>
  <c r="C205" i="2"/>
  <c r="F194" i="2"/>
  <c r="E190" i="2"/>
  <c r="C201" i="2"/>
  <c r="F190" i="2"/>
  <c r="E196" i="2"/>
  <c r="C207" i="2"/>
  <c r="F196" i="2"/>
  <c r="F184" i="2"/>
  <c r="C195" i="2"/>
  <c r="E184" i="2"/>
  <c r="E192" i="2"/>
  <c r="C203" i="2"/>
  <c r="F192" i="2"/>
  <c r="E188" i="2"/>
  <c r="F188" i="2"/>
  <c r="C199" i="2"/>
  <c r="E178" i="2"/>
  <c r="F178" i="2"/>
  <c r="C189" i="2"/>
  <c r="F193" i="2" l="1"/>
  <c r="E193" i="2"/>
  <c r="C204" i="2"/>
  <c r="F199" i="2"/>
  <c r="C210" i="2"/>
  <c r="E199" i="2"/>
  <c r="F203" i="2"/>
  <c r="E203" i="2"/>
  <c r="C214" i="2"/>
  <c r="F205" i="2"/>
  <c r="E205" i="2"/>
  <c r="C216" i="2"/>
  <c r="F191" i="2"/>
  <c r="E191" i="2"/>
  <c r="C202" i="2"/>
  <c r="F207" i="2"/>
  <c r="E207" i="2"/>
  <c r="C218" i="2"/>
  <c r="F209" i="2"/>
  <c r="E209" i="2"/>
  <c r="C220" i="2"/>
  <c r="F195" i="2"/>
  <c r="E195" i="2"/>
  <c r="C206" i="2"/>
  <c r="E189" i="2"/>
  <c r="F189" i="2"/>
  <c r="C200" i="2"/>
  <c r="F201" i="2"/>
  <c r="E201" i="2"/>
  <c r="C212" i="2"/>
  <c r="F197" i="2"/>
  <c r="E197" i="2"/>
  <c r="C208" i="2"/>
  <c r="E216" i="2" l="1"/>
  <c r="F216" i="2"/>
  <c r="C227" i="2"/>
  <c r="E200" i="2"/>
  <c r="C211" i="2"/>
  <c r="F200" i="2"/>
  <c r="E202" i="2"/>
  <c r="C213" i="2"/>
  <c r="F202" i="2"/>
  <c r="E204" i="2"/>
  <c r="C215" i="2"/>
  <c r="F204" i="2"/>
  <c r="E212" i="2"/>
  <c r="F212" i="2"/>
  <c r="C223" i="2"/>
  <c r="E218" i="2"/>
  <c r="F218" i="2"/>
  <c r="C229" i="2"/>
  <c r="E206" i="2"/>
  <c r="C217" i="2"/>
  <c r="F206" i="2"/>
  <c r="E208" i="2"/>
  <c r="C219" i="2"/>
  <c r="F208" i="2"/>
  <c r="E220" i="2"/>
  <c r="F220" i="2"/>
  <c r="C231" i="2"/>
  <c r="E214" i="2"/>
  <c r="F214" i="2"/>
  <c r="C225" i="2"/>
  <c r="E210" i="2"/>
  <c r="C221" i="2"/>
  <c r="F210" i="2"/>
  <c r="F221" i="2" l="1"/>
  <c r="E221" i="2"/>
  <c r="C232" i="2"/>
  <c r="F217" i="2"/>
  <c r="E217" i="2"/>
  <c r="C228" i="2"/>
  <c r="F213" i="2"/>
  <c r="E213" i="2"/>
  <c r="C224" i="2"/>
  <c r="E223" i="2"/>
  <c r="C234" i="2"/>
  <c r="F223" i="2"/>
  <c r="F215" i="2"/>
  <c r="C226" i="2"/>
  <c r="E215" i="2"/>
  <c r="E227" i="2"/>
  <c r="C238" i="2"/>
  <c r="F227" i="2"/>
  <c r="E225" i="2"/>
  <c r="C236" i="2"/>
  <c r="F225" i="2"/>
  <c r="E229" i="2"/>
  <c r="C240" i="2"/>
  <c r="F229" i="2"/>
  <c r="E231" i="2"/>
  <c r="C242" i="2"/>
  <c r="F231" i="2"/>
  <c r="F219" i="2"/>
  <c r="C230" i="2"/>
  <c r="E219" i="2"/>
  <c r="F211" i="2"/>
  <c r="C222" i="2"/>
  <c r="E211" i="2"/>
  <c r="E222" i="2" l="1"/>
  <c r="F222" i="2"/>
  <c r="C233" i="2"/>
  <c r="F234" i="2"/>
  <c r="E234" i="2"/>
  <c r="C245" i="2"/>
  <c r="F232" i="2"/>
  <c r="E232" i="2"/>
  <c r="C243" i="2"/>
  <c r="F242" i="2"/>
  <c r="E242" i="2"/>
  <c r="C253" i="2"/>
  <c r="F226" i="2"/>
  <c r="C237" i="2"/>
  <c r="E226" i="2"/>
  <c r="F228" i="2"/>
  <c r="E228" i="2"/>
  <c r="C239" i="2"/>
  <c r="F236" i="2"/>
  <c r="E236" i="2"/>
  <c r="C247" i="2"/>
  <c r="F240" i="2"/>
  <c r="E240" i="2"/>
  <c r="C251" i="2"/>
  <c r="F230" i="2"/>
  <c r="E230" i="2"/>
  <c r="C241" i="2"/>
  <c r="F238" i="2"/>
  <c r="E238" i="2"/>
  <c r="C249" i="2"/>
  <c r="F224" i="2"/>
  <c r="E224" i="2"/>
  <c r="C235" i="2"/>
  <c r="E253" i="2" l="1"/>
  <c r="C264" i="2"/>
  <c r="F253" i="2"/>
  <c r="E241" i="2"/>
  <c r="C252" i="2"/>
  <c r="F241" i="2"/>
  <c r="E239" i="2"/>
  <c r="C250" i="2"/>
  <c r="F239" i="2"/>
  <c r="E237" i="2"/>
  <c r="C248" i="2"/>
  <c r="F237" i="2"/>
  <c r="E245" i="2"/>
  <c r="C256" i="2"/>
  <c r="F245" i="2"/>
  <c r="E251" i="2"/>
  <c r="C262" i="2"/>
  <c r="F251" i="2"/>
  <c r="E233" i="2"/>
  <c r="C244" i="2"/>
  <c r="F233" i="2"/>
  <c r="E249" i="2"/>
  <c r="C260" i="2"/>
  <c r="F249" i="2"/>
  <c r="E235" i="2"/>
  <c r="C246" i="2"/>
  <c r="F235" i="2"/>
  <c r="E247" i="2"/>
  <c r="C258" i="2"/>
  <c r="F247" i="2"/>
  <c r="E243" i="2"/>
  <c r="C254" i="2"/>
  <c r="F243" i="2"/>
  <c r="F254" i="2" l="1"/>
  <c r="E254" i="2"/>
  <c r="C265" i="2"/>
  <c r="F246" i="2"/>
  <c r="E246" i="2"/>
  <c r="C257" i="2"/>
  <c r="F256" i="2"/>
  <c r="E256" i="2"/>
  <c r="C267" i="2"/>
  <c r="F264" i="2"/>
  <c r="E264" i="2"/>
  <c r="C275" i="2"/>
  <c r="F244" i="2"/>
  <c r="E244" i="2"/>
  <c r="C255" i="2"/>
  <c r="F250" i="2"/>
  <c r="E250" i="2"/>
  <c r="C261" i="2"/>
  <c r="F260" i="2"/>
  <c r="E260" i="2"/>
  <c r="C271" i="2"/>
  <c r="F248" i="2"/>
  <c r="E248" i="2"/>
  <c r="C259" i="2"/>
  <c r="F258" i="2"/>
  <c r="E258" i="2"/>
  <c r="C269" i="2"/>
  <c r="F262" i="2"/>
  <c r="E262" i="2"/>
  <c r="C273" i="2"/>
  <c r="F252" i="2"/>
  <c r="E252" i="2"/>
  <c r="C263" i="2"/>
  <c r="E259" i="2" l="1"/>
  <c r="C270" i="2"/>
  <c r="F259" i="2"/>
  <c r="E275" i="2"/>
  <c r="C286" i="2"/>
  <c r="F275" i="2"/>
  <c r="E269" i="2"/>
  <c r="C280" i="2"/>
  <c r="F269" i="2"/>
  <c r="E265" i="2"/>
  <c r="C276" i="2"/>
  <c r="F265" i="2"/>
  <c r="E273" i="2"/>
  <c r="C284" i="2"/>
  <c r="F273" i="2"/>
  <c r="E261" i="2"/>
  <c r="C272" i="2"/>
  <c r="F261" i="2"/>
  <c r="E257" i="2"/>
  <c r="C268" i="2"/>
  <c r="F257" i="2"/>
  <c r="E255" i="2"/>
  <c r="C266" i="2"/>
  <c r="F255" i="2"/>
  <c r="E263" i="2"/>
  <c r="C274" i="2"/>
  <c r="F263" i="2"/>
  <c r="E271" i="2"/>
  <c r="C282" i="2"/>
  <c r="F271" i="2"/>
  <c r="E267" i="2"/>
  <c r="C278" i="2"/>
  <c r="F267" i="2"/>
  <c r="F278" i="2" l="1"/>
  <c r="E278" i="2"/>
  <c r="C289" i="2"/>
  <c r="F268" i="2"/>
  <c r="E268" i="2"/>
  <c r="C279" i="2"/>
  <c r="F276" i="2"/>
  <c r="E276" i="2"/>
  <c r="C287" i="2"/>
  <c r="F274" i="2"/>
  <c r="E274" i="2"/>
  <c r="C285" i="2"/>
  <c r="F284" i="2"/>
  <c r="E284" i="2"/>
  <c r="C295" i="2"/>
  <c r="F270" i="2"/>
  <c r="E270" i="2"/>
  <c r="C281" i="2"/>
  <c r="F280" i="2"/>
  <c r="E280" i="2"/>
  <c r="C291" i="2"/>
  <c r="F266" i="2"/>
  <c r="E266" i="2"/>
  <c r="C277" i="2"/>
  <c r="F282" i="2"/>
  <c r="E282" i="2"/>
  <c r="C293" i="2"/>
  <c r="F272" i="2"/>
  <c r="E272" i="2"/>
  <c r="C283" i="2"/>
  <c r="F286" i="2"/>
  <c r="E286" i="2"/>
  <c r="E277" i="2" l="1"/>
  <c r="C288" i="2"/>
  <c r="F277" i="2"/>
  <c r="E285" i="2"/>
  <c r="C296" i="2"/>
  <c r="F285" i="2"/>
  <c r="E293" i="2"/>
  <c r="F293" i="2"/>
  <c r="E295" i="2"/>
  <c r="F295" i="2"/>
  <c r="E289" i="2"/>
  <c r="F289" i="2"/>
  <c r="E283" i="2"/>
  <c r="C294" i="2"/>
  <c r="F283" i="2"/>
  <c r="E281" i="2"/>
  <c r="C292" i="2"/>
  <c r="F281" i="2"/>
  <c r="E279" i="2"/>
  <c r="C290" i="2"/>
  <c r="F279" i="2"/>
  <c r="E291" i="2"/>
  <c r="F291" i="2"/>
  <c r="E287" i="2"/>
  <c r="F287" i="2"/>
  <c r="F290" i="2" l="1"/>
  <c r="E290" i="2"/>
  <c r="F294" i="2"/>
  <c r="E294" i="2"/>
  <c r="F288" i="2"/>
  <c r="E288" i="2"/>
  <c r="F292" i="2"/>
  <c r="E292" i="2"/>
  <c r="F296" i="2"/>
  <c r="E296" i="2"/>
  <c r="V73" i="2" l="1"/>
  <c r="U73" i="2"/>
  <c r="T73" i="2"/>
  <c r="S73" i="2"/>
  <c r="R73" i="2"/>
  <c r="Q73" i="2"/>
  <c r="P73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E9" i="2"/>
  <c r="K25" i="16" l="1"/>
  <c r="K26" i="16"/>
  <c r="K27" i="16"/>
  <c r="K28" i="16"/>
  <c r="K29" i="16"/>
  <c r="K30" i="16"/>
  <c r="K31" i="16"/>
  <c r="C52" i="16"/>
  <c r="C51" i="16"/>
  <c r="B52" i="16"/>
  <c r="B51" i="16"/>
  <c r="B53" i="16" l="1"/>
  <c r="C53" i="16"/>
  <c r="B78" i="2" l="1"/>
  <c r="B79" i="2"/>
  <c r="B90" i="2" s="1"/>
  <c r="B80" i="2"/>
  <c r="B91" i="2" s="1"/>
  <c r="B81" i="2"/>
  <c r="B92" i="2" s="1"/>
  <c r="B82" i="2"/>
  <c r="B93" i="2" s="1"/>
  <c r="B83" i="2"/>
  <c r="B94" i="2" s="1"/>
  <c r="B84" i="2"/>
  <c r="B95" i="2" s="1"/>
  <c r="B85" i="2"/>
  <c r="B96" i="2" s="1"/>
  <c r="B86" i="2"/>
  <c r="B87" i="2"/>
  <c r="B98" i="2" s="1"/>
  <c r="B89" i="2"/>
  <c r="B97" i="2"/>
  <c r="B77" i="2"/>
  <c r="B88" i="2" s="1"/>
  <c r="B99" i="2" s="1"/>
  <c r="G53" i="2"/>
  <c r="C67" i="2"/>
  <c r="F67" i="2" s="1"/>
  <c r="D67" i="2"/>
  <c r="D78" i="2" s="1"/>
  <c r="D89" i="2" s="1"/>
  <c r="D100" i="2" s="1"/>
  <c r="D111" i="2" s="1"/>
  <c r="D122" i="2" s="1"/>
  <c r="D133" i="2" s="1"/>
  <c r="D144" i="2" s="1"/>
  <c r="D155" i="2" s="1"/>
  <c r="D166" i="2" s="1"/>
  <c r="D177" i="2" s="1"/>
  <c r="D188" i="2" s="1"/>
  <c r="D199" i="2" s="1"/>
  <c r="D210" i="2" s="1"/>
  <c r="D221" i="2" s="1"/>
  <c r="D232" i="2" s="1"/>
  <c r="D243" i="2" s="1"/>
  <c r="D254" i="2" s="1"/>
  <c r="D265" i="2" s="1"/>
  <c r="D276" i="2" s="1"/>
  <c r="D287" i="2" s="1"/>
  <c r="C68" i="2"/>
  <c r="C79" i="2" s="1"/>
  <c r="C90" i="2" s="1"/>
  <c r="D68" i="2"/>
  <c r="D79" i="2" s="1"/>
  <c r="D90" i="2" s="1"/>
  <c r="D101" i="2" s="1"/>
  <c r="D112" i="2" s="1"/>
  <c r="D123" i="2" s="1"/>
  <c r="D134" i="2" s="1"/>
  <c r="D145" i="2" s="1"/>
  <c r="D156" i="2" s="1"/>
  <c r="D167" i="2" s="1"/>
  <c r="D178" i="2" s="1"/>
  <c r="D189" i="2" s="1"/>
  <c r="D200" i="2" s="1"/>
  <c r="D211" i="2" s="1"/>
  <c r="D222" i="2" s="1"/>
  <c r="D233" i="2" s="1"/>
  <c r="D244" i="2" s="1"/>
  <c r="D255" i="2" s="1"/>
  <c r="D266" i="2" s="1"/>
  <c r="D277" i="2" s="1"/>
  <c r="D288" i="2" s="1"/>
  <c r="C69" i="2"/>
  <c r="E69" i="2" s="1"/>
  <c r="D69" i="2"/>
  <c r="D80" i="2" s="1"/>
  <c r="D91" i="2" s="1"/>
  <c r="D102" i="2" s="1"/>
  <c r="D113" i="2" s="1"/>
  <c r="D124" i="2" s="1"/>
  <c r="D135" i="2" s="1"/>
  <c r="D146" i="2" s="1"/>
  <c r="D157" i="2" s="1"/>
  <c r="D168" i="2" s="1"/>
  <c r="D179" i="2" s="1"/>
  <c r="D190" i="2" s="1"/>
  <c r="D201" i="2" s="1"/>
  <c r="D212" i="2" s="1"/>
  <c r="D223" i="2" s="1"/>
  <c r="D234" i="2" s="1"/>
  <c r="D245" i="2" s="1"/>
  <c r="D256" i="2" s="1"/>
  <c r="D267" i="2" s="1"/>
  <c r="D278" i="2" s="1"/>
  <c r="D289" i="2" s="1"/>
  <c r="C70" i="2"/>
  <c r="C81" i="2" s="1"/>
  <c r="C92" i="2" s="1"/>
  <c r="D70" i="2"/>
  <c r="D81" i="2" s="1"/>
  <c r="D92" i="2" s="1"/>
  <c r="D103" i="2" s="1"/>
  <c r="D114" i="2" s="1"/>
  <c r="D125" i="2" s="1"/>
  <c r="D136" i="2" s="1"/>
  <c r="D147" i="2" s="1"/>
  <c r="D158" i="2" s="1"/>
  <c r="D169" i="2" s="1"/>
  <c r="D180" i="2" s="1"/>
  <c r="D191" i="2" s="1"/>
  <c r="D202" i="2" s="1"/>
  <c r="D213" i="2" s="1"/>
  <c r="D224" i="2" s="1"/>
  <c r="D235" i="2" s="1"/>
  <c r="D246" i="2" s="1"/>
  <c r="D257" i="2" s="1"/>
  <c r="D268" i="2" s="1"/>
  <c r="D279" i="2" s="1"/>
  <c r="D290" i="2" s="1"/>
  <c r="C71" i="2"/>
  <c r="F71" i="2" s="1"/>
  <c r="D71" i="2"/>
  <c r="D82" i="2" s="1"/>
  <c r="D93" i="2" s="1"/>
  <c r="D104" i="2" s="1"/>
  <c r="D115" i="2" s="1"/>
  <c r="D126" i="2" s="1"/>
  <c r="D137" i="2" s="1"/>
  <c r="D148" i="2" s="1"/>
  <c r="D159" i="2" s="1"/>
  <c r="D170" i="2" s="1"/>
  <c r="D181" i="2" s="1"/>
  <c r="D192" i="2" s="1"/>
  <c r="D203" i="2" s="1"/>
  <c r="D214" i="2" s="1"/>
  <c r="D225" i="2" s="1"/>
  <c r="D236" i="2" s="1"/>
  <c r="D247" i="2" s="1"/>
  <c r="D258" i="2" s="1"/>
  <c r="D269" i="2" s="1"/>
  <c r="D280" i="2" s="1"/>
  <c r="D291" i="2" s="1"/>
  <c r="C72" i="2"/>
  <c r="C83" i="2" s="1"/>
  <c r="C94" i="2" s="1"/>
  <c r="D72" i="2"/>
  <c r="D83" i="2" s="1"/>
  <c r="D94" i="2" s="1"/>
  <c r="D105" i="2" s="1"/>
  <c r="D116" i="2" s="1"/>
  <c r="D127" i="2" s="1"/>
  <c r="D138" i="2" s="1"/>
  <c r="D149" i="2" s="1"/>
  <c r="D160" i="2" s="1"/>
  <c r="D171" i="2" s="1"/>
  <c r="D182" i="2" s="1"/>
  <c r="D193" i="2" s="1"/>
  <c r="D204" i="2" s="1"/>
  <c r="D215" i="2" s="1"/>
  <c r="D226" i="2" s="1"/>
  <c r="D237" i="2" s="1"/>
  <c r="D248" i="2" s="1"/>
  <c r="D259" i="2" s="1"/>
  <c r="D270" i="2" s="1"/>
  <c r="D281" i="2" s="1"/>
  <c r="D292" i="2" s="1"/>
  <c r="C73" i="2"/>
  <c r="E73" i="2" s="1"/>
  <c r="D73" i="2"/>
  <c r="D84" i="2" s="1"/>
  <c r="D95" i="2" s="1"/>
  <c r="D106" i="2" s="1"/>
  <c r="D117" i="2" s="1"/>
  <c r="D128" i="2" s="1"/>
  <c r="D139" i="2" s="1"/>
  <c r="D150" i="2" s="1"/>
  <c r="D161" i="2" s="1"/>
  <c r="D172" i="2" s="1"/>
  <c r="D183" i="2" s="1"/>
  <c r="D194" i="2" s="1"/>
  <c r="D205" i="2" s="1"/>
  <c r="D216" i="2" s="1"/>
  <c r="D227" i="2" s="1"/>
  <c r="D238" i="2" s="1"/>
  <c r="D249" i="2" s="1"/>
  <c r="D260" i="2" s="1"/>
  <c r="D271" i="2" s="1"/>
  <c r="D282" i="2" s="1"/>
  <c r="D293" i="2" s="1"/>
  <c r="C74" i="2"/>
  <c r="C85" i="2" s="1"/>
  <c r="C96" i="2" s="1"/>
  <c r="D74" i="2"/>
  <c r="D85" i="2" s="1"/>
  <c r="D96" i="2" s="1"/>
  <c r="D107" i="2" s="1"/>
  <c r="D118" i="2" s="1"/>
  <c r="D129" i="2" s="1"/>
  <c r="D140" i="2" s="1"/>
  <c r="D151" i="2" s="1"/>
  <c r="D162" i="2" s="1"/>
  <c r="D173" i="2" s="1"/>
  <c r="D184" i="2" s="1"/>
  <c r="D195" i="2" s="1"/>
  <c r="D206" i="2" s="1"/>
  <c r="D217" i="2" s="1"/>
  <c r="D228" i="2" s="1"/>
  <c r="D239" i="2" s="1"/>
  <c r="D250" i="2" s="1"/>
  <c r="D261" i="2" s="1"/>
  <c r="D272" i="2" s="1"/>
  <c r="D283" i="2" s="1"/>
  <c r="D294" i="2" s="1"/>
  <c r="C75" i="2"/>
  <c r="F75" i="2" s="1"/>
  <c r="D75" i="2"/>
  <c r="D86" i="2" s="1"/>
  <c r="D97" i="2" s="1"/>
  <c r="D108" i="2" s="1"/>
  <c r="D119" i="2" s="1"/>
  <c r="D130" i="2" s="1"/>
  <c r="D141" i="2" s="1"/>
  <c r="D152" i="2" s="1"/>
  <c r="D163" i="2" s="1"/>
  <c r="D174" i="2" s="1"/>
  <c r="D185" i="2" s="1"/>
  <c r="D196" i="2" s="1"/>
  <c r="D207" i="2" s="1"/>
  <c r="D218" i="2" s="1"/>
  <c r="D229" i="2" s="1"/>
  <c r="D240" i="2" s="1"/>
  <c r="D251" i="2" s="1"/>
  <c r="D262" i="2" s="1"/>
  <c r="D273" i="2" s="1"/>
  <c r="D284" i="2" s="1"/>
  <c r="D295" i="2" s="1"/>
  <c r="C76" i="2"/>
  <c r="C87" i="2" s="1"/>
  <c r="C98" i="2" s="1"/>
  <c r="D76" i="2"/>
  <c r="D87" i="2" s="1"/>
  <c r="D98" i="2" s="1"/>
  <c r="D109" i="2" s="1"/>
  <c r="D120" i="2" s="1"/>
  <c r="D131" i="2" s="1"/>
  <c r="D142" i="2" s="1"/>
  <c r="D153" i="2" s="1"/>
  <c r="D164" i="2" s="1"/>
  <c r="D175" i="2" s="1"/>
  <c r="D186" i="2" s="1"/>
  <c r="D197" i="2" s="1"/>
  <c r="D208" i="2" s="1"/>
  <c r="D219" i="2" s="1"/>
  <c r="D230" i="2" s="1"/>
  <c r="D241" i="2" s="1"/>
  <c r="D252" i="2" s="1"/>
  <c r="D263" i="2" s="1"/>
  <c r="D274" i="2" s="1"/>
  <c r="D285" i="2" s="1"/>
  <c r="D296" i="2" s="1"/>
  <c r="C78" i="2"/>
  <c r="C89" i="2" s="1"/>
  <c r="C66" i="2"/>
  <c r="C77" i="2" s="1"/>
  <c r="C88" i="2" s="1"/>
  <c r="C99" i="2" s="1"/>
  <c r="D66" i="2"/>
  <c r="D77" i="2" s="1"/>
  <c r="D88" i="2" s="1"/>
  <c r="D99" i="2" s="1"/>
  <c r="D110" i="2" s="1"/>
  <c r="D121" i="2" s="1"/>
  <c r="D132" i="2" s="1"/>
  <c r="D143" i="2" s="1"/>
  <c r="D154" i="2" s="1"/>
  <c r="D165" i="2" s="1"/>
  <c r="D176" i="2" s="1"/>
  <c r="D187" i="2" s="1"/>
  <c r="D198" i="2" s="1"/>
  <c r="D209" i="2" s="1"/>
  <c r="D220" i="2" s="1"/>
  <c r="D231" i="2" s="1"/>
  <c r="D242" i="2" s="1"/>
  <c r="D253" i="2" s="1"/>
  <c r="D264" i="2" s="1"/>
  <c r="D275" i="2" s="1"/>
  <c r="D286" i="2" s="1"/>
  <c r="K53" i="2"/>
  <c r="L53" i="2"/>
  <c r="M53" i="2"/>
  <c r="N53" i="2"/>
  <c r="O53" i="2"/>
  <c r="P53" i="2"/>
  <c r="E83" i="2" l="1"/>
  <c r="E68" i="2"/>
  <c r="F98" i="2"/>
  <c r="E79" i="2"/>
  <c r="F78" i="2"/>
  <c r="C86" i="2"/>
  <c r="E76" i="2"/>
  <c r="F94" i="2"/>
  <c r="F74" i="2"/>
  <c r="C80" i="2"/>
  <c r="C91" i="2" s="1"/>
  <c r="E87" i="2"/>
  <c r="E72" i="2"/>
  <c r="F90" i="2"/>
  <c r="F70" i="2"/>
  <c r="E66" i="2"/>
  <c r="E96" i="2"/>
  <c r="E88" i="2"/>
  <c r="E99" i="2"/>
  <c r="E75" i="2"/>
  <c r="E71" i="2"/>
  <c r="E67" i="2"/>
  <c r="F89" i="2"/>
  <c r="F85" i="2"/>
  <c r="F81" i="2"/>
  <c r="F77" i="2"/>
  <c r="F73" i="2"/>
  <c r="F69" i="2"/>
  <c r="C84" i="2"/>
  <c r="E98" i="2"/>
  <c r="E94" i="2"/>
  <c r="E90" i="2"/>
  <c r="E86" i="2"/>
  <c r="E78" i="2"/>
  <c r="E74" i="2"/>
  <c r="E70" i="2"/>
  <c r="F66" i="2"/>
  <c r="F96" i="2"/>
  <c r="F92" i="2"/>
  <c r="F88" i="2"/>
  <c r="F76" i="2"/>
  <c r="F72" i="2"/>
  <c r="F68" i="2"/>
  <c r="E92" i="2"/>
  <c r="E80" i="2"/>
  <c r="E91" i="2"/>
  <c r="C82" i="2"/>
  <c r="E89" i="2"/>
  <c r="E85" i="2"/>
  <c r="E81" i="2"/>
  <c r="E77" i="2"/>
  <c r="F99" i="2"/>
  <c r="F87" i="2"/>
  <c r="F83" i="2"/>
  <c r="F79" i="2"/>
  <c r="F91" i="2" l="1"/>
  <c r="F80" i="2"/>
  <c r="C97" i="2"/>
  <c r="F86" i="2"/>
  <c r="C95" i="2"/>
  <c r="E84" i="2"/>
  <c r="F84" i="2"/>
  <c r="C93" i="2"/>
  <c r="E82" i="2"/>
  <c r="F82" i="2"/>
  <c r="D50" i="2"/>
  <c r="D48" i="2"/>
  <c r="I17" i="4"/>
  <c r="J17" i="4"/>
  <c r="K17" i="4"/>
  <c r="L17" i="4"/>
  <c r="M17" i="4"/>
  <c r="N17" i="4"/>
  <c r="J12" i="4"/>
  <c r="K12" i="4"/>
  <c r="L12" i="4"/>
  <c r="M12" i="4"/>
  <c r="N12" i="4"/>
  <c r="I12" i="4"/>
  <c r="I16" i="4"/>
  <c r="F97" i="2" l="1"/>
  <c r="E97" i="2"/>
  <c r="E93" i="2"/>
  <c r="F93" i="2"/>
  <c r="F95" i="2"/>
  <c r="E95" i="2"/>
  <c r="J16" i="4"/>
  <c r="I19" i="4"/>
  <c r="K16" i="4" l="1"/>
  <c r="L16" i="4" s="1"/>
  <c r="M16" i="4" s="1"/>
  <c r="N16" i="4" s="1"/>
  <c r="J19" i="4"/>
  <c r="O16" i="4" l="1"/>
  <c r="L21" i="4" s="1"/>
  <c r="K19" i="4"/>
  <c r="K21" i="4" l="1"/>
  <c r="M21" i="4"/>
  <c r="N21" i="4"/>
  <c r="I21" i="4"/>
  <c r="J21" i="4"/>
  <c r="L19" i="4"/>
  <c r="O21" i="4" l="1"/>
  <c r="N19" i="4"/>
  <c r="M19" i="4"/>
  <c r="P21" i="4" l="1"/>
  <c r="Q22" i="4" s="1"/>
  <c r="O19" i="4"/>
  <c r="I20" i="4" s="1"/>
  <c r="L20" i="4" l="1"/>
  <c r="K20" i="4"/>
  <c r="M20" i="4"/>
  <c r="J20" i="4"/>
  <c r="N20" i="4"/>
  <c r="O20" i="4" l="1"/>
  <c r="P20" i="4" l="1"/>
  <c r="Q21" i="4" s="1"/>
  <c r="D9" i="4" l="1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C9" i="4"/>
  <c r="C26" i="3" l="1"/>
  <c r="D46" i="2"/>
  <c r="D44" i="2"/>
  <c r="D42" i="2"/>
  <c r="D40" i="2"/>
  <c r="D38" i="2"/>
  <c r="D36" i="2"/>
  <c r="D6" i="4"/>
  <c r="E6" i="4" s="1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AA6" i="4" s="1"/>
  <c r="AB6" i="4" s="1"/>
  <c r="AC6" i="4" s="1"/>
  <c r="AD6" i="4" s="1"/>
  <c r="AE6" i="4" s="1"/>
  <c r="AF6" i="4" s="1"/>
  <c r="AG6" i="4" s="1"/>
  <c r="AH6" i="4" s="1"/>
  <c r="AI6" i="4" s="1"/>
  <c r="AJ6" i="4" s="1"/>
  <c r="AK6" i="4" s="1"/>
  <c r="AL6" i="4" s="1"/>
  <c r="AM6" i="4" s="1"/>
  <c r="AN6" i="4" s="1"/>
  <c r="AO6" i="4" s="1"/>
  <c r="AP6" i="4" s="1"/>
  <c r="AQ6" i="4" s="1"/>
  <c r="AR6" i="4" s="1"/>
  <c r="AS6" i="4" s="1"/>
  <c r="AT6" i="4" s="1"/>
  <c r="AU6" i="4" s="1"/>
  <c r="AV6" i="4" s="1"/>
  <c r="AW6" i="4" s="1"/>
  <c r="AX6" i="4" s="1"/>
  <c r="AY6" i="4" s="1"/>
  <c r="C5" i="4"/>
  <c r="D5" i="4" s="1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Z5" i="4" s="1"/>
  <c r="AA5" i="4" s="1"/>
  <c r="AB5" i="4" s="1"/>
  <c r="AC5" i="4" s="1"/>
  <c r="AD5" i="4" s="1"/>
  <c r="AE5" i="4" s="1"/>
  <c r="AF5" i="4" s="1"/>
  <c r="AG5" i="4" s="1"/>
  <c r="AH5" i="4" s="1"/>
  <c r="AI5" i="4" s="1"/>
  <c r="AJ5" i="4" s="1"/>
  <c r="AK5" i="4" s="1"/>
  <c r="AL5" i="4" s="1"/>
  <c r="AM5" i="4" s="1"/>
  <c r="AN5" i="4" s="1"/>
  <c r="AO5" i="4" s="1"/>
  <c r="AP5" i="4" s="1"/>
  <c r="AQ5" i="4" s="1"/>
  <c r="AR5" i="4" s="1"/>
  <c r="AS5" i="4" s="1"/>
  <c r="AT5" i="4" s="1"/>
  <c r="AU5" i="4" s="1"/>
  <c r="AV5" i="4" s="1"/>
  <c r="AW5" i="4" s="1"/>
  <c r="AX5" i="4" s="1"/>
  <c r="AY5" i="4" s="1"/>
  <c r="C25" i="3"/>
  <c r="D25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3" i="3"/>
  <c r="AB15" i="2" a="1"/>
  <c r="AB15" i="2" s="1"/>
  <c r="D34" i="2"/>
  <c r="D32" i="2"/>
  <c r="D30" i="2"/>
  <c r="D28" i="2"/>
  <c r="AE7" i="2"/>
  <c r="D8" i="2"/>
  <c r="D10" i="2"/>
  <c r="D12" i="2"/>
  <c r="D14" i="2"/>
  <c r="D16" i="2"/>
  <c r="D18" i="2"/>
  <c r="D20" i="2"/>
  <c r="D22" i="2"/>
  <c r="D24" i="2"/>
  <c r="D26" i="2"/>
  <c r="FL30" i="1"/>
  <c r="FZ30" i="1"/>
  <c r="DU30" i="1"/>
  <c r="DF30" i="1"/>
  <c r="BP30" i="1"/>
  <c r="GN30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E23" i="1"/>
  <c r="HD23" i="1"/>
  <c r="HC23" i="1"/>
  <c r="HB23" i="1"/>
  <c r="HA23" i="1"/>
  <c r="GZ23" i="1"/>
  <c r="GY23" i="1"/>
  <c r="GX23" i="1"/>
  <c r="GW23" i="1"/>
  <c r="GV23" i="1"/>
  <c r="GU23" i="1"/>
  <c r="GT23" i="1"/>
  <c r="GS23" i="1"/>
  <c r="GR23" i="1"/>
  <c r="GQ23" i="1"/>
  <c r="GP23" i="1"/>
  <c r="GO23" i="1"/>
  <c r="GN23" i="1"/>
  <c r="GM23" i="1"/>
  <c r="GL23" i="1"/>
  <c r="GK23" i="1"/>
  <c r="GJ23" i="1"/>
  <c r="GI23" i="1"/>
  <c r="GH23" i="1"/>
  <c r="GG23" i="1"/>
  <c r="GF23" i="1"/>
  <c r="GE23" i="1"/>
  <c r="GD23" i="1"/>
  <c r="GC23" i="1"/>
  <c r="GB23" i="1"/>
  <c r="GA23" i="1"/>
  <c r="FZ23" i="1"/>
  <c r="FY23" i="1"/>
  <c r="FX23" i="1"/>
  <c r="FW23" i="1"/>
  <c r="FV23" i="1"/>
  <c r="FU23" i="1"/>
  <c r="FT23" i="1"/>
  <c r="FS23" i="1"/>
  <c r="FR23" i="1"/>
  <c r="FQ23" i="1"/>
  <c r="FP23" i="1"/>
  <c r="FO23" i="1"/>
  <c r="FN23" i="1"/>
  <c r="FM23" i="1"/>
  <c r="FL23" i="1"/>
  <c r="FK23" i="1"/>
  <c r="FJ23" i="1"/>
  <c r="FI23" i="1"/>
  <c r="FH23" i="1"/>
  <c r="FG23" i="1"/>
  <c r="FF23" i="1"/>
  <c r="FE23" i="1"/>
  <c r="FD23" i="1"/>
  <c r="FC23" i="1"/>
  <c r="FB23" i="1"/>
  <c r="FA23" i="1"/>
  <c r="EZ23" i="1"/>
  <c r="EY23" i="1"/>
  <c r="EX23" i="1"/>
  <c r="EW23" i="1"/>
  <c r="EV23" i="1"/>
  <c r="EU23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HE22" i="1"/>
  <c r="HD22" i="1"/>
  <c r="HC22" i="1"/>
  <c r="HB22" i="1"/>
  <c r="HA22" i="1"/>
  <c r="GZ22" i="1"/>
  <c r="GY22" i="1"/>
  <c r="GX22" i="1"/>
  <c r="GW22" i="1"/>
  <c r="GV22" i="1"/>
  <c r="GU22" i="1"/>
  <c r="GT22" i="1"/>
  <c r="GS22" i="1"/>
  <c r="GR22" i="1"/>
  <c r="GQ22" i="1"/>
  <c r="GP22" i="1"/>
  <c r="GO22" i="1"/>
  <c r="GN22" i="1"/>
  <c r="GM22" i="1"/>
  <c r="GL22" i="1"/>
  <c r="GK22" i="1"/>
  <c r="GJ22" i="1"/>
  <c r="GI22" i="1"/>
  <c r="GH22" i="1"/>
  <c r="GG22" i="1"/>
  <c r="GF22" i="1"/>
  <c r="GE22" i="1"/>
  <c r="GD22" i="1"/>
  <c r="GC22" i="1"/>
  <c r="GB22" i="1"/>
  <c r="GA22" i="1"/>
  <c r="FZ22" i="1"/>
  <c r="FY22" i="1"/>
  <c r="FX22" i="1"/>
  <c r="FW22" i="1"/>
  <c r="FV22" i="1"/>
  <c r="FU22" i="1"/>
  <c r="FT22" i="1"/>
  <c r="FS22" i="1"/>
  <c r="FR22" i="1"/>
  <c r="FQ22" i="1"/>
  <c r="FP22" i="1"/>
  <c r="FO22" i="1"/>
  <c r="FN22" i="1"/>
  <c r="FM22" i="1"/>
  <c r="FL22" i="1"/>
  <c r="FK22" i="1"/>
  <c r="FJ22" i="1"/>
  <c r="FI22" i="1"/>
  <c r="FH22" i="1"/>
  <c r="FG22" i="1"/>
  <c r="FF22" i="1"/>
  <c r="FE22" i="1"/>
  <c r="FD22" i="1"/>
  <c r="FC22" i="1"/>
  <c r="FB22" i="1"/>
  <c r="FA22" i="1"/>
  <c r="EZ22" i="1"/>
  <c r="EY22" i="1"/>
  <c r="EX22" i="1"/>
  <c r="EW22" i="1"/>
  <c r="EV22" i="1"/>
  <c r="EU22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HE19" i="1"/>
  <c r="HD19" i="1"/>
  <c r="HC19" i="1"/>
  <c r="HB19" i="1"/>
  <c r="HA19" i="1"/>
  <c r="GZ19" i="1"/>
  <c r="GY19" i="1"/>
  <c r="GX19" i="1"/>
  <c r="GW19" i="1"/>
  <c r="GV19" i="1"/>
  <c r="GU19" i="1"/>
  <c r="GT19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N9" i="2" l="1"/>
  <c r="S54" i="2" s="1"/>
  <c r="AR9" i="2"/>
  <c r="AA54" i="2" s="1"/>
  <c r="AV9" i="2"/>
  <c r="AI54" i="2" s="1"/>
  <c r="AZ9" i="2"/>
  <c r="AQ54" i="2" s="1"/>
  <c r="AN10" i="2"/>
  <c r="T54" i="2" s="1"/>
  <c r="AR10" i="2"/>
  <c r="AB54" i="2" s="1"/>
  <c r="AV10" i="2"/>
  <c r="AJ54" i="2" s="1"/>
  <c r="AZ10" i="2"/>
  <c r="AR54" i="2" s="1"/>
  <c r="AQ10" i="2"/>
  <c r="AO9" i="2"/>
  <c r="U54" i="2" s="1"/>
  <c r="AS9" i="2"/>
  <c r="AW9" i="2"/>
  <c r="AK54" i="2" s="1"/>
  <c r="AO10" i="2"/>
  <c r="V54" i="2" s="1"/>
  <c r="AS10" i="2"/>
  <c r="AD54" i="2" s="1"/>
  <c r="AW10" i="2"/>
  <c r="AL54" i="2" s="1"/>
  <c r="AP9" i="2"/>
  <c r="W54" i="2" s="1"/>
  <c r="AT9" i="2"/>
  <c r="AE54" i="2" s="1"/>
  <c r="AX9" i="2"/>
  <c r="AM54" i="2" s="1"/>
  <c r="AP10" i="2"/>
  <c r="X54" i="2" s="1"/>
  <c r="AT10" i="2"/>
  <c r="AF54" i="2" s="1"/>
  <c r="AX10" i="2"/>
  <c r="AN54" i="2" s="1"/>
  <c r="AQ9" i="2"/>
  <c r="AU9" i="2"/>
  <c r="AG54" i="2" s="1"/>
  <c r="AY9" i="2"/>
  <c r="AO54" i="2" s="1"/>
  <c r="AU10" i="2"/>
  <c r="AH54" i="2" s="1"/>
  <c r="AY10" i="2"/>
  <c r="AP54" i="2" s="1"/>
  <c r="AB17" i="2"/>
  <c r="E26" i="3"/>
  <c r="G26" i="16" s="1"/>
  <c r="E25" i="3"/>
  <c r="G25" i="16" s="1"/>
  <c r="AF9" i="2"/>
  <c r="D54" i="2" s="1"/>
  <c r="AG9" i="2"/>
  <c r="AJ9" i="2"/>
  <c r="K54" i="2" s="1"/>
  <c r="AL9" i="2"/>
  <c r="AH9" i="2"/>
  <c r="G54" i="2" s="1"/>
  <c r="AK9" i="2"/>
  <c r="M54" i="2" s="1"/>
  <c r="AM9" i="2"/>
  <c r="AI9" i="2"/>
  <c r="I54" i="2" s="1"/>
  <c r="BB30" i="1"/>
  <c r="HF29" i="1"/>
  <c r="HB29" i="1"/>
  <c r="GX29" i="1"/>
  <c r="GT29" i="1"/>
  <c r="GP29" i="1"/>
  <c r="GL29" i="1"/>
  <c r="GH29" i="1"/>
  <c r="GD29" i="1"/>
  <c r="FZ29" i="1"/>
  <c r="FV29" i="1"/>
  <c r="FR29" i="1"/>
  <c r="FN29" i="1"/>
  <c r="FJ29" i="1"/>
  <c r="FF29" i="1"/>
  <c r="FB29" i="1"/>
  <c r="EX29" i="1"/>
  <c r="ET29" i="1"/>
  <c r="EP29" i="1"/>
  <c r="EL29" i="1"/>
  <c r="EH29" i="1"/>
  <c r="ED29" i="1"/>
  <c r="DZ29" i="1"/>
  <c r="DV29" i="1"/>
  <c r="DR29" i="1"/>
  <c r="DN29" i="1"/>
  <c r="DJ29" i="1"/>
  <c r="DF29" i="1"/>
  <c r="DB29" i="1"/>
  <c r="CX29" i="1"/>
  <c r="CT29" i="1"/>
  <c r="CP29" i="1"/>
  <c r="CL29" i="1"/>
  <c r="CH29" i="1"/>
  <c r="CD29" i="1"/>
  <c r="BZ29" i="1"/>
  <c r="BV29" i="1"/>
  <c r="BR29" i="1"/>
  <c r="BN29" i="1"/>
  <c r="BJ29" i="1"/>
  <c r="BF29" i="1"/>
  <c r="BB29" i="1"/>
  <c r="HA29" i="1"/>
  <c r="GV29" i="1"/>
  <c r="GQ29" i="1"/>
  <c r="GK29" i="1"/>
  <c r="GF29" i="1"/>
  <c r="GA29" i="1"/>
  <c r="FU29" i="1"/>
  <c r="FP29" i="1"/>
  <c r="FK29" i="1"/>
  <c r="FE29" i="1"/>
  <c r="EZ29" i="1"/>
  <c r="EU29" i="1"/>
  <c r="EO29" i="1"/>
  <c r="EJ29" i="1"/>
  <c r="EE29" i="1"/>
  <c r="DY29" i="1"/>
  <c r="DT29" i="1"/>
  <c r="DO29" i="1"/>
  <c r="DI29" i="1"/>
  <c r="DD29" i="1"/>
  <c r="CY29" i="1"/>
  <c r="CS29" i="1"/>
  <c r="CN29" i="1"/>
  <c r="CI29" i="1"/>
  <c r="CC29" i="1"/>
  <c r="BX29" i="1"/>
  <c r="BS29" i="1"/>
  <c r="BM29" i="1"/>
  <c r="BH29" i="1"/>
  <c r="BC29" i="1"/>
  <c r="HE29" i="1"/>
  <c r="GY29" i="1"/>
  <c r="GJ29" i="1"/>
  <c r="FW29" i="1"/>
  <c r="FA29" i="1"/>
  <c r="EM29" i="1"/>
  <c r="DQ29" i="1"/>
  <c r="CO29" i="1"/>
  <c r="BT29" i="1"/>
  <c r="AY29" i="1"/>
  <c r="DH29" i="1"/>
  <c r="BY29" i="1"/>
  <c r="BK29" i="1"/>
  <c r="GZ29" i="1"/>
  <c r="GS29" i="1"/>
  <c r="GM29" i="1"/>
  <c r="GE29" i="1"/>
  <c r="FX29" i="1"/>
  <c r="FQ29" i="1"/>
  <c r="FI29" i="1"/>
  <c r="FC29" i="1"/>
  <c r="EV29" i="1"/>
  <c r="EN29" i="1"/>
  <c r="EG29" i="1"/>
  <c r="EA29" i="1"/>
  <c r="DS29" i="1"/>
  <c r="DL29" i="1"/>
  <c r="DE29" i="1"/>
  <c r="CW29" i="1"/>
  <c r="CQ29" i="1"/>
  <c r="CJ29" i="1"/>
  <c r="CB29" i="1"/>
  <c r="BU29" i="1"/>
  <c r="BO29" i="1"/>
  <c r="BG29" i="1"/>
  <c r="AZ29" i="1"/>
  <c r="GR29" i="1"/>
  <c r="GC29" i="1"/>
  <c r="FO29" i="1"/>
  <c r="FH29" i="1"/>
  <c r="ES29" i="1"/>
  <c r="EF29" i="1"/>
  <c r="DX29" i="1"/>
  <c r="DK29" i="1"/>
  <c r="DC29" i="1"/>
  <c r="CV29" i="1"/>
  <c r="CG29" i="1"/>
  <c r="CA29" i="1"/>
  <c r="BL29" i="1"/>
  <c r="BE29" i="1"/>
  <c r="HD29" i="1"/>
  <c r="GW29" i="1"/>
  <c r="GO29" i="1"/>
  <c r="GI29" i="1"/>
  <c r="GB29" i="1"/>
  <c r="FT29" i="1"/>
  <c r="FM29" i="1"/>
  <c r="FG29" i="1"/>
  <c r="EY29" i="1"/>
  <c r="ER29" i="1"/>
  <c r="EK29" i="1"/>
  <c r="EC29" i="1"/>
  <c r="DW29" i="1"/>
  <c r="DP29" i="1"/>
  <c r="DA29" i="1"/>
  <c r="CU29" i="1"/>
  <c r="CM29" i="1"/>
  <c r="CF29" i="1"/>
  <c r="BQ29" i="1"/>
  <c r="BD29" i="1"/>
  <c r="BW29" i="1"/>
  <c r="EB29" i="1"/>
  <c r="GG29" i="1"/>
  <c r="BA29" i="1"/>
  <c r="DG29" i="1"/>
  <c r="FL29" i="1"/>
  <c r="GN29" i="1"/>
  <c r="BI29" i="1"/>
  <c r="CK29" i="1"/>
  <c r="DM29" i="1"/>
  <c r="EQ29" i="1"/>
  <c r="FS29" i="1"/>
  <c r="GU29" i="1"/>
  <c r="CD30" i="1"/>
  <c r="EJ30" i="1"/>
  <c r="CZ29" i="1"/>
  <c r="FD29" i="1"/>
  <c r="HE33" i="1"/>
  <c r="HA33" i="1"/>
  <c r="GW33" i="1"/>
  <c r="GS33" i="1"/>
  <c r="GO33" i="1"/>
  <c r="GK33" i="1"/>
  <c r="GG33" i="1"/>
  <c r="GC33" i="1"/>
  <c r="FY33" i="1"/>
  <c r="FU33" i="1"/>
  <c r="FQ33" i="1"/>
  <c r="FM33" i="1"/>
  <c r="FI33" i="1"/>
  <c r="FE33" i="1"/>
  <c r="FA33" i="1"/>
  <c r="EW33" i="1"/>
  <c r="ES33" i="1"/>
  <c r="EO33" i="1"/>
  <c r="EK33" i="1"/>
  <c r="EG33" i="1"/>
  <c r="EC33" i="1"/>
  <c r="DY33" i="1"/>
  <c r="DU33" i="1"/>
  <c r="DQ33" i="1"/>
  <c r="DM33" i="1"/>
  <c r="DI33" i="1"/>
  <c r="DE33" i="1"/>
  <c r="DA33" i="1"/>
  <c r="CW33" i="1"/>
  <c r="CS33" i="1"/>
  <c r="CO33" i="1"/>
  <c r="CK33" i="1"/>
  <c r="CG33" i="1"/>
  <c r="CC33" i="1"/>
  <c r="BY33" i="1"/>
  <c r="BU33" i="1"/>
  <c r="BQ33" i="1"/>
  <c r="BM33" i="1"/>
  <c r="BI33" i="1"/>
  <c r="BE33" i="1"/>
  <c r="BA33" i="1"/>
  <c r="HF33" i="1"/>
  <c r="HD33" i="1"/>
  <c r="GY33" i="1"/>
  <c r="GT33" i="1"/>
  <c r="GN33" i="1"/>
  <c r="GI33" i="1"/>
  <c r="GD33" i="1"/>
  <c r="FX33" i="1"/>
  <c r="FS33" i="1"/>
  <c r="FN33" i="1"/>
  <c r="FH33" i="1"/>
  <c r="FC33" i="1"/>
  <c r="EX33" i="1"/>
  <c r="ER33" i="1"/>
  <c r="EM33" i="1"/>
  <c r="EH33" i="1"/>
  <c r="EB33" i="1"/>
  <c r="DW33" i="1"/>
  <c r="DR33" i="1"/>
  <c r="DL33" i="1"/>
  <c r="DG33" i="1"/>
  <c r="DB33" i="1"/>
  <c r="CV33" i="1"/>
  <c r="CQ33" i="1"/>
  <c r="CL33" i="1"/>
  <c r="CF33" i="1"/>
  <c r="CA33" i="1"/>
  <c r="BV33" i="1"/>
  <c r="BP33" i="1"/>
  <c r="BK33" i="1"/>
  <c r="BF33" i="1"/>
  <c r="AZ33" i="1"/>
  <c r="GX33" i="1"/>
  <c r="GQ33" i="1"/>
  <c r="GJ33" i="1"/>
  <c r="GB33" i="1"/>
  <c r="FV33" i="1"/>
  <c r="FO33" i="1"/>
  <c r="FG33" i="1"/>
  <c r="EZ33" i="1"/>
  <c r="ET33" i="1"/>
  <c r="EL33" i="1"/>
  <c r="EE33" i="1"/>
  <c r="DX33" i="1"/>
  <c r="DP33" i="1"/>
  <c r="DJ33" i="1"/>
  <c r="DC33" i="1"/>
  <c r="CU33" i="1"/>
  <c r="CN33" i="1"/>
  <c r="CH33" i="1"/>
  <c r="BZ33" i="1"/>
  <c r="BS33" i="1"/>
  <c r="BL33" i="1"/>
  <c r="BD33" i="1"/>
  <c r="GV33" i="1"/>
  <c r="GM33" i="1"/>
  <c r="GE33" i="1"/>
  <c r="FT33" i="1"/>
  <c r="FK33" i="1"/>
  <c r="FB33" i="1"/>
  <c r="EQ33" i="1"/>
  <c r="EI33" i="1"/>
  <c r="DZ33" i="1"/>
  <c r="DO33" i="1"/>
  <c r="DF33" i="1"/>
  <c r="CX33" i="1"/>
  <c r="CM33" i="1"/>
  <c r="CD33" i="1"/>
  <c r="BT33" i="1"/>
  <c r="BJ33" i="1"/>
  <c r="BB33" i="1"/>
  <c r="HC33" i="1"/>
  <c r="GR33" i="1"/>
  <c r="GF33" i="1"/>
  <c r="FR33" i="1"/>
  <c r="FF33" i="1"/>
  <c r="EU33" i="1"/>
  <c r="EF33" i="1"/>
  <c r="DT33" i="1"/>
  <c r="DH33" i="1"/>
  <c r="CT33" i="1"/>
  <c r="CI33" i="1"/>
  <c r="BW33" i="1"/>
  <c r="BH33" i="1"/>
  <c r="GU33" i="1"/>
  <c r="GH33" i="1"/>
  <c r="FW33" i="1"/>
  <c r="FJ33" i="1"/>
  <c r="EV33" i="1"/>
  <c r="EJ33" i="1"/>
  <c r="DV33" i="1"/>
  <c r="DK33" i="1"/>
  <c r="CY33" i="1"/>
  <c r="CJ33" i="1"/>
  <c r="BX33" i="1"/>
  <c r="BN33" i="1"/>
  <c r="AY33" i="1"/>
  <c r="HB33" i="1"/>
  <c r="GA33" i="1"/>
  <c r="FD33" i="1"/>
  <c r="ED33" i="1"/>
  <c r="DD33" i="1"/>
  <c r="CE33" i="1"/>
  <c r="FZ33" i="1"/>
  <c r="GP33" i="1"/>
  <c r="GL33" i="1"/>
  <c r="FL33" i="1"/>
  <c r="EN33" i="1"/>
  <c r="DN33" i="1"/>
  <c r="CP33" i="1"/>
  <c r="BO33" i="1"/>
  <c r="BG33" i="1"/>
  <c r="GZ33" i="1"/>
  <c r="EY33" i="1"/>
  <c r="EA33" i="1"/>
  <c r="CZ33" i="1"/>
  <c r="CB33" i="1"/>
  <c r="BC33" i="1"/>
  <c r="FP33" i="1"/>
  <c r="EP33" i="1"/>
  <c r="DS33" i="1"/>
  <c r="CR33" i="1"/>
  <c r="BR33" i="1"/>
  <c r="CE29" i="1"/>
  <c r="EI29" i="1"/>
  <c r="HC30" i="1"/>
  <c r="GY30" i="1"/>
  <c r="GU30" i="1"/>
  <c r="GQ30" i="1"/>
  <c r="GM30" i="1"/>
  <c r="GI30" i="1"/>
  <c r="GE30" i="1"/>
  <c r="GA30" i="1"/>
  <c r="FW30" i="1"/>
  <c r="FS30" i="1"/>
  <c r="FO30" i="1"/>
  <c r="FK30" i="1"/>
  <c r="FG30" i="1"/>
  <c r="FC30" i="1"/>
  <c r="EY30" i="1"/>
  <c r="EU30" i="1"/>
  <c r="EQ30" i="1"/>
  <c r="EM30" i="1"/>
  <c r="EI30" i="1"/>
  <c r="EE30" i="1"/>
  <c r="EA30" i="1"/>
  <c r="DW30" i="1"/>
  <c r="DS30" i="1"/>
  <c r="DO30" i="1"/>
  <c r="DK30" i="1"/>
  <c r="DG30" i="1"/>
  <c r="DC30" i="1"/>
  <c r="CY30" i="1"/>
  <c r="CU30" i="1"/>
  <c r="CQ30" i="1"/>
  <c r="CM30" i="1"/>
  <c r="CI30" i="1"/>
  <c r="CE30" i="1"/>
  <c r="CA30" i="1"/>
  <c r="BW30" i="1"/>
  <c r="BS30" i="1"/>
  <c r="BO30" i="1"/>
  <c r="BK30" i="1"/>
  <c r="BG30" i="1"/>
  <c r="BC30" i="1"/>
  <c r="HE30" i="1"/>
  <c r="GZ30" i="1"/>
  <c r="GT30" i="1"/>
  <c r="GO30" i="1"/>
  <c r="GJ30" i="1"/>
  <c r="GD30" i="1"/>
  <c r="FY30" i="1"/>
  <c r="FT30" i="1"/>
  <c r="FN30" i="1"/>
  <c r="FI30" i="1"/>
  <c r="FD30" i="1"/>
  <c r="EX30" i="1"/>
  <c r="ES30" i="1"/>
  <c r="EN30" i="1"/>
  <c r="EH30" i="1"/>
  <c r="EC30" i="1"/>
  <c r="DX30" i="1"/>
  <c r="DR30" i="1"/>
  <c r="DM30" i="1"/>
  <c r="DH30" i="1"/>
  <c r="DB30" i="1"/>
  <c r="CW30" i="1"/>
  <c r="CR30" i="1"/>
  <c r="CL30" i="1"/>
  <c r="CG30" i="1"/>
  <c r="CB30" i="1"/>
  <c r="BV30" i="1"/>
  <c r="BQ30" i="1"/>
  <c r="BL30" i="1"/>
  <c r="BF30" i="1"/>
  <c r="BA30" i="1"/>
  <c r="HD30" i="1"/>
  <c r="GW30" i="1"/>
  <c r="GP30" i="1"/>
  <c r="GH30" i="1"/>
  <c r="GB30" i="1"/>
  <c r="FU30" i="1"/>
  <c r="FM30" i="1"/>
  <c r="FF30" i="1"/>
  <c r="EZ30" i="1"/>
  <c r="ER30" i="1"/>
  <c r="EK30" i="1"/>
  <c r="ED30" i="1"/>
  <c r="DV30" i="1"/>
  <c r="DP30" i="1"/>
  <c r="DI30" i="1"/>
  <c r="DA30" i="1"/>
  <c r="CT30" i="1"/>
  <c r="CN30" i="1"/>
  <c r="CF30" i="1"/>
  <c r="BY30" i="1"/>
  <c r="BR30" i="1"/>
  <c r="BJ30" i="1"/>
  <c r="BD30" i="1"/>
  <c r="HF30" i="1"/>
  <c r="GX30" i="1"/>
  <c r="GR30" i="1"/>
  <c r="GK30" i="1"/>
  <c r="GC30" i="1"/>
  <c r="FV30" i="1"/>
  <c r="FP30" i="1"/>
  <c r="FH30" i="1"/>
  <c r="FA30" i="1"/>
  <c r="ET30" i="1"/>
  <c r="EL30" i="1"/>
  <c r="EF30" i="1"/>
  <c r="DY30" i="1"/>
  <c r="DQ30" i="1"/>
  <c r="DJ30" i="1"/>
  <c r="DD30" i="1"/>
  <c r="CV30" i="1"/>
  <c r="CO30" i="1"/>
  <c r="CH30" i="1"/>
  <c r="BZ30" i="1"/>
  <c r="BT30" i="1"/>
  <c r="BM30" i="1"/>
  <c r="BE30" i="1"/>
  <c r="AY30" i="1"/>
  <c r="GV30" i="1"/>
  <c r="GG30" i="1"/>
  <c r="FR30" i="1"/>
  <c r="FE30" i="1"/>
  <c r="EP30" i="1"/>
  <c r="EB30" i="1"/>
  <c r="DN30" i="1"/>
  <c r="CZ30" i="1"/>
  <c r="CK30" i="1"/>
  <c r="BX30" i="1"/>
  <c r="BI30" i="1"/>
  <c r="HA30" i="1"/>
  <c r="GL30" i="1"/>
  <c r="FX30" i="1"/>
  <c r="FJ30" i="1"/>
  <c r="EV30" i="1"/>
  <c r="EG30" i="1"/>
  <c r="DT30" i="1"/>
  <c r="DE30" i="1"/>
  <c r="CP30" i="1"/>
  <c r="CC30" i="1"/>
  <c r="BN30" i="1"/>
  <c r="AZ30" i="1"/>
  <c r="GS30" i="1"/>
  <c r="GF30" i="1"/>
  <c r="FQ30" i="1"/>
  <c r="FB30" i="1"/>
  <c r="EO30" i="1"/>
  <c r="DZ30" i="1"/>
  <c r="DL30" i="1"/>
  <c r="CX30" i="1"/>
  <c r="CJ30" i="1"/>
  <c r="BU30" i="1"/>
  <c r="BH30" i="1"/>
  <c r="BP29" i="1"/>
  <c r="CR29" i="1"/>
  <c r="DU29" i="1"/>
  <c r="EW29" i="1"/>
  <c r="FY29" i="1"/>
  <c r="HC29" i="1"/>
  <c r="CS30" i="1"/>
  <c r="EW30" i="1"/>
  <c r="HB30" i="1"/>
  <c r="AC54" i="2" l="1"/>
  <c r="Y54" i="2"/>
  <c r="Z54" i="2"/>
  <c r="Q54" i="2"/>
  <c r="O54" i="2"/>
  <c r="AQ8" i="2"/>
  <c r="AT8" i="2"/>
  <c r="AZ8" i="2"/>
  <c r="AS8" i="2"/>
  <c r="AY8" i="2"/>
  <c r="AP8" i="2"/>
  <c r="AW8" i="2"/>
  <c r="AV8" i="2"/>
  <c r="AU8" i="2"/>
  <c r="AR8" i="2"/>
  <c r="AX8" i="2"/>
  <c r="AO8" i="2"/>
  <c r="AN8" i="2"/>
  <c r="AB20" i="2"/>
  <c r="AB21" i="2"/>
  <c r="AB16" i="2"/>
  <c r="AB18" i="2"/>
  <c r="AB19" i="2"/>
  <c r="E54" i="2"/>
  <c r="HF31" i="1"/>
  <c r="HB31" i="1"/>
  <c r="GX31" i="1"/>
  <c r="GT31" i="1"/>
  <c r="GP31" i="1"/>
  <c r="GL31" i="1"/>
  <c r="GH31" i="1"/>
  <c r="GD31" i="1"/>
  <c r="FZ31" i="1"/>
  <c r="FV31" i="1"/>
  <c r="FR31" i="1"/>
  <c r="FN31" i="1"/>
  <c r="FJ31" i="1"/>
  <c r="FF31" i="1"/>
  <c r="FB31" i="1"/>
  <c r="EX31" i="1"/>
  <c r="ET31" i="1"/>
  <c r="EP31" i="1"/>
  <c r="EL31" i="1"/>
  <c r="EH31" i="1"/>
  <c r="ED31" i="1"/>
  <c r="DZ31" i="1"/>
  <c r="DV31" i="1"/>
  <c r="DR31" i="1"/>
  <c r="DN31" i="1"/>
  <c r="DJ31" i="1"/>
  <c r="DF31" i="1"/>
  <c r="DB31" i="1"/>
  <c r="CX31" i="1"/>
  <c r="CT31" i="1"/>
  <c r="CP31" i="1"/>
  <c r="CL31" i="1"/>
  <c r="CH31" i="1"/>
  <c r="CD31" i="1"/>
  <c r="BZ31" i="1"/>
  <c r="BV31" i="1"/>
  <c r="BR31" i="1"/>
  <c r="BN31" i="1"/>
  <c r="BJ31" i="1"/>
  <c r="BF31" i="1"/>
  <c r="BB31" i="1"/>
  <c r="HC31" i="1"/>
  <c r="GW31" i="1"/>
  <c r="GR31" i="1"/>
  <c r="GM31" i="1"/>
  <c r="GG31" i="1"/>
  <c r="GB31" i="1"/>
  <c r="FW31" i="1"/>
  <c r="FQ31" i="1"/>
  <c r="FL31" i="1"/>
  <c r="FG31" i="1"/>
  <c r="FA31" i="1"/>
  <c r="EV31" i="1"/>
  <c r="EQ31" i="1"/>
  <c r="EK31" i="1"/>
  <c r="EF31" i="1"/>
  <c r="EA31" i="1"/>
  <c r="DU31" i="1"/>
  <c r="DP31" i="1"/>
  <c r="DK31" i="1"/>
  <c r="DE31" i="1"/>
  <c r="CZ31" i="1"/>
  <c r="CU31" i="1"/>
  <c r="CO31" i="1"/>
  <c r="CJ31" i="1"/>
  <c r="CE31" i="1"/>
  <c r="BY31" i="1"/>
  <c r="HD31" i="1"/>
  <c r="GV31" i="1"/>
  <c r="GO31" i="1"/>
  <c r="GI31" i="1"/>
  <c r="GA31" i="1"/>
  <c r="FT31" i="1"/>
  <c r="FM31" i="1"/>
  <c r="FE31" i="1"/>
  <c r="EY31" i="1"/>
  <c r="ER31" i="1"/>
  <c r="EJ31" i="1"/>
  <c r="EC31" i="1"/>
  <c r="DW31" i="1"/>
  <c r="DO31" i="1"/>
  <c r="DH31" i="1"/>
  <c r="DA31" i="1"/>
  <c r="CS31" i="1"/>
  <c r="CM31" i="1"/>
  <c r="CF31" i="1"/>
  <c r="BX31" i="1"/>
  <c r="BS31" i="1"/>
  <c r="BM31" i="1"/>
  <c r="BH31" i="1"/>
  <c r="BC31" i="1"/>
  <c r="GZ31" i="1"/>
  <c r="GQ31" i="1"/>
  <c r="GF31" i="1"/>
  <c r="FX31" i="1"/>
  <c r="FO31" i="1"/>
  <c r="FD31" i="1"/>
  <c r="EU31" i="1"/>
  <c r="EM31" i="1"/>
  <c r="EB31" i="1"/>
  <c r="DS31" i="1"/>
  <c r="DI31" i="1"/>
  <c r="CY31" i="1"/>
  <c r="CQ31" i="1"/>
  <c r="CG31" i="1"/>
  <c r="BW31" i="1"/>
  <c r="BP31" i="1"/>
  <c r="BI31" i="1"/>
  <c r="BA31" i="1"/>
  <c r="HA31" i="1"/>
  <c r="GS31" i="1"/>
  <c r="GJ31" i="1"/>
  <c r="FY31" i="1"/>
  <c r="FP31" i="1"/>
  <c r="FH31" i="1"/>
  <c r="EW31" i="1"/>
  <c r="EN31" i="1"/>
  <c r="EE31" i="1"/>
  <c r="DT31" i="1"/>
  <c r="DL31" i="1"/>
  <c r="DC31" i="1"/>
  <c r="CR31" i="1"/>
  <c r="CI31" i="1"/>
  <c r="CA31" i="1"/>
  <c r="BQ31" i="1"/>
  <c r="BK31" i="1"/>
  <c r="BD31" i="1"/>
  <c r="GY31" i="1"/>
  <c r="GE31" i="1"/>
  <c r="FK31" i="1"/>
  <c r="ES31" i="1"/>
  <c r="DY31" i="1"/>
  <c r="DG31" i="1"/>
  <c r="CN31" i="1"/>
  <c r="BU31" i="1"/>
  <c r="BG31" i="1"/>
  <c r="CC31" i="1"/>
  <c r="HE31" i="1"/>
  <c r="GK31" i="1"/>
  <c r="FS31" i="1"/>
  <c r="EZ31" i="1"/>
  <c r="EG31" i="1"/>
  <c r="DM31" i="1"/>
  <c r="CV31" i="1"/>
  <c r="CB31" i="1"/>
  <c r="BL31" i="1"/>
  <c r="AY31" i="1"/>
  <c r="GU31" i="1"/>
  <c r="GC31" i="1"/>
  <c r="FI31" i="1"/>
  <c r="EO31" i="1"/>
  <c r="DX31" i="1"/>
  <c r="DD31" i="1"/>
  <c r="CK31" i="1"/>
  <c r="BT31" i="1"/>
  <c r="BE31" i="1"/>
  <c r="GN31" i="1"/>
  <c r="FU31" i="1"/>
  <c r="FC31" i="1"/>
  <c r="EI31" i="1"/>
  <c r="DQ31" i="1"/>
  <c r="CW31" i="1"/>
  <c r="BO31" i="1"/>
  <c r="AZ31" i="1"/>
  <c r="HF27" i="1"/>
  <c r="HB27" i="1"/>
  <c r="GX27" i="1"/>
  <c r="GT27" i="1"/>
  <c r="GP27" i="1"/>
  <c r="GL27" i="1"/>
  <c r="GH27" i="1"/>
  <c r="GD27" i="1"/>
  <c r="FZ27" i="1"/>
  <c r="FV27" i="1"/>
  <c r="FR27" i="1"/>
  <c r="FN27" i="1"/>
  <c r="FJ27" i="1"/>
  <c r="FF27" i="1"/>
  <c r="FB27" i="1"/>
  <c r="EX27" i="1"/>
  <c r="ET27" i="1"/>
  <c r="EP27" i="1"/>
  <c r="EL27" i="1"/>
  <c r="EH27" i="1"/>
  <c r="ED27" i="1"/>
  <c r="DZ27" i="1"/>
  <c r="DV27" i="1"/>
  <c r="DR27" i="1"/>
  <c r="DN27" i="1"/>
  <c r="DJ27" i="1"/>
  <c r="DF27" i="1"/>
  <c r="DB27" i="1"/>
  <c r="CX27" i="1"/>
  <c r="CT27" i="1"/>
  <c r="CP27" i="1"/>
  <c r="CL27" i="1"/>
  <c r="CH27" i="1"/>
  <c r="CD27" i="1"/>
  <c r="BZ27" i="1"/>
  <c r="BV27" i="1"/>
  <c r="BR27" i="1"/>
  <c r="BN27" i="1"/>
  <c r="BJ27" i="1"/>
  <c r="BF27" i="1"/>
  <c r="BB27" i="1"/>
  <c r="GV27" i="1"/>
  <c r="GK27" i="1"/>
  <c r="FU27" i="1"/>
  <c r="FK27" i="1"/>
  <c r="EZ27" i="1"/>
  <c r="EE27" i="1"/>
  <c r="DT27" i="1"/>
  <c r="DD27" i="1"/>
  <c r="CS27" i="1"/>
  <c r="CC27" i="1"/>
  <c r="BS27" i="1"/>
  <c r="BH27" i="1"/>
  <c r="GZ27" i="1"/>
  <c r="GO27" i="1"/>
  <c r="FY27" i="1"/>
  <c r="FO27" i="1"/>
  <c r="FD27" i="1"/>
  <c r="ES27" i="1"/>
  <c r="EI27" i="1"/>
  <c r="DX27" i="1"/>
  <c r="DM27" i="1"/>
  <c r="DC27" i="1"/>
  <c r="CR27" i="1"/>
  <c r="CB27" i="1"/>
  <c r="BQ27" i="1"/>
  <c r="BG27" i="1"/>
  <c r="HC27" i="1"/>
  <c r="GW27" i="1"/>
  <c r="GR27" i="1"/>
  <c r="GM27" i="1"/>
  <c r="GG27" i="1"/>
  <c r="GB27" i="1"/>
  <c r="FW27" i="1"/>
  <c r="FQ27" i="1"/>
  <c r="FL27" i="1"/>
  <c r="FG27" i="1"/>
  <c r="FA27" i="1"/>
  <c r="EV27" i="1"/>
  <c r="EQ27" i="1"/>
  <c r="EK27" i="1"/>
  <c r="EF27" i="1"/>
  <c r="EA27" i="1"/>
  <c r="DU27" i="1"/>
  <c r="DP27" i="1"/>
  <c r="DK27" i="1"/>
  <c r="DE27" i="1"/>
  <c r="CZ27" i="1"/>
  <c r="CU27" i="1"/>
  <c r="CO27" i="1"/>
  <c r="CJ27" i="1"/>
  <c r="CE27" i="1"/>
  <c r="BY27" i="1"/>
  <c r="BT27" i="1"/>
  <c r="BO27" i="1"/>
  <c r="BI27" i="1"/>
  <c r="BD27" i="1"/>
  <c r="AY27" i="1"/>
  <c r="HA27" i="1"/>
  <c r="GQ27" i="1"/>
  <c r="GF27" i="1"/>
  <c r="GA27" i="1"/>
  <c r="FP27" i="1"/>
  <c r="FE27" i="1"/>
  <c r="EU27" i="1"/>
  <c r="EO27" i="1"/>
  <c r="EJ27" i="1"/>
  <c r="DY27" i="1"/>
  <c r="DO27" i="1"/>
  <c r="DI27" i="1"/>
  <c r="CY27" i="1"/>
  <c r="CN27" i="1"/>
  <c r="CI27" i="1"/>
  <c r="BX27" i="1"/>
  <c r="BM27" i="1"/>
  <c r="BC27" i="1"/>
  <c r="HE27" i="1"/>
  <c r="GU27" i="1"/>
  <c r="GJ27" i="1"/>
  <c r="GE27" i="1"/>
  <c r="FT27" i="1"/>
  <c r="FI27" i="1"/>
  <c r="EY27" i="1"/>
  <c r="EN27" i="1"/>
  <c r="EC27" i="1"/>
  <c r="DS27" i="1"/>
  <c r="DH27" i="1"/>
  <c r="CW27" i="1"/>
  <c r="CM27" i="1"/>
  <c r="CG27" i="1"/>
  <c r="BW27" i="1"/>
  <c r="BL27" i="1"/>
  <c r="BA27" i="1"/>
  <c r="GN27" i="1"/>
  <c r="FS27" i="1"/>
  <c r="EW27" i="1"/>
  <c r="EB27" i="1"/>
  <c r="DG27" i="1"/>
  <c r="CK27" i="1"/>
  <c r="BP27" i="1"/>
  <c r="GY27" i="1"/>
  <c r="FH27" i="1"/>
  <c r="DQ27" i="1"/>
  <c r="CA27" i="1"/>
  <c r="FX27" i="1"/>
  <c r="EG27" i="1"/>
  <c r="CQ27" i="1"/>
  <c r="HD27" i="1"/>
  <c r="GI27" i="1"/>
  <c r="FM27" i="1"/>
  <c r="ER27" i="1"/>
  <c r="DW27" i="1"/>
  <c r="DA27" i="1"/>
  <c r="CF27" i="1"/>
  <c r="BK27" i="1"/>
  <c r="GC27" i="1"/>
  <c r="EM27" i="1"/>
  <c r="CV27" i="1"/>
  <c r="BE27" i="1"/>
  <c r="GS27" i="1"/>
  <c r="FC27" i="1"/>
  <c r="DL27" i="1"/>
  <c r="BU27" i="1"/>
  <c r="AZ27" i="1"/>
  <c r="HF32" i="1"/>
  <c r="HB32" i="1"/>
  <c r="GX32" i="1"/>
  <c r="GT32" i="1"/>
  <c r="GP32" i="1"/>
  <c r="GL32" i="1"/>
  <c r="GH32" i="1"/>
  <c r="GD32" i="1"/>
  <c r="FZ32" i="1"/>
  <c r="FV32" i="1"/>
  <c r="FR32" i="1"/>
  <c r="FN32" i="1"/>
  <c r="FJ32" i="1"/>
  <c r="FF32" i="1"/>
  <c r="FB32" i="1"/>
  <c r="EX32" i="1"/>
  <c r="ET32" i="1"/>
  <c r="EP32" i="1"/>
  <c r="EL32" i="1"/>
  <c r="EH32" i="1"/>
  <c r="ED32" i="1"/>
  <c r="DZ32" i="1"/>
  <c r="DV32" i="1"/>
  <c r="DR32" i="1"/>
  <c r="DN32" i="1"/>
  <c r="DJ32" i="1"/>
  <c r="DF32" i="1"/>
  <c r="DB32" i="1"/>
  <c r="CX32" i="1"/>
  <c r="CT32" i="1"/>
  <c r="CP32" i="1"/>
  <c r="CL32" i="1"/>
  <c r="CH32" i="1"/>
  <c r="CD32" i="1"/>
  <c r="BZ32" i="1"/>
  <c r="HC32" i="1"/>
  <c r="GW32" i="1"/>
  <c r="GR32" i="1"/>
  <c r="GM32" i="1"/>
  <c r="GG32" i="1"/>
  <c r="GB32" i="1"/>
  <c r="FW32" i="1"/>
  <c r="FQ32" i="1"/>
  <c r="FL32" i="1"/>
  <c r="FG32" i="1"/>
  <c r="FA32" i="1"/>
  <c r="EV32" i="1"/>
  <c r="EQ32" i="1"/>
  <c r="EK32" i="1"/>
  <c r="EF32" i="1"/>
  <c r="EA32" i="1"/>
  <c r="DU32" i="1"/>
  <c r="DP32" i="1"/>
  <c r="DK32" i="1"/>
  <c r="DE32" i="1"/>
  <c r="CZ32" i="1"/>
  <c r="CU32" i="1"/>
  <c r="CO32" i="1"/>
  <c r="CJ32" i="1"/>
  <c r="CE32" i="1"/>
  <c r="BY32" i="1"/>
  <c r="BU32" i="1"/>
  <c r="BQ32" i="1"/>
  <c r="BM32" i="1"/>
  <c r="BI32" i="1"/>
  <c r="BE32" i="1"/>
  <c r="BA32" i="1"/>
  <c r="GZ32" i="1"/>
  <c r="GS32" i="1"/>
  <c r="GK32" i="1"/>
  <c r="GE32" i="1"/>
  <c r="FX32" i="1"/>
  <c r="FP32" i="1"/>
  <c r="FI32" i="1"/>
  <c r="FC32" i="1"/>
  <c r="EU32" i="1"/>
  <c r="EN32" i="1"/>
  <c r="EG32" i="1"/>
  <c r="DY32" i="1"/>
  <c r="DS32" i="1"/>
  <c r="DL32" i="1"/>
  <c r="DD32" i="1"/>
  <c r="CW32" i="1"/>
  <c r="CQ32" i="1"/>
  <c r="CI32" i="1"/>
  <c r="CB32" i="1"/>
  <c r="BV32" i="1"/>
  <c r="BP32" i="1"/>
  <c r="BK32" i="1"/>
  <c r="BF32" i="1"/>
  <c r="AZ32" i="1"/>
  <c r="GY32" i="1"/>
  <c r="GO32" i="1"/>
  <c r="GF32" i="1"/>
  <c r="FU32" i="1"/>
  <c r="FM32" i="1"/>
  <c r="FD32" i="1"/>
  <c r="ES32" i="1"/>
  <c r="EJ32" i="1"/>
  <c r="EB32" i="1"/>
  <c r="DQ32" i="1"/>
  <c r="DH32" i="1"/>
  <c r="CY32" i="1"/>
  <c r="CN32" i="1"/>
  <c r="CF32" i="1"/>
  <c r="BW32" i="1"/>
  <c r="BO32" i="1"/>
  <c r="BH32" i="1"/>
  <c r="BB32" i="1"/>
  <c r="HD32" i="1"/>
  <c r="GQ32" i="1"/>
  <c r="GC32" i="1"/>
  <c r="FS32" i="1"/>
  <c r="FE32" i="1"/>
  <c r="ER32" i="1"/>
  <c r="EE32" i="1"/>
  <c r="DT32" i="1"/>
  <c r="DG32" i="1"/>
  <c r="CS32" i="1"/>
  <c r="CG32" i="1"/>
  <c r="BT32" i="1"/>
  <c r="BL32" i="1"/>
  <c r="BC32" i="1"/>
  <c r="HE32" i="1"/>
  <c r="GU32" i="1"/>
  <c r="GI32" i="1"/>
  <c r="FT32" i="1"/>
  <c r="FH32" i="1"/>
  <c r="EW32" i="1"/>
  <c r="EI32" i="1"/>
  <c r="DW32" i="1"/>
  <c r="DI32" i="1"/>
  <c r="CV32" i="1"/>
  <c r="CK32" i="1"/>
  <c r="BX32" i="1"/>
  <c r="BN32" i="1"/>
  <c r="BD32" i="1"/>
  <c r="HA32" i="1"/>
  <c r="GA32" i="1"/>
  <c r="EZ32" i="1"/>
  <c r="EC32" i="1"/>
  <c r="DC32" i="1"/>
  <c r="CC32" i="1"/>
  <c r="BJ32" i="1"/>
  <c r="GJ32" i="1"/>
  <c r="FK32" i="1"/>
  <c r="EM32" i="1"/>
  <c r="DM32" i="1"/>
  <c r="CM32" i="1"/>
  <c r="BR32" i="1"/>
  <c r="GV32" i="1"/>
  <c r="FY32" i="1"/>
  <c r="EY32" i="1"/>
  <c r="DX32" i="1"/>
  <c r="DA32" i="1"/>
  <c r="CA32" i="1"/>
  <c r="BG32" i="1"/>
  <c r="GN32" i="1"/>
  <c r="FO32" i="1"/>
  <c r="EO32" i="1"/>
  <c r="DO32" i="1"/>
  <c r="CR32" i="1"/>
  <c r="BS32" i="1"/>
  <c r="AY32" i="1"/>
  <c r="HC28" i="1"/>
  <c r="GY28" i="1"/>
  <c r="GU28" i="1"/>
  <c r="GQ28" i="1"/>
  <c r="HE28" i="1"/>
  <c r="GZ28" i="1"/>
  <c r="GT28" i="1"/>
  <c r="GO28" i="1"/>
  <c r="GK28" i="1"/>
  <c r="GG28" i="1"/>
  <c r="GC28" i="1"/>
  <c r="FY28" i="1"/>
  <c r="FU28" i="1"/>
  <c r="FQ28" i="1"/>
  <c r="FM28" i="1"/>
  <c r="FI28" i="1"/>
  <c r="FE28" i="1"/>
  <c r="FA28" i="1"/>
  <c r="EW28" i="1"/>
  <c r="ES28" i="1"/>
  <c r="EO28" i="1"/>
  <c r="EK28" i="1"/>
  <c r="EG28" i="1"/>
  <c r="EC28" i="1"/>
  <c r="DY28" i="1"/>
  <c r="DU28" i="1"/>
  <c r="DQ28" i="1"/>
  <c r="DM28" i="1"/>
  <c r="DI28" i="1"/>
  <c r="DE28" i="1"/>
  <c r="DA28" i="1"/>
  <c r="CW28" i="1"/>
  <c r="CS28" i="1"/>
  <c r="CO28" i="1"/>
  <c r="CK28" i="1"/>
  <c r="CG28" i="1"/>
  <c r="CC28" i="1"/>
  <c r="BY28" i="1"/>
  <c r="BU28" i="1"/>
  <c r="BQ28" i="1"/>
  <c r="BM28" i="1"/>
  <c r="BI28" i="1"/>
  <c r="BE28" i="1"/>
  <c r="BA28" i="1"/>
  <c r="GH28" i="1"/>
  <c r="FR28" i="1"/>
  <c r="FB28" i="1"/>
  <c r="EQ28" i="1"/>
  <c r="DV28" i="1"/>
  <c r="DK28" i="1"/>
  <c r="CU28" i="1"/>
  <c r="CJ28" i="1"/>
  <c r="BT28" i="1"/>
  <c r="BJ28" i="1"/>
  <c r="GX28" i="1"/>
  <c r="GL28" i="1"/>
  <c r="GA28" i="1"/>
  <c r="FP28" i="1"/>
  <c r="FF28" i="1"/>
  <c r="EU28" i="1"/>
  <c r="EJ28" i="1"/>
  <c r="DZ28" i="1"/>
  <c r="DO28" i="1"/>
  <c r="DD28" i="1"/>
  <c r="CT28" i="1"/>
  <c r="CI28" i="1"/>
  <c r="BS28" i="1"/>
  <c r="BH28" i="1"/>
  <c r="HB28" i="1"/>
  <c r="GV28" i="1"/>
  <c r="GN28" i="1"/>
  <c r="GI28" i="1"/>
  <c r="GD28" i="1"/>
  <c r="FX28" i="1"/>
  <c r="FS28" i="1"/>
  <c r="FN28" i="1"/>
  <c r="FH28" i="1"/>
  <c r="FC28" i="1"/>
  <c r="EX28" i="1"/>
  <c r="ER28" i="1"/>
  <c r="EM28" i="1"/>
  <c r="EH28" i="1"/>
  <c r="EB28" i="1"/>
  <c r="DW28" i="1"/>
  <c r="DR28" i="1"/>
  <c r="DL28" i="1"/>
  <c r="DG28" i="1"/>
  <c r="DB28" i="1"/>
  <c r="CV28" i="1"/>
  <c r="CQ28" i="1"/>
  <c r="CL28" i="1"/>
  <c r="CF28" i="1"/>
  <c r="CA28" i="1"/>
  <c r="BV28" i="1"/>
  <c r="BP28" i="1"/>
  <c r="BK28" i="1"/>
  <c r="BF28" i="1"/>
  <c r="AZ28" i="1"/>
  <c r="HA28" i="1"/>
  <c r="GS28" i="1"/>
  <c r="GM28" i="1"/>
  <c r="GB28" i="1"/>
  <c r="FW28" i="1"/>
  <c r="FL28" i="1"/>
  <c r="FG28" i="1"/>
  <c r="EV28" i="1"/>
  <c r="EL28" i="1"/>
  <c r="EF28" i="1"/>
  <c r="EA28" i="1"/>
  <c r="DP28" i="1"/>
  <c r="DF28" i="1"/>
  <c r="CZ28" i="1"/>
  <c r="CP28" i="1"/>
  <c r="CE28" i="1"/>
  <c r="BZ28" i="1"/>
  <c r="BO28" i="1"/>
  <c r="BD28" i="1"/>
  <c r="AY28" i="1"/>
  <c r="HF28" i="1"/>
  <c r="GR28" i="1"/>
  <c r="GF28" i="1"/>
  <c r="FV28" i="1"/>
  <c r="FK28" i="1"/>
  <c r="EZ28" i="1"/>
  <c r="EP28" i="1"/>
  <c r="EE28" i="1"/>
  <c r="DT28" i="1"/>
  <c r="DJ28" i="1"/>
  <c r="CY28" i="1"/>
  <c r="CN28" i="1"/>
  <c r="CD28" i="1"/>
  <c r="BX28" i="1"/>
  <c r="BN28" i="1"/>
  <c r="BC28" i="1"/>
  <c r="HD28" i="1"/>
  <c r="GE28" i="1"/>
  <c r="FJ28" i="1"/>
  <c r="EN28" i="1"/>
  <c r="DS28" i="1"/>
  <c r="CX28" i="1"/>
  <c r="CB28" i="1"/>
  <c r="BG28" i="1"/>
  <c r="FT28" i="1"/>
  <c r="ED28" i="1"/>
  <c r="CM28" i="1"/>
  <c r="GJ28" i="1"/>
  <c r="ET28" i="1"/>
  <c r="DC28" i="1"/>
  <c r="BL28" i="1"/>
  <c r="GW28" i="1"/>
  <c r="FZ28" i="1"/>
  <c r="FD28" i="1"/>
  <c r="EI28" i="1"/>
  <c r="DN28" i="1"/>
  <c r="CR28" i="1"/>
  <c r="BW28" i="1"/>
  <c r="BB28" i="1"/>
  <c r="GP28" i="1"/>
  <c r="EY28" i="1"/>
  <c r="DH28" i="1"/>
  <c r="BR28" i="1"/>
  <c r="FO28" i="1"/>
  <c r="DX28" i="1"/>
  <c r="CH28" i="1"/>
  <c r="AJ10" i="2"/>
  <c r="AK10" i="2"/>
  <c r="AH10" i="2"/>
  <c r="AI10" i="2"/>
  <c r="AL10" i="2"/>
  <c r="AG10" i="2"/>
  <c r="AM10" i="2"/>
  <c r="AI8" i="2" l="1"/>
  <c r="J54" i="2"/>
  <c r="AM8" i="2"/>
  <c r="R54" i="2"/>
  <c r="AH8" i="2"/>
  <c r="H54" i="2"/>
  <c r="AK8" i="2"/>
  <c r="N54" i="2"/>
  <c r="AL8" i="2"/>
  <c r="P54" i="2"/>
  <c r="AJ8" i="2"/>
  <c r="L54" i="2"/>
  <c r="P74" i="2" a="1"/>
  <c r="AG8" i="2"/>
  <c r="F54" i="2"/>
  <c r="AD15" i="2" l="1" a="1"/>
  <c r="AD18" i="2" s="1"/>
  <c r="T74" i="2"/>
  <c r="T93" i="2" s="1"/>
  <c r="V82" i="2"/>
  <c r="R82" i="2"/>
  <c r="R84" i="2"/>
  <c r="T81" i="2"/>
  <c r="U78" i="2"/>
  <c r="S81" i="2"/>
  <c r="R77" i="2"/>
  <c r="S74" i="2"/>
  <c r="R78" i="2"/>
  <c r="P80" i="2"/>
  <c r="T86" i="2"/>
  <c r="U80" i="2"/>
  <c r="V81" i="2"/>
  <c r="S82" i="2"/>
  <c r="U76" i="2"/>
  <c r="V84" i="2"/>
  <c r="S87" i="2"/>
  <c r="T88" i="2"/>
  <c r="Q89" i="2"/>
  <c r="S83" i="2"/>
  <c r="S77" i="2"/>
  <c r="P85" i="2"/>
  <c r="U74" i="2"/>
  <c r="U93" i="2" s="1"/>
  <c r="T79" i="2"/>
  <c r="T84" i="2"/>
  <c r="R83" i="2"/>
  <c r="Q88" i="2"/>
  <c r="Q87" i="2"/>
  <c r="Q78" i="2"/>
  <c r="S80" i="2"/>
  <c r="V80" i="2"/>
  <c r="R89" i="2"/>
  <c r="P77" i="2"/>
  <c r="U82" i="2"/>
  <c r="R88" i="2"/>
  <c r="Q84" i="2"/>
  <c r="R81" i="2"/>
  <c r="T80" i="2"/>
  <c r="U88" i="2"/>
  <c r="T76" i="2"/>
  <c r="P78" i="2"/>
  <c r="V78" i="2"/>
  <c r="R75" i="2"/>
  <c r="V85" i="2"/>
  <c r="Q76" i="2"/>
  <c r="T75" i="2"/>
  <c r="Q75" i="2"/>
  <c r="Q86" i="2"/>
  <c r="P81" i="2"/>
  <c r="Q79" i="2"/>
  <c r="S86" i="2"/>
  <c r="T83" i="2"/>
  <c r="Q85" i="2"/>
  <c r="P84" i="2"/>
  <c r="V86" i="2"/>
  <c r="Q81" i="2"/>
  <c r="P82" i="2"/>
  <c r="T89" i="2"/>
  <c r="V74" i="2"/>
  <c r="V93" i="2" s="1"/>
  <c r="U77" i="2"/>
  <c r="V87" i="2"/>
  <c r="R76" i="2"/>
  <c r="Q74" i="2"/>
  <c r="Q93" i="2" s="1"/>
  <c r="P83" i="2"/>
  <c r="R86" i="2"/>
  <c r="S75" i="2"/>
  <c r="P76" i="2"/>
  <c r="P79" i="2"/>
  <c r="U79" i="2"/>
  <c r="V89" i="2"/>
  <c r="U75" i="2"/>
  <c r="P75" i="2"/>
  <c r="P88" i="2"/>
  <c r="U86" i="2"/>
  <c r="T87" i="2"/>
  <c r="R80" i="2"/>
  <c r="T77" i="2"/>
  <c r="P74" i="2"/>
  <c r="P93" i="2" s="1"/>
  <c r="R85" i="2"/>
  <c r="U84" i="2"/>
  <c r="T82" i="2"/>
  <c r="V83" i="2"/>
  <c r="V77" i="2"/>
  <c r="Q83" i="2"/>
  <c r="U81" i="2"/>
  <c r="V75" i="2"/>
  <c r="S84" i="2"/>
  <c r="S85" i="2"/>
  <c r="S78" i="2"/>
  <c r="Q80" i="2"/>
  <c r="S89" i="2"/>
  <c r="S79" i="2"/>
  <c r="R74" i="2"/>
  <c r="R93" i="2" s="1"/>
  <c r="R87" i="2"/>
  <c r="S88" i="2"/>
  <c r="P89" i="2"/>
  <c r="T85" i="2"/>
  <c r="T78" i="2"/>
  <c r="V76" i="2"/>
  <c r="R79" i="2"/>
  <c r="V79" i="2"/>
  <c r="S76" i="2"/>
  <c r="U87" i="2"/>
  <c r="P86" i="2"/>
  <c r="U89" i="2"/>
  <c r="Q77" i="2"/>
  <c r="Q82" i="2"/>
  <c r="P87" i="2"/>
  <c r="U85" i="2"/>
  <c r="V88" i="2"/>
  <c r="U83" i="2"/>
  <c r="S93" i="2"/>
  <c r="AD32" i="2" l="1"/>
  <c r="AD31" i="2"/>
  <c r="AD15" i="2"/>
  <c r="AD33" i="2"/>
  <c r="AD30" i="2"/>
  <c r="AD29" i="2"/>
  <c r="AD28" i="2"/>
  <c r="AD27" i="2"/>
  <c r="AD21" i="2"/>
  <c r="AD26" i="2"/>
  <c r="AD25" i="2"/>
  <c r="AD24" i="2"/>
  <c r="AD23" i="2"/>
  <c r="AD20" i="2"/>
  <c r="AD22" i="2"/>
  <c r="AD17" i="2"/>
  <c r="AD16" i="2"/>
  <c r="AD19" i="2"/>
  <c r="AD34" i="2"/>
  <c r="W93" i="2" l="1"/>
  <c r="T98" i="2" l="1"/>
  <c r="T96" i="2"/>
  <c r="S96" i="2"/>
  <c r="S95" i="2"/>
  <c r="Q95" i="2"/>
  <c r="Q94" i="2"/>
  <c r="T94" i="2"/>
  <c r="W97" i="2"/>
  <c r="S94" i="2"/>
  <c r="U97" i="2"/>
  <c r="W94" i="2"/>
  <c r="V98" i="2"/>
  <c r="V94" i="2"/>
  <c r="T97" i="2"/>
  <c r="Q97" i="2"/>
  <c r="U96" i="2"/>
  <c r="W98" i="2"/>
  <c r="R94" i="2"/>
  <c r="U98" i="2"/>
  <c r="R98" i="2"/>
  <c r="V97" i="2"/>
  <c r="P98" i="2"/>
  <c r="S97" i="2"/>
  <c r="P95" i="2"/>
  <c r="W96" i="2"/>
  <c r="T95" i="2"/>
  <c r="S98" i="2"/>
  <c r="V96" i="2"/>
  <c r="P97" i="2"/>
  <c r="V95" i="2"/>
  <c r="W95" i="2"/>
  <c r="R95" i="2"/>
  <c r="P96" i="2"/>
  <c r="R97" i="2"/>
  <c r="U95" i="2"/>
  <c r="Q98" i="2"/>
  <c r="U94" i="2"/>
  <c r="P94" i="2"/>
  <c r="Q96" i="2"/>
  <c r="R96" i="2"/>
  <c r="P99" i="2" l="1"/>
  <c r="T99" i="2"/>
  <c r="W99" i="2"/>
  <c r="Q99" i="2"/>
  <c r="V99" i="2"/>
  <c r="S99" i="2"/>
  <c r="U99" i="2"/>
  <c r="R99" i="2"/>
</calcChain>
</file>

<file path=xl/sharedStrings.xml><?xml version="1.0" encoding="utf-8"?>
<sst xmlns="http://schemas.openxmlformats.org/spreadsheetml/2006/main" count="1077" uniqueCount="137">
  <si>
    <t>$Yr</t>
  </si>
  <si>
    <t>$future_SSB</t>
  </si>
  <si>
    <t>$future_SSB.sd</t>
  </si>
  <si>
    <t>$catch_future</t>
  </si>
  <si>
    <t>$Fcur_Fmsy</t>
  </si>
  <si>
    <t>$Fcur_Fmsy.sd</t>
  </si>
  <si>
    <t>$Bcur_Bmsy</t>
  </si>
  <si>
    <t>$Bcur_Bmsy.sd</t>
  </si>
  <si>
    <t>$Bcur2_Bmsy</t>
  </si>
  <si>
    <t>$Bcur2_Bmsy.sd</t>
  </si>
  <si>
    <t>$Bcur2_B20</t>
  </si>
  <si>
    <t>$Bcur2_B20.sd</t>
  </si>
  <si>
    <t>$Bcur3_Bcur</t>
  </si>
  <si>
    <t>$Bcur3_Bcur.sd</t>
  </si>
  <si>
    <t>$SER</t>
  </si>
  <si>
    <t>$SSB</t>
  </si>
  <si>
    <t>$R</t>
  </si>
  <si>
    <t>$N</t>
  </si>
  <si>
    <t>$AVO_yrs</t>
  </si>
  <si>
    <t>$AVO</t>
  </si>
  <si>
    <t>$AVO_sd</t>
  </si>
  <si>
    <t>$pobs_fsh</t>
  </si>
  <si>
    <t>$phat_fsh</t>
  </si>
  <si>
    <t>$phat_bts</t>
  </si>
  <si>
    <t>$phat_eit</t>
  </si>
  <si>
    <t>$pobs_biom_bts</t>
  </si>
  <si>
    <t>$pobs_eit</t>
  </si>
  <si>
    <t>2.27764e-321</t>
  </si>
  <si>
    <t>2.36163e-321</t>
  </si>
  <si>
    <t>2.44562e-321</t>
  </si>
  <si>
    <t>2.52962e-321</t>
  </si>
  <si>
    <t>2.61361e-321</t>
  </si>
  <si>
    <t>2.6976e-321</t>
  </si>
  <si>
    <t>2.78159e-321</t>
  </si>
  <si>
    <t>2.86558e-321</t>
  </si>
  <si>
    <t>2.94957e-321</t>
  </si>
  <si>
    <t>3.03356e-321</t>
  </si>
  <si>
    <t>3.11755e-321</t>
  </si>
  <si>
    <t>3.20155e-321</t>
  </si>
  <si>
    <t>3.28554e-321</t>
  </si>
  <si>
    <t>3.36953e-321</t>
  </si>
  <si>
    <t>3.45352e-321</t>
  </si>
  <si>
    <t>3.53751e-321</t>
  </si>
  <si>
    <t>3.6215e-321</t>
  </si>
  <si>
    <t>$EffN_Fsh_1</t>
  </si>
  <si>
    <t>Fcur_Fmsy</t>
  </si>
  <si>
    <t>Bcur_Bmsy</t>
  </si>
  <si>
    <t>Bcur2_Bmsy</t>
  </si>
  <si>
    <t>Bcur2_B20</t>
  </si>
  <si>
    <t>Bcur3_Bcur</t>
  </si>
  <si>
    <t>$LTA1_5</t>
  </si>
  <si>
    <t>$LTA1_5.sd</t>
  </si>
  <si>
    <t>$LTA1_5R</t>
  </si>
  <si>
    <t>$LTA1_5R.sd</t>
  </si>
  <si>
    <t>MeanAge</t>
  </si>
  <si>
    <t>$RelEffort</t>
  </si>
  <si>
    <t>$RelEffort.sd</t>
  </si>
  <si>
    <t>Year</t>
  </si>
  <si>
    <t>Chinook</t>
  </si>
  <si>
    <t>Pollock</t>
  </si>
  <si>
    <t>Rate</t>
  </si>
  <si>
    <t>$k</t>
  </si>
  <si>
    <t>$mfexp(-ptmp*log(ptmp))</t>
  </si>
  <si>
    <t>$MatAgeDiv1</t>
  </si>
  <si>
    <t>$MatAgeDiv1.sd</t>
  </si>
  <si>
    <t>$MatAgeDiv2</t>
  </si>
  <si>
    <t>$MatAgeDiv2.sd</t>
  </si>
  <si>
    <t>MatAgeDiv1</t>
  </si>
  <si>
    <t>MatAgeDiv2</t>
  </si>
  <si>
    <t>RelEffort</t>
  </si>
  <si>
    <t>3.70549e-321</t>
  </si>
  <si>
    <t>2013 catch (kt)</t>
  </si>
  <si>
    <t>Weight</t>
  </si>
  <si>
    <t>Risk</t>
  </si>
  <si>
    <t>Intermediat</t>
  </si>
  <si>
    <t>Catch</t>
  </si>
  <si>
    <t>Stock status</t>
  </si>
  <si>
    <t>Intermediate</t>
  </si>
  <si>
    <t>Stock status indicators</t>
  </si>
  <si>
    <t>Landings</t>
  </si>
  <si>
    <t>Wts</t>
  </si>
  <si>
    <t>Pick 
scenario</t>
  </si>
  <si>
    <t>Biomass</t>
  </si>
  <si>
    <t>Recruits</t>
  </si>
  <si>
    <t>SSB</t>
  </si>
  <si>
    <t>R/S</t>
  </si>
  <si>
    <t>$Bcur3_Bmean</t>
  </si>
  <si>
    <t>$Bcur3_Bmean.sd</t>
  </si>
  <si>
    <t>$F</t>
  </si>
  <si>
    <t>$Bcur_Bmean</t>
  </si>
  <si>
    <t>Wt</t>
  </si>
  <si>
    <t>N</t>
  </si>
  <si>
    <t>M</t>
  </si>
  <si>
    <t>Sigma</t>
  </si>
  <si>
    <t>Selectivity</t>
  </si>
  <si>
    <t>Maturity</t>
  </si>
  <si>
    <t>F</t>
  </si>
  <si>
    <t>P SSB</t>
  </si>
  <si>
    <t>P N</t>
  </si>
  <si>
    <t>P B</t>
  </si>
  <si>
    <t>$Bcur_Bmean.sd</t>
  </si>
  <si>
    <t>Bcur_Bmean</t>
  </si>
  <si>
    <t>Bcur3_Bmean</t>
  </si>
  <si>
    <t>LTA1_5R</t>
  </si>
  <si>
    <t>Salmon</t>
  </si>
  <si>
    <t>Sd</t>
  </si>
  <si>
    <t>Mean</t>
  </si>
  <si>
    <t>SD</t>
  </si>
  <si>
    <t>Index</t>
  </si>
  <si>
    <t>Variable</t>
  </si>
  <si>
    <t>future_SSB</t>
  </si>
  <si>
    <t>SER</t>
  </si>
  <si>
    <t>rechat</t>
  </si>
  <si>
    <t>ABC_biom2</t>
  </si>
  <si>
    <t>ABC_biom</t>
  </si>
  <si>
    <t>age_3_plus_biom</t>
  </si>
  <si>
    <t>pred_rec</t>
  </si>
  <si>
    <t>Current_Spawners</t>
  </si>
  <si>
    <t>SB100</t>
  </si>
  <si>
    <t>DepletionSpawners</t>
  </si>
  <si>
    <t>begbiom</t>
  </si>
  <si>
    <t>F40_spb</t>
  </si>
  <si>
    <t>LTA1_5</t>
  </si>
  <si>
    <t>Mn</t>
  </si>
  <si>
    <t>ind2</t>
  </si>
  <si>
    <t>ind</t>
  </si>
  <si>
    <t>$repl_F</t>
  </si>
  <si>
    <t>$repl_yld</t>
  </si>
  <si>
    <t>$repl_SSB</t>
  </si>
  <si>
    <t>$yrs_avo</t>
  </si>
  <si>
    <t>$obs_avo</t>
  </si>
  <si>
    <t>$obs_avo_std</t>
  </si>
  <si>
    <t>Fishable Biom</t>
  </si>
  <si>
    <t>Wt_SSB</t>
  </si>
  <si>
    <t>2012 assmnt</t>
  </si>
  <si>
    <t>Last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</si>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</sst>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3F3F76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43">
    <xf numFmtId="0" fontId="0" fillId="0" borderId="0" xfId="0"/>
    <xf numFmtId="11" fontId="0" fillId="0" borderId="0" xfId="0" applyNumberFormat="1"/>
    <xf numFmtId="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3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164" fontId="0" fillId="0" borderId="0" xfId="0" applyNumberFormat="1"/>
    <xf numFmtId="0" fontId="5" fillId="0" borderId="2" xfId="0" applyFont="1" applyBorder="1" applyAlignment="1">
      <alignment horizontal="right" vertical="center"/>
    </xf>
    <xf numFmtId="0" fontId="5" fillId="0" borderId="2" xfId="0" applyFont="1" applyBorder="1"/>
    <xf numFmtId="0" fontId="5" fillId="0" borderId="0" xfId="0" applyFont="1" applyAlignment="1">
      <alignment horizontal="right" vertical="center"/>
    </xf>
    <xf numFmtId="9" fontId="5" fillId="0" borderId="0" xfId="0" applyNumberFormat="1" applyFont="1" applyAlignment="1">
      <alignment horizontal="right" vertical="center"/>
    </xf>
    <xf numFmtId="0" fontId="5" fillId="0" borderId="0" xfId="0" applyFont="1"/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 wrapText="1"/>
    </xf>
    <xf numFmtId="0" fontId="4" fillId="0" borderId="4" xfId="0" applyFont="1" applyBorder="1"/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5" xfId="0" applyFont="1" applyBorder="1"/>
    <xf numFmtId="9" fontId="5" fillId="0" borderId="5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 wrapText="1"/>
    </xf>
    <xf numFmtId="0" fontId="5" fillId="0" borderId="4" xfId="0" applyFont="1" applyBorder="1"/>
    <xf numFmtId="9" fontId="5" fillId="0" borderId="4" xfId="0" applyNumberFormat="1" applyFont="1" applyBorder="1" applyAlignment="1">
      <alignment horizontal="right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3" borderId="0" xfId="2" applyFont="1"/>
    <xf numFmtId="0" fontId="6" fillId="2" borderId="1" xfId="1" applyFo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horizontal="right"/>
    </xf>
    <xf numFmtId="9" fontId="2" fillId="0" borderId="0" xfId="0" applyNumberFormat="1" applyFont="1"/>
    <xf numFmtId="3" fontId="5" fillId="0" borderId="0" xfId="0" applyNumberFormat="1" applyFont="1"/>
    <xf numFmtId="0" fontId="5" fillId="0" borderId="3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right" vertical="center"/>
    </xf>
    <xf numFmtId="0" fontId="7" fillId="4" borderId="0" xfId="0" applyFont="1" applyFill="1"/>
    <xf numFmtId="0" fontId="5" fillId="0" borderId="3" xfId="0" applyFont="1" applyBorder="1" applyAlignment="1">
      <alignment horizontal="center" vertical="center"/>
    </xf>
  </cellXfs>
  <cellStyles count="3"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7.xml"/><Relationship Id="rId18" Type="http://schemas.openxmlformats.org/officeDocument/2006/relationships/chartsheet" Target="chartsheets/sheet8.xml"/><Relationship Id="rId3" Type="http://schemas.openxmlformats.org/officeDocument/2006/relationships/worksheet" Target="worksheets/sheet2.xml"/><Relationship Id="rId21" Type="http://schemas.openxmlformats.org/officeDocument/2006/relationships/theme" Target="theme/theme1.xml"/><Relationship Id="rId7" Type="http://schemas.openxmlformats.org/officeDocument/2006/relationships/worksheet" Target="worksheets/sheet5.xml"/><Relationship Id="rId12" Type="http://schemas.openxmlformats.org/officeDocument/2006/relationships/chartsheet" Target="chartsheets/sheet6.xml"/><Relationship Id="rId17" Type="http://schemas.openxmlformats.org/officeDocument/2006/relationships/worksheet" Target="worksheets/sheet10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9.xml"/><Relationship Id="rId20" Type="http://schemas.openxmlformats.org/officeDocument/2006/relationships/worksheet" Target="worksheets/sheet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5.xml"/><Relationship Id="rId24" Type="http://schemas.openxmlformats.org/officeDocument/2006/relationships/calcChain" Target="calcChain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8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9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4.xml"/><Relationship Id="rId14" Type="http://schemas.openxmlformats.org/officeDocument/2006/relationships/worksheet" Target="worksheets/sheet7.xml"/><Relationship Id="rId22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Sheet3!$A$4</c:f>
              <c:strCache>
                <c:ptCount val="1"/>
                <c:pt idx="0">
                  <c:v>500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Sheet3!$B$4:$G$4</c:f>
              <c:numCache>
                <c:formatCode>General</c:formatCode>
                <c:ptCount val="6"/>
                <c:pt idx="0">
                  <c:v>2289.02</c:v>
                </c:pt>
                <c:pt idx="1">
                  <c:v>2681.82</c:v>
                </c:pt>
                <c:pt idx="2">
                  <c:v>2981.36</c:v>
                </c:pt>
                <c:pt idx="3">
                  <c:v>3234.94</c:v>
                </c:pt>
                <c:pt idx="4">
                  <c:v>3555.51</c:v>
                </c:pt>
                <c:pt idx="5">
                  <c:v>3929.5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Sheet3!$A$5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Sheet3!$B$5:$G$5</c:f>
              <c:numCache>
                <c:formatCode>General</c:formatCode>
                <c:ptCount val="6"/>
                <c:pt idx="0">
                  <c:v>2289.02</c:v>
                </c:pt>
                <c:pt idx="1">
                  <c:v>2675.8</c:v>
                </c:pt>
                <c:pt idx="2">
                  <c:v>2952.31</c:v>
                </c:pt>
                <c:pt idx="3">
                  <c:v>3183.4</c:v>
                </c:pt>
                <c:pt idx="4">
                  <c:v>3485.97</c:v>
                </c:pt>
                <c:pt idx="5">
                  <c:v>3845.4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Sheet3!$A$6</c:f>
              <c:strCache>
                <c:ptCount val="1"/>
                <c:pt idx="0">
                  <c:v>600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Sheet3!$B$6:$G$6</c:f>
              <c:numCache>
                <c:formatCode>General</c:formatCode>
                <c:ptCount val="6"/>
                <c:pt idx="0">
                  <c:v>2289.02</c:v>
                </c:pt>
                <c:pt idx="1">
                  <c:v>2669.73</c:v>
                </c:pt>
                <c:pt idx="2">
                  <c:v>2923.36</c:v>
                </c:pt>
                <c:pt idx="3">
                  <c:v>3132.56</c:v>
                </c:pt>
                <c:pt idx="4">
                  <c:v>3418.04</c:v>
                </c:pt>
                <c:pt idx="5">
                  <c:v>3763.82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Sheet3!$A$7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Sheet3!$B$7:$G$7</c:f>
              <c:numCache>
                <c:formatCode>General</c:formatCode>
                <c:ptCount val="6"/>
                <c:pt idx="0">
                  <c:v>2289.02</c:v>
                </c:pt>
                <c:pt idx="1">
                  <c:v>2663.63</c:v>
                </c:pt>
                <c:pt idx="2">
                  <c:v>2894.5</c:v>
                </c:pt>
                <c:pt idx="3">
                  <c:v>3082.43</c:v>
                </c:pt>
                <c:pt idx="4">
                  <c:v>3351.69</c:v>
                </c:pt>
                <c:pt idx="5">
                  <c:v>3684.68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Sheet3!$A$8</c:f>
              <c:strCache>
                <c:ptCount val="1"/>
                <c:pt idx="0">
                  <c:v>700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Sheet3!$B$8:$G$8</c:f>
              <c:numCache>
                <c:formatCode>General</c:formatCode>
                <c:ptCount val="6"/>
                <c:pt idx="0">
                  <c:v>2289.02</c:v>
                </c:pt>
                <c:pt idx="1">
                  <c:v>2657.48</c:v>
                </c:pt>
                <c:pt idx="2">
                  <c:v>2865.74</c:v>
                </c:pt>
                <c:pt idx="3">
                  <c:v>3033.01</c:v>
                </c:pt>
                <c:pt idx="4">
                  <c:v>3286.89</c:v>
                </c:pt>
                <c:pt idx="5">
                  <c:v>3607.91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Sheet3!$A$9</c:f>
              <c:strCache>
                <c:ptCount val="1"/>
                <c:pt idx="0">
                  <c:v>750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Sheet3!$B$9:$G$9</c:f>
              <c:numCache>
                <c:formatCode>General</c:formatCode>
                <c:ptCount val="6"/>
                <c:pt idx="0">
                  <c:v>2289.02</c:v>
                </c:pt>
                <c:pt idx="1">
                  <c:v>2651.28</c:v>
                </c:pt>
                <c:pt idx="2">
                  <c:v>2837.07</c:v>
                </c:pt>
                <c:pt idx="3">
                  <c:v>2984.28</c:v>
                </c:pt>
                <c:pt idx="4">
                  <c:v>3223.6</c:v>
                </c:pt>
                <c:pt idx="5">
                  <c:v>3533.43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Sheet3!$A$10</c:f>
              <c:strCache>
                <c:ptCount val="1"/>
                <c:pt idx="0">
                  <c:v>800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Sheet3!$B$10:$G$10</c:f>
              <c:numCache>
                <c:formatCode>General</c:formatCode>
                <c:ptCount val="6"/>
                <c:pt idx="0">
                  <c:v>2289.02</c:v>
                </c:pt>
                <c:pt idx="1">
                  <c:v>2645.04</c:v>
                </c:pt>
                <c:pt idx="2">
                  <c:v>2808.51</c:v>
                </c:pt>
                <c:pt idx="3">
                  <c:v>2936.24</c:v>
                </c:pt>
                <c:pt idx="4">
                  <c:v>3161.8</c:v>
                </c:pt>
                <c:pt idx="5">
                  <c:v>3461.18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Sheet3!$A$11</c:f>
              <c:strCache>
                <c:ptCount val="1"/>
                <c:pt idx="0">
                  <c:v>850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Sheet3!$B$11:$G$11</c:f>
              <c:numCache>
                <c:formatCode>General</c:formatCode>
                <c:ptCount val="6"/>
                <c:pt idx="0">
                  <c:v>2289.02</c:v>
                </c:pt>
                <c:pt idx="1">
                  <c:v>2638.76</c:v>
                </c:pt>
                <c:pt idx="2">
                  <c:v>2780.04</c:v>
                </c:pt>
                <c:pt idx="3">
                  <c:v>2888.89</c:v>
                </c:pt>
                <c:pt idx="4">
                  <c:v>3101.46</c:v>
                </c:pt>
                <c:pt idx="5">
                  <c:v>3391.08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Sheet3!$A$12</c:f>
              <c:strCache>
                <c:ptCount val="1"/>
                <c:pt idx="0">
                  <c:v>900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Sheet3!$B$12:$G$12</c:f>
              <c:numCache>
                <c:formatCode>General</c:formatCode>
                <c:ptCount val="6"/>
                <c:pt idx="0">
                  <c:v>2289.02</c:v>
                </c:pt>
                <c:pt idx="1">
                  <c:v>2632.43</c:v>
                </c:pt>
                <c:pt idx="2">
                  <c:v>2751.67</c:v>
                </c:pt>
                <c:pt idx="3">
                  <c:v>2842.22</c:v>
                </c:pt>
                <c:pt idx="4">
                  <c:v>3042.54</c:v>
                </c:pt>
                <c:pt idx="5">
                  <c:v>3323.08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Sheet3!$A$13</c:f>
              <c:strCache>
                <c:ptCount val="1"/>
                <c:pt idx="0">
                  <c:v>950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Sheet3!$B$13:$G$13</c:f>
              <c:numCache>
                <c:formatCode>General</c:formatCode>
                <c:ptCount val="6"/>
                <c:pt idx="0">
                  <c:v>2289.02</c:v>
                </c:pt>
                <c:pt idx="1">
                  <c:v>2626.06</c:v>
                </c:pt>
                <c:pt idx="2">
                  <c:v>2723.4</c:v>
                </c:pt>
                <c:pt idx="3">
                  <c:v>2796.22</c:v>
                </c:pt>
                <c:pt idx="4">
                  <c:v>2985.02</c:v>
                </c:pt>
                <c:pt idx="5">
                  <c:v>3257.09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Sheet3!$A$14</c:f>
              <c:strCache>
                <c:ptCount val="1"/>
                <c:pt idx="0">
                  <c:v>1000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Sheet3!$B$14:$G$14</c:f>
              <c:numCache>
                <c:formatCode>General</c:formatCode>
                <c:ptCount val="6"/>
                <c:pt idx="0">
                  <c:v>2289.02</c:v>
                </c:pt>
                <c:pt idx="1">
                  <c:v>2619.64</c:v>
                </c:pt>
                <c:pt idx="2">
                  <c:v>2695.23</c:v>
                </c:pt>
                <c:pt idx="3">
                  <c:v>2750.89</c:v>
                </c:pt>
                <c:pt idx="4">
                  <c:v>2928.88</c:v>
                </c:pt>
                <c:pt idx="5">
                  <c:v>3193.06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Sheet3!$A$15</c:f>
              <c:strCache>
                <c:ptCount val="1"/>
                <c:pt idx="0">
                  <c:v>1050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Sheet3!$B$15:$G$15</c:f>
              <c:numCache>
                <c:formatCode>General</c:formatCode>
                <c:ptCount val="6"/>
                <c:pt idx="0">
                  <c:v>2289.02</c:v>
                </c:pt>
                <c:pt idx="1">
                  <c:v>2613.17</c:v>
                </c:pt>
                <c:pt idx="2">
                  <c:v>2667.16</c:v>
                </c:pt>
                <c:pt idx="3">
                  <c:v>2706.23</c:v>
                </c:pt>
                <c:pt idx="4">
                  <c:v>2874.07</c:v>
                </c:pt>
                <c:pt idx="5">
                  <c:v>3130.92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Sheet3!$A$16</c:f>
              <c:strCache>
                <c:ptCount val="1"/>
                <c:pt idx="0">
                  <c:v>1100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Sheet3!$B$16:$G$16</c:f>
              <c:numCache>
                <c:formatCode>General</c:formatCode>
                <c:ptCount val="6"/>
                <c:pt idx="0">
                  <c:v>2289.02</c:v>
                </c:pt>
                <c:pt idx="1">
                  <c:v>2606.65</c:v>
                </c:pt>
                <c:pt idx="2">
                  <c:v>2639.19</c:v>
                </c:pt>
                <c:pt idx="3">
                  <c:v>2662.22</c:v>
                </c:pt>
                <c:pt idx="4">
                  <c:v>2820.58</c:v>
                </c:pt>
                <c:pt idx="5">
                  <c:v>3070.62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Sheet3!$A$17</c:f>
              <c:strCache>
                <c:ptCount val="1"/>
                <c:pt idx="0">
                  <c:v>1150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Sheet3!$B$17:$G$17</c:f>
              <c:numCache>
                <c:formatCode>General</c:formatCode>
                <c:ptCount val="6"/>
                <c:pt idx="0">
                  <c:v>2289.02</c:v>
                </c:pt>
                <c:pt idx="1">
                  <c:v>2600.08</c:v>
                </c:pt>
                <c:pt idx="2">
                  <c:v>2611.33</c:v>
                </c:pt>
                <c:pt idx="3">
                  <c:v>2618.87</c:v>
                </c:pt>
                <c:pt idx="4">
                  <c:v>2768.37</c:v>
                </c:pt>
                <c:pt idx="5">
                  <c:v>3012.08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Sheet3!$A$18</c:f>
              <c:strCache>
                <c:ptCount val="1"/>
                <c:pt idx="0">
                  <c:v>1200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Sheet3!$B$18:$G$18</c:f>
              <c:numCache>
                <c:formatCode>General</c:formatCode>
                <c:ptCount val="6"/>
                <c:pt idx="0">
                  <c:v>2289.02</c:v>
                </c:pt>
                <c:pt idx="1">
                  <c:v>2593.4699999999998</c:v>
                </c:pt>
                <c:pt idx="2">
                  <c:v>2583.56</c:v>
                </c:pt>
                <c:pt idx="3">
                  <c:v>2576.16</c:v>
                </c:pt>
                <c:pt idx="4">
                  <c:v>2717.43</c:v>
                </c:pt>
                <c:pt idx="5">
                  <c:v>2955.26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Sheet3!$A$19</c:f>
              <c:strCache>
                <c:ptCount val="1"/>
                <c:pt idx="0">
                  <c:v>1250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Sheet3!$B$19:$G$19</c:f>
              <c:numCache>
                <c:formatCode>General</c:formatCode>
                <c:ptCount val="6"/>
                <c:pt idx="0">
                  <c:v>2289.02</c:v>
                </c:pt>
                <c:pt idx="1">
                  <c:v>2586.8000000000002</c:v>
                </c:pt>
                <c:pt idx="2">
                  <c:v>2555.9</c:v>
                </c:pt>
                <c:pt idx="3">
                  <c:v>2534.09</c:v>
                </c:pt>
                <c:pt idx="4">
                  <c:v>2667.71</c:v>
                </c:pt>
                <c:pt idx="5">
                  <c:v>2900.09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Sheet3!$A$20</c:f>
              <c:strCache>
                <c:ptCount val="1"/>
                <c:pt idx="0">
                  <c:v>1300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Sheet3!$B$20:$G$20</c:f>
              <c:numCache>
                <c:formatCode>General</c:formatCode>
                <c:ptCount val="6"/>
                <c:pt idx="0">
                  <c:v>2289.02</c:v>
                </c:pt>
                <c:pt idx="1">
                  <c:v>2580.08</c:v>
                </c:pt>
                <c:pt idx="2">
                  <c:v>2528.34</c:v>
                </c:pt>
                <c:pt idx="3">
                  <c:v>2492.66</c:v>
                </c:pt>
                <c:pt idx="4">
                  <c:v>2619.1999999999998</c:v>
                </c:pt>
                <c:pt idx="5">
                  <c:v>2846.52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Sheet3!$A$21</c:f>
              <c:strCache>
                <c:ptCount val="1"/>
                <c:pt idx="0">
                  <c:v>1350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Sheet3!$B$21:$G$21</c:f>
              <c:numCache>
                <c:formatCode>General</c:formatCode>
                <c:ptCount val="6"/>
                <c:pt idx="0">
                  <c:v>2289.02</c:v>
                </c:pt>
                <c:pt idx="1">
                  <c:v>2573.3000000000002</c:v>
                </c:pt>
                <c:pt idx="2">
                  <c:v>2500.89</c:v>
                </c:pt>
                <c:pt idx="3">
                  <c:v>2451.86</c:v>
                </c:pt>
                <c:pt idx="4">
                  <c:v>2571.86</c:v>
                </c:pt>
                <c:pt idx="5">
                  <c:v>2794.5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Sheet3!$A$22</c:f>
              <c:strCache>
                <c:ptCount val="1"/>
                <c:pt idx="0">
                  <c:v>1400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Sheet3!$B$22:$G$22</c:f>
              <c:numCache>
                <c:formatCode>General</c:formatCode>
                <c:ptCount val="6"/>
                <c:pt idx="0">
                  <c:v>2289.02</c:v>
                </c:pt>
                <c:pt idx="1">
                  <c:v>2566.48</c:v>
                </c:pt>
                <c:pt idx="2">
                  <c:v>2473.54</c:v>
                </c:pt>
                <c:pt idx="3">
                  <c:v>2411.69</c:v>
                </c:pt>
                <c:pt idx="4">
                  <c:v>2525.67</c:v>
                </c:pt>
                <c:pt idx="5">
                  <c:v>2743.97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Sheet3!$A$23</c:f>
              <c:strCache>
                <c:ptCount val="1"/>
                <c:pt idx="0">
                  <c:v>1450</c:v>
                </c:pt>
              </c:strCache>
            </c:strRef>
          </c:tx>
          <c:marker>
            <c:symbol val="none"/>
          </c:marker>
          <c:xVal>
            <c:numRef>
              <c:f>Sheet3!$B$3:$G$3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xVal>
          <c:yVal>
            <c:numRef>
              <c:f>Sheet3!$B$23:$G$23</c:f>
              <c:numCache>
                <c:formatCode>General</c:formatCode>
                <c:ptCount val="6"/>
                <c:pt idx="0">
                  <c:v>2289.02</c:v>
                </c:pt>
                <c:pt idx="1">
                  <c:v>2559.6</c:v>
                </c:pt>
                <c:pt idx="2">
                  <c:v>2446.3000000000002</c:v>
                </c:pt>
                <c:pt idx="3">
                  <c:v>2372.13</c:v>
                </c:pt>
                <c:pt idx="4">
                  <c:v>2480.61</c:v>
                </c:pt>
                <c:pt idx="5">
                  <c:v>2694.88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19760"/>
        <c:axId val="1989411056"/>
      </c:scatterChart>
      <c:valAx>
        <c:axId val="198941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9411056"/>
        <c:crosses val="autoZero"/>
        <c:crossBetween val="midCat"/>
      </c:valAx>
      <c:valAx>
        <c:axId val="1989411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4197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 Decider'!$AE$13</c:f>
              <c:strCache>
                <c:ptCount val="1"/>
                <c:pt idx="0">
                  <c:v>Fcur_Fmsy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Decider'!$AC$15:$AC$34</c:f>
              <c:numCache>
                <c:formatCode>General</c:formatCode>
                <c:ptCount val="20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'Main Decider'!$AE$15:$AE$34</c:f>
              <c:numCache>
                <c:formatCode>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0.99999999999926781</c:v>
                </c:pt>
                <c:pt idx="4">
                  <c:v>0.99999999853532184</c:v>
                </c:pt>
                <c:pt idx="5">
                  <c:v>0.99999974421315163</c:v>
                </c:pt>
                <c:pt idx="6">
                  <c:v>0.99999043024448464</c:v>
                </c:pt>
                <c:pt idx="7">
                  <c:v>0.99987005264059858</c:v>
                </c:pt>
                <c:pt idx="8">
                  <c:v>0.99911386262177071</c:v>
                </c:pt>
                <c:pt idx="9">
                  <c:v>0.99626437608002183</c:v>
                </c:pt>
                <c:pt idx="10">
                  <c:v>0.98883219524165178</c:v>
                </c:pt>
                <c:pt idx="11">
                  <c:v>0.97400735686491113</c:v>
                </c:pt>
                <c:pt idx="12">
                  <c:v>0.94974274298572681</c:v>
                </c:pt>
                <c:pt idx="13">
                  <c:v>0.91546910393504144</c:v>
                </c:pt>
                <c:pt idx="14">
                  <c:v>0.87213548744309266</c:v>
                </c:pt>
                <c:pt idx="15">
                  <c:v>0.82175414492518972</c:v>
                </c:pt>
                <c:pt idx="16">
                  <c:v>0.76681279667713476</c:v>
                </c:pt>
                <c:pt idx="17">
                  <c:v>0.70976329126058602</c:v>
                </c:pt>
                <c:pt idx="18">
                  <c:v>0.65271805674544026</c:v>
                </c:pt>
                <c:pt idx="19">
                  <c:v>0.59731107018059515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'Main Decider'!$AF$13</c:f>
              <c:strCache>
                <c:ptCount val="1"/>
                <c:pt idx="0">
                  <c:v>Bcur_Bmsy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'Main Decider'!$AC$15:$AC$34</c:f>
              <c:numCache>
                <c:formatCode>General</c:formatCode>
                <c:ptCount val="20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'Main Decider'!$AF$15:$AF$34</c:f>
              <c:numCache>
                <c:formatCode>0%</c:formatCode>
                <c:ptCount val="20"/>
                <c:pt idx="0">
                  <c:v>9.9571713946712728E-2</c:v>
                </c:pt>
                <c:pt idx="1">
                  <c:v>0.11184781540323413</c:v>
                </c:pt>
                <c:pt idx="2">
                  <c:v>0.12547762941458798</c:v>
                </c:pt>
                <c:pt idx="3">
                  <c:v>0.14056713119884473</c:v>
                </c:pt>
                <c:pt idx="4">
                  <c:v>0.15721764240007488</c:v>
                </c:pt>
                <c:pt idx="5">
                  <c:v>0.17551976546929315</c:v>
                </c:pt>
                <c:pt idx="6">
                  <c:v>0.19556788573018816</c:v>
                </c:pt>
                <c:pt idx="7">
                  <c:v>0.21742972281988349</c:v>
                </c:pt>
                <c:pt idx="8">
                  <c:v>0.241149734998651</c:v>
                </c:pt>
                <c:pt idx="9">
                  <c:v>0.26678428132441934</c:v>
                </c:pt>
                <c:pt idx="10">
                  <c:v>0.29431898999429595</c:v>
                </c:pt>
                <c:pt idx="11">
                  <c:v>0.32372693931547358</c:v>
                </c:pt>
                <c:pt idx="12">
                  <c:v>0.35495943250454071</c:v>
                </c:pt>
                <c:pt idx="13">
                  <c:v>0.38788511402542858</c:v>
                </c:pt>
                <c:pt idx="14">
                  <c:v>0.42236948279563236</c:v>
                </c:pt>
                <c:pt idx="15">
                  <c:v>0.45820267247782742</c:v>
                </c:pt>
                <c:pt idx="16">
                  <c:v>0.49514236129427691</c:v>
                </c:pt>
                <c:pt idx="17">
                  <c:v>0.53290435710874251</c:v>
                </c:pt>
                <c:pt idx="18">
                  <c:v>0.57114588638223673</c:v>
                </c:pt>
                <c:pt idx="19">
                  <c:v>0.60950257648325401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'Main Decider'!$AG$13</c:f>
              <c:strCache>
                <c:ptCount val="1"/>
                <c:pt idx="0">
                  <c:v>Bcur_Bmean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'Main Decider'!$AC$15:$AC$34</c:f>
              <c:numCache>
                <c:formatCode>General</c:formatCode>
                <c:ptCount val="20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'Main Decider'!$AG$15:$AG$34</c:f>
              <c:numCache>
                <c:formatCode>0%</c:formatCode>
                <c:ptCount val="20"/>
                <c:pt idx="0">
                  <c:v>0.3275877594610842</c:v>
                </c:pt>
                <c:pt idx="1">
                  <c:v>0.38695145573946271</c:v>
                </c:pt>
                <c:pt idx="2">
                  <c:v>0.44878631464189395</c:v>
                </c:pt>
                <c:pt idx="3">
                  <c:v>0.51151650938645155</c:v>
                </c:pt>
                <c:pt idx="4">
                  <c:v>0.57363908077819548</c:v>
                </c:pt>
                <c:pt idx="5">
                  <c:v>0.63367543554822758</c:v>
                </c:pt>
                <c:pt idx="6">
                  <c:v>0.69032295956462397</c:v>
                </c:pt>
                <c:pt idx="7">
                  <c:v>0.74253143208359984</c:v>
                </c:pt>
                <c:pt idx="8">
                  <c:v>0.78954589539410835</c:v>
                </c:pt>
                <c:pt idx="9">
                  <c:v>0.83093093818207253</c:v>
                </c:pt>
                <c:pt idx="10">
                  <c:v>0.8665432258561202</c:v>
                </c:pt>
                <c:pt idx="11">
                  <c:v>0.89651493333050891</c:v>
                </c:pt>
                <c:pt idx="12">
                  <c:v>0.92119280804155002</c:v>
                </c:pt>
                <c:pt idx="13">
                  <c:v>0.94107175384207242</c:v>
                </c:pt>
                <c:pt idx="14">
                  <c:v>0.95674230635158752</c:v>
                </c:pt>
                <c:pt idx="15">
                  <c:v>0.96883412008117165</c:v>
                </c:pt>
                <c:pt idx="16">
                  <c:v>0.97796644155864321</c:v>
                </c:pt>
                <c:pt idx="17">
                  <c:v>0.98471858768123144</c:v>
                </c:pt>
                <c:pt idx="18">
                  <c:v>0.98960496025882305</c:v>
                </c:pt>
                <c:pt idx="19">
                  <c:v>0.99306698412678285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'Main Decider'!$AH$13</c:f>
              <c:strCache>
                <c:ptCount val="1"/>
                <c:pt idx="0">
                  <c:v>Bcur2_Bmsy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'Main Decider'!$AC$15:$AC$34</c:f>
              <c:numCache>
                <c:formatCode>General</c:formatCode>
                <c:ptCount val="20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'Main Decider'!$AH$15:$AH$34</c:f>
              <c:numCache>
                <c:formatCode>0%</c:formatCode>
                <c:ptCount val="20"/>
                <c:pt idx="0">
                  <c:v>6.3937261257365943E-2</c:v>
                </c:pt>
                <c:pt idx="1">
                  <c:v>7.7616318179244886E-2</c:v>
                </c:pt>
                <c:pt idx="2">
                  <c:v>9.3707402084253016E-2</c:v>
                </c:pt>
                <c:pt idx="3">
                  <c:v>0.11246820107132936</c:v>
                </c:pt>
                <c:pt idx="4">
                  <c:v>0.13413614151227157</c:v>
                </c:pt>
                <c:pt idx="5">
                  <c:v>0.15889954536295828</c:v>
                </c:pt>
                <c:pt idx="6">
                  <c:v>0.18691261768636294</c:v>
                </c:pt>
                <c:pt idx="7">
                  <c:v>0.21825588053094749</c:v>
                </c:pt>
                <c:pt idx="8">
                  <c:v>0.25290407614090582</c:v>
                </c:pt>
                <c:pt idx="9">
                  <c:v>0.29076029519649882</c:v>
                </c:pt>
                <c:pt idx="10">
                  <c:v>0.33159663771568521</c:v>
                </c:pt>
                <c:pt idx="11">
                  <c:v>0.37509457971002524</c:v>
                </c:pt>
                <c:pt idx="12">
                  <c:v>0.4207833550237684</c:v>
                </c:pt>
                <c:pt idx="13">
                  <c:v>0.46811058636049196</c:v>
                </c:pt>
                <c:pt idx="14">
                  <c:v>0.51645626872892991</c:v>
                </c:pt>
                <c:pt idx="15">
                  <c:v>0.56508963963527614</c:v>
                </c:pt>
                <c:pt idx="16">
                  <c:v>0.61327234694697763</c:v>
                </c:pt>
                <c:pt idx="17">
                  <c:v>0.66025774363675072</c:v>
                </c:pt>
                <c:pt idx="18">
                  <c:v>0.70533557551890425</c:v>
                </c:pt>
                <c:pt idx="19">
                  <c:v>0.74785962799750727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'Main Decider'!$AI$13</c:f>
              <c:strCache>
                <c:ptCount val="1"/>
                <c:pt idx="0">
                  <c:v>Bcur2_B20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'Main Decider'!$AC$15:$AC$34</c:f>
              <c:numCache>
                <c:formatCode>General</c:formatCode>
                <c:ptCount val="20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'Main Decider'!$AI$15:$AI$34</c:f>
              <c:numCache>
                <c:formatCode>0%</c:formatCode>
                <c:ptCount val="20"/>
                <c:pt idx="0">
                  <c:v>5.0752893056541946E-4</c:v>
                </c:pt>
                <c:pt idx="1">
                  <c:v>6.8082033341741472E-4</c:v>
                </c:pt>
                <c:pt idx="2">
                  <c:v>9.1118463489873157E-4</c:v>
                </c:pt>
                <c:pt idx="3">
                  <c:v>1.215876241124088E-3</c:v>
                </c:pt>
                <c:pt idx="4">
                  <c:v>1.6166151898468755E-3</c:v>
                </c:pt>
                <c:pt idx="5">
                  <c:v>2.1408136843882835E-3</c:v>
                </c:pt>
                <c:pt idx="6">
                  <c:v>2.8217742177238845E-3</c:v>
                </c:pt>
                <c:pt idx="7">
                  <c:v>3.7008216816625762E-3</c:v>
                </c:pt>
                <c:pt idx="8">
                  <c:v>4.8271809594750753E-3</c:v>
                </c:pt>
                <c:pt idx="9">
                  <c:v>6.2601500662666822E-3</c:v>
                </c:pt>
                <c:pt idx="10">
                  <c:v>8.069429846217651E-3</c:v>
                </c:pt>
                <c:pt idx="11">
                  <c:v>1.033580297756761E-2</c:v>
                </c:pt>
                <c:pt idx="12">
                  <c:v>1.315171172105326E-2</c:v>
                </c:pt>
                <c:pt idx="13">
                  <c:v>1.6622397702988727E-2</c:v>
                </c:pt>
                <c:pt idx="14">
                  <c:v>2.0865021154770413E-2</c:v>
                </c:pt>
                <c:pt idx="15">
                  <c:v>2.6007504479370377E-2</c:v>
                </c:pt>
                <c:pt idx="16">
                  <c:v>3.2188971929345278E-2</c:v>
                </c:pt>
                <c:pt idx="17">
                  <c:v>3.9552869029776429E-2</c:v>
                </c:pt>
                <c:pt idx="18">
                  <c:v>4.8255149584903449E-2</c:v>
                </c:pt>
                <c:pt idx="19">
                  <c:v>5.844907402283149E-2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'Main Decider'!$AJ$13</c:f>
              <c:strCache>
                <c:ptCount val="1"/>
                <c:pt idx="0">
                  <c:v>Bcur3_Bcur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'Main Decider'!$AC$15:$AC$34</c:f>
              <c:numCache>
                <c:formatCode>General</c:formatCode>
                <c:ptCount val="20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'Main Decider'!$AJ$15:$AJ$34</c:f>
              <c:numCache>
                <c:formatCode>0%</c:formatCode>
                <c:ptCount val="20"/>
                <c:pt idx="0">
                  <c:v>8.1735264109443401E-2</c:v>
                </c:pt>
                <c:pt idx="1">
                  <c:v>0.10602137724135133</c:v>
                </c:pt>
                <c:pt idx="2">
                  <c:v>0.13412218586588073</c:v>
                </c:pt>
                <c:pt idx="3">
                  <c:v>0.16572538383877539</c:v>
                </c:pt>
                <c:pt idx="4">
                  <c:v>0.20038038827180354</c:v>
                </c:pt>
                <c:pt idx="5">
                  <c:v>0.23752816458333839</c:v>
                </c:pt>
                <c:pt idx="6">
                  <c:v>0.27653150847722108</c:v>
                </c:pt>
                <c:pt idx="7">
                  <c:v>0.31673708623023666</c:v>
                </c:pt>
                <c:pt idx="8">
                  <c:v>0.35750511899666071</c:v>
                </c:pt>
                <c:pt idx="9">
                  <c:v>0.39825086847576502</c:v>
                </c:pt>
                <c:pt idx="10">
                  <c:v>0.43849286308742025</c:v>
                </c:pt>
                <c:pt idx="11">
                  <c:v>0.47775773772506558</c:v>
                </c:pt>
                <c:pt idx="12">
                  <c:v>0.51573787872090215</c:v>
                </c:pt>
                <c:pt idx="13">
                  <c:v>0.55215160540938468</c:v>
                </c:pt>
                <c:pt idx="14">
                  <c:v>0.58681941999817522</c:v>
                </c:pt>
                <c:pt idx="15">
                  <c:v>0.61962141259010894</c:v>
                </c:pt>
                <c:pt idx="16">
                  <c:v>0.65049834282257479</c:v>
                </c:pt>
                <c:pt idx="17">
                  <c:v>0.67943324842835628</c:v>
                </c:pt>
                <c:pt idx="18">
                  <c:v>0.70644930999249078</c:v>
                </c:pt>
                <c:pt idx="19">
                  <c:v>0.73159876014190028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'Main Decider'!$AK$13</c:f>
              <c:strCache>
                <c:ptCount val="1"/>
                <c:pt idx="0">
                  <c:v>Bcur3_Bmean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'Main Decider'!$AC$15:$AC$34</c:f>
              <c:numCache>
                <c:formatCode>General</c:formatCode>
                <c:ptCount val="20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'Main Decider'!$AK$15:$AK$34</c:f>
              <c:numCache>
                <c:formatCode>0%</c:formatCode>
                <c:ptCount val="20"/>
                <c:pt idx="0">
                  <c:v>0.10025372758092176</c:v>
                </c:pt>
                <c:pt idx="1">
                  <c:v>0.13301119291438185</c:v>
                </c:pt>
                <c:pt idx="2">
                  <c:v>0.17069046030436322</c:v>
                </c:pt>
                <c:pt idx="3">
                  <c:v>0.21267345069512686</c:v>
                </c:pt>
                <c:pt idx="4">
                  <c:v>0.25814957642151409</c:v>
                </c:pt>
                <c:pt idx="5">
                  <c:v>0.30618855891741442</c:v>
                </c:pt>
                <c:pt idx="6">
                  <c:v>0.35586754844073876</c:v>
                </c:pt>
                <c:pt idx="7">
                  <c:v>0.40623558539782345</c:v>
                </c:pt>
                <c:pt idx="8">
                  <c:v>0.45642919558795814</c:v>
                </c:pt>
                <c:pt idx="9">
                  <c:v>0.50570445143250498</c:v>
                </c:pt>
                <c:pt idx="10">
                  <c:v>0.55341716226629689</c:v>
                </c:pt>
                <c:pt idx="11">
                  <c:v>0.59905610309383583</c:v>
                </c:pt>
                <c:pt idx="12">
                  <c:v>0.642229991107516</c:v>
                </c:pt>
                <c:pt idx="13">
                  <c:v>0.68266575163914656</c:v>
                </c:pt>
                <c:pt idx="14">
                  <c:v>0.72019188813148882</c:v>
                </c:pt>
                <c:pt idx="15">
                  <c:v>0.75472420440967347</c:v>
                </c:pt>
                <c:pt idx="16">
                  <c:v>0.78625409980408423</c:v>
                </c:pt>
                <c:pt idx="17">
                  <c:v>0.8148297757937123</c:v>
                </c:pt>
                <c:pt idx="18">
                  <c:v>0.84054913114527852</c:v>
                </c:pt>
                <c:pt idx="19">
                  <c:v>0.86354025464135153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'Main Decider'!$AL$13</c:f>
              <c:strCache>
                <c:ptCount val="1"/>
                <c:pt idx="0">
                  <c:v>LTA1_5R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'Main Decider'!$AC$15:$AC$34</c:f>
              <c:numCache>
                <c:formatCode>General</c:formatCode>
                <c:ptCount val="20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'Main Decider'!$AL$15:$AL$34</c:f>
              <c:numCache>
                <c:formatCode>0%</c:formatCode>
                <c:ptCount val="20"/>
                <c:pt idx="0">
                  <c:v>0.73694260396738465</c:v>
                </c:pt>
                <c:pt idx="1">
                  <c:v>0.67341486509898574</c:v>
                </c:pt>
                <c:pt idx="2">
                  <c:v>0.61003117429677567</c:v>
                </c:pt>
                <c:pt idx="3">
                  <c:v>0.54893039025854984</c:v>
                </c:pt>
                <c:pt idx="4">
                  <c:v>0.49162777498073817</c:v>
                </c:pt>
                <c:pt idx="5">
                  <c:v>0.43904371938859704</c:v>
                </c:pt>
                <c:pt idx="6">
                  <c:v>0.39159532288282672</c:v>
                </c:pt>
                <c:pt idx="7">
                  <c:v>0.34933966334072669</c:v>
                </c:pt>
                <c:pt idx="8">
                  <c:v>0.31207757026817556</c:v>
                </c:pt>
                <c:pt idx="9">
                  <c:v>0.27945963859747697</c:v>
                </c:pt>
                <c:pt idx="10">
                  <c:v>0.25105710061591352</c:v>
                </c:pt>
                <c:pt idx="11">
                  <c:v>0.22641515055633896</c:v>
                </c:pt>
                <c:pt idx="12">
                  <c:v>0.20508834833868791</c:v>
                </c:pt>
                <c:pt idx="13">
                  <c:v>0.18666115347469139</c:v>
                </c:pt>
                <c:pt idx="14">
                  <c:v>0.17075171706743067</c:v>
                </c:pt>
                <c:pt idx="15">
                  <c:v>0.15702835857495126</c:v>
                </c:pt>
                <c:pt idx="16">
                  <c:v>0.14519391477764176</c:v>
                </c:pt>
                <c:pt idx="17">
                  <c:v>0.13499655937966379</c:v>
                </c:pt>
                <c:pt idx="18">
                  <c:v>0.12622076256039441</c:v>
                </c:pt>
                <c:pt idx="19">
                  <c:v>0.11868055200059777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'Main Decider'!$AM$13</c:f>
              <c:strCache>
                <c:ptCount val="1"/>
                <c:pt idx="0">
                  <c:v>MatAgeDiv1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'Main Decider'!$AC$15:$AC$34</c:f>
              <c:numCache>
                <c:formatCode>General</c:formatCode>
                <c:ptCount val="20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'Main Decider'!$AM$15:$AM$34</c:f>
              <c:numCache>
                <c:formatCode>0%</c:formatCode>
                <c:ptCount val="20"/>
                <c:pt idx="0">
                  <c:v>0.12533385502212116</c:v>
                </c:pt>
                <c:pt idx="1">
                  <c:v>0.12302719560665588</c:v>
                </c:pt>
                <c:pt idx="2">
                  <c:v>0.12093095050307955</c:v>
                </c:pt>
                <c:pt idx="3">
                  <c:v>0.11909130230126846</c:v>
                </c:pt>
                <c:pt idx="4">
                  <c:v>0.1174963251166285</c:v>
                </c:pt>
                <c:pt idx="5">
                  <c:v>0.11613438883531935</c:v>
                </c:pt>
                <c:pt idx="6">
                  <c:v>0.1150206784129567</c:v>
                </c:pt>
                <c:pt idx="7">
                  <c:v>0.11417100310664957</c:v>
                </c:pt>
                <c:pt idx="8">
                  <c:v>0.11354679568063093</c:v>
                </c:pt>
                <c:pt idx="9">
                  <c:v>0.11319022912793061</c:v>
                </c:pt>
                <c:pt idx="10">
                  <c:v>0.11309170655583485</c:v>
                </c:pt>
                <c:pt idx="11">
                  <c:v>0.11326793864774319</c:v>
                </c:pt>
                <c:pt idx="12">
                  <c:v>0.11371115697283299</c:v>
                </c:pt>
                <c:pt idx="13">
                  <c:v>0.11446803615650855</c:v>
                </c:pt>
                <c:pt idx="14">
                  <c:v>0.11553464610418328</c:v>
                </c:pt>
                <c:pt idx="15">
                  <c:v>0.11696368084264394</c:v>
                </c:pt>
                <c:pt idx="16">
                  <c:v>0.11872958879967334</c:v>
                </c:pt>
                <c:pt idx="17">
                  <c:v>0.12092061859058906</c:v>
                </c:pt>
                <c:pt idx="18">
                  <c:v>0.12354885402109399</c:v>
                </c:pt>
                <c:pt idx="19">
                  <c:v>0.12668918486877043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'Main Decider'!$AN$13</c:f>
              <c:strCache>
                <c:ptCount val="1"/>
                <c:pt idx="0">
                  <c:v>MatAgeDiv2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'Main Decider'!$AC$15:$AC$34</c:f>
              <c:numCache>
                <c:formatCode>General</c:formatCode>
                <c:ptCount val="20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'Main Decider'!$AN$15:$AN$34</c:f>
              <c:numCache>
                <c:formatCode>0%</c:formatCode>
                <c:ptCount val="20"/>
                <c:pt idx="0">
                  <c:v>7.0684336523246663E-3</c:v>
                </c:pt>
                <c:pt idx="1">
                  <c:v>1.1716118217701322E-2</c:v>
                </c:pt>
                <c:pt idx="2">
                  <c:v>1.837351704592418E-2</c:v>
                </c:pt>
                <c:pt idx="3">
                  <c:v>2.7436068133114052E-2</c:v>
                </c:pt>
                <c:pt idx="4">
                  <c:v>3.9255327627537223E-2</c:v>
                </c:pt>
                <c:pt idx="5">
                  <c:v>5.4109854351339672E-2</c:v>
                </c:pt>
                <c:pt idx="6">
                  <c:v>7.2182628526736028E-2</c:v>
                </c:pt>
                <c:pt idx="7">
                  <c:v>9.3602425320515853E-2</c:v>
                </c:pt>
                <c:pt idx="8">
                  <c:v>0.11841254940392716</c:v>
                </c:pt>
                <c:pt idx="9">
                  <c:v>0.14659921619384111</c:v>
                </c:pt>
                <c:pt idx="10">
                  <c:v>0.1780963295391296</c:v>
                </c:pt>
                <c:pt idx="11">
                  <c:v>0.2128012764932754</c:v>
                </c:pt>
                <c:pt idx="12">
                  <c:v>0.25053020086650762</c:v>
                </c:pt>
                <c:pt idx="13">
                  <c:v>0.29111704169894692</c:v>
                </c:pt>
                <c:pt idx="14">
                  <c:v>0.33430326152491924</c:v>
                </c:pt>
                <c:pt idx="15">
                  <c:v>0.37979146095034916</c:v>
                </c:pt>
                <c:pt idx="16">
                  <c:v>0.42719447917935605</c:v>
                </c:pt>
                <c:pt idx="17">
                  <c:v>0.47608640382302736</c:v>
                </c:pt>
                <c:pt idx="18">
                  <c:v>0.52590775819032509</c:v>
                </c:pt>
                <c:pt idx="19">
                  <c:v>0.57607029299612811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'Main Decider'!$AO$13</c:f>
              <c:strCache>
                <c:ptCount val="1"/>
                <c:pt idx="0">
                  <c:v>RelEffort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'Main Decider'!$AC$15:$AC$34</c:f>
              <c:numCache>
                <c:formatCode>General</c:formatCode>
                <c:ptCount val="20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'Main Decider'!$AO$15:$AO$34</c:f>
              <c:numCache>
                <c:formatCode>0%</c:formatCode>
                <c:ptCount val="20"/>
                <c:pt idx="0">
                  <c:v>0.99932551302963446</c:v>
                </c:pt>
                <c:pt idx="1">
                  <c:v>0.99019559103826316</c:v>
                </c:pt>
                <c:pt idx="2">
                  <c:v>0.95644713161583772</c:v>
                </c:pt>
                <c:pt idx="3">
                  <c:v>0.89314433323606679</c:v>
                </c:pt>
                <c:pt idx="4">
                  <c:v>0.8104646790187322</c:v>
                </c:pt>
                <c:pt idx="5">
                  <c:v>0.72184388488473583</c:v>
                </c:pt>
                <c:pt idx="6">
                  <c:v>0.63675480873116497</c:v>
                </c:pt>
                <c:pt idx="7">
                  <c:v>0.55994547259952954</c:v>
                </c:pt>
                <c:pt idx="8">
                  <c:v>0.49293417558941011</c:v>
                </c:pt>
                <c:pt idx="9">
                  <c:v>0.43552123084985589</c:v>
                </c:pt>
                <c:pt idx="10">
                  <c:v>0.3867384498797346</c:v>
                </c:pt>
                <c:pt idx="11">
                  <c:v>0.34539389727929959</c:v>
                </c:pt>
                <c:pt idx="12">
                  <c:v>0.31032149849448387</c:v>
                </c:pt>
                <c:pt idx="13">
                  <c:v>0.2804744538297026</c:v>
                </c:pt>
                <c:pt idx="14">
                  <c:v>0.25496725142764326</c:v>
                </c:pt>
                <c:pt idx="15">
                  <c:v>0.23306148445303482</c:v>
                </c:pt>
                <c:pt idx="16">
                  <c:v>0.21414689270501894</c:v>
                </c:pt>
                <c:pt idx="17">
                  <c:v>0.19772773010134284</c:v>
                </c:pt>
                <c:pt idx="18">
                  <c:v>0.1833963199739545</c:v>
                </c:pt>
                <c:pt idx="19">
                  <c:v>0.1708259782920018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13232"/>
        <c:axId val="1989423024"/>
      </c:scatterChart>
      <c:valAx>
        <c:axId val="1989413232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23024"/>
        <c:crosses val="autoZero"/>
        <c:crossBetween val="midCat"/>
        <c:majorUnit val="100"/>
      </c:valAx>
      <c:valAx>
        <c:axId val="198942302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132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122703412073491E-2"/>
          <c:y val="5.0925925925925923E-2"/>
          <c:w val="0.86087729658792655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'Main Decider'!$AF$9</c:f>
              <c:strCache>
                <c:ptCount val="1"/>
                <c:pt idx="0">
                  <c:v>$Bcur3_Bmean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Decider'!$AG$7:$AZ$7</c:f>
              <c:numCache>
                <c:formatCode>General</c:formatCode>
                <c:ptCount val="20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'Main Decider'!$AG$8:$AZ$8</c:f>
              <c:numCache>
                <c:formatCode>0%</c:formatCode>
                <c:ptCount val="20"/>
                <c:pt idx="0">
                  <c:v>0.10025372758092176</c:v>
                </c:pt>
                <c:pt idx="1">
                  <c:v>0.13301119291438185</c:v>
                </c:pt>
                <c:pt idx="2">
                  <c:v>0.17069046030436322</c:v>
                </c:pt>
                <c:pt idx="3">
                  <c:v>0.21267345069512686</c:v>
                </c:pt>
                <c:pt idx="4">
                  <c:v>0.25814957642151409</c:v>
                </c:pt>
                <c:pt idx="5">
                  <c:v>0.30618855891741442</c:v>
                </c:pt>
                <c:pt idx="6">
                  <c:v>0.35586754844073876</c:v>
                </c:pt>
                <c:pt idx="7">
                  <c:v>0.40623558539782345</c:v>
                </c:pt>
                <c:pt idx="8">
                  <c:v>0.45642919558795814</c:v>
                </c:pt>
                <c:pt idx="9">
                  <c:v>0.50570445143250498</c:v>
                </c:pt>
                <c:pt idx="10">
                  <c:v>0.55341716226629689</c:v>
                </c:pt>
                <c:pt idx="11">
                  <c:v>0.59905610309383583</c:v>
                </c:pt>
                <c:pt idx="12">
                  <c:v>0.642229991107516</c:v>
                </c:pt>
                <c:pt idx="13">
                  <c:v>0.68266575163914656</c:v>
                </c:pt>
                <c:pt idx="14">
                  <c:v>0.72019188813148882</c:v>
                </c:pt>
                <c:pt idx="15">
                  <c:v>0.75472420440967347</c:v>
                </c:pt>
                <c:pt idx="16">
                  <c:v>0.78625409980408423</c:v>
                </c:pt>
                <c:pt idx="17">
                  <c:v>0.8148297757937123</c:v>
                </c:pt>
                <c:pt idx="18">
                  <c:v>0.84054913114527852</c:v>
                </c:pt>
                <c:pt idx="19">
                  <c:v>0.86354025464135153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30640"/>
        <c:axId val="1989429008"/>
      </c:scatterChart>
      <c:valAx>
        <c:axId val="1989430640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29008"/>
        <c:crosses val="autoZero"/>
        <c:crossBetween val="midCat"/>
      </c:valAx>
      <c:valAx>
        <c:axId val="19894290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30640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86067366579178"/>
          <c:y val="0.7248261154855643"/>
          <c:w val="0.2382642169728783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'Diversity index'!$H$15</c:f>
              <c:strCache>
                <c:ptCount val="1"/>
                <c:pt idx="0">
                  <c:v>Selectivity</c:v>
                </c:pt>
              </c:strCache>
            </c:strRef>
          </c:tx>
          <c:xVal>
            <c:numRef>
              <c:f>'Diversity index'!$I$14:$N$14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'Diversity index'!$I$15:$N$15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'Diversity index'!$H$16</c:f>
              <c:strCache>
                <c:ptCount val="1"/>
                <c:pt idx="0">
                  <c:v>N</c:v>
                </c:pt>
              </c:strCache>
            </c:strRef>
          </c:tx>
          <c:xVal>
            <c:numRef>
              <c:f>'Diversity index'!$I$14:$N$14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'Diversity index'!$I$16:$N$16</c:f>
              <c:numCache>
                <c:formatCode>General</c:formatCode>
                <c:ptCount val="6"/>
                <c:pt idx="0">
                  <c:v>1.0149552378722639</c:v>
                </c:pt>
                <c:pt idx="1">
                  <c:v>0.55616501929370632</c:v>
                </c:pt>
                <c:pt idx="2">
                  <c:v>0.30433307248711133</c:v>
                </c:pt>
                <c:pt idx="3">
                  <c:v>0.16676256742314158</c:v>
                </c:pt>
                <c:pt idx="4">
                  <c:v>9.138509956007114E-2</c:v>
                </c:pt>
                <c:pt idx="5">
                  <c:v>5.0139866385641919E-2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'Diversity index'!$H$17</c:f>
              <c:strCache>
                <c:ptCount val="1"/>
                <c:pt idx="0">
                  <c:v>Wt</c:v>
                </c:pt>
              </c:strCache>
            </c:strRef>
          </c:tx>
          <c:xVal>
            <c:numRef>
              <c:f>'Diversity index'!$I$14:$N$14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'Diversity index'!$I$17:$N$17</c:f>
              <c:numCache>
                <c:formatCode>General</c:formatCode>
                <c:ptCount val="6"/>
                <c:pt idx="0">
                  <c:v>1.2865484402523138E-2</c:v>
                </c:pt>
                <c:pt idx="1">
                  <c:v>7.7398291438296712E-2</c:v>
                </c:pt>
                <c:pt idx="2">
                  <c:v>0.19839349274315141</c:v>
                </c:pt>
                <c:pt idx="3">
                  <c:v>0.36068697002064015</c:v>
                </c:pt>
                <c:pt idx="4">
                  <c:v>0.5455737889077179</c:v>
                </c:pt>
                <c:pt idx="5">
                  <c:v>0.73709460363817203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'Diversity index'!$H$18</c:f>
              <c:strCache>
                <c:ptCount val="1"/>
                <c:pt idx="0">
                  <c:v>Maturity</c:v>
                </c:pt>
              </c:strCache>
            </c:strRef>
          </c:tx>
          <c:xVal>
            <c:numRef>
              <c:f>'Diversity index'!$I$14:$N$14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'Diversity index'!$I$18:$N$18</c:f>
              <c:numCache>
                <c:formatCode>General</c:formatCode>
                <c:ptCount val="6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'Diversity index'!$H$20</c:f>
              <c:strCache>
                <c:ptCount val="1"/>
                <c:pt idx="0">
                  <c:v>P SSB</c:v>
                </c:pt>
              </c:strCache>
            </c:strRef>
          </c:tx>
          <c:xVal>
            <c:numRef>
              <c:f>'Diversity index'!$I$14:$N$14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'Diversity index'!$I$20:$N$20</c:f>
              <c:numCache>
                <c:formatCode>General</c:formatCode>
                <c:ptCount val="6"/>
                <c:pt idx="0">
                  <c:v>5.7022448682495766E-4</c:v>
                </c:pt>
                <c:pt idx="1">
                  <c:v>9.3989184020877373E-2</c:v>
                </c:pt>
                <c:pt idx="2">
                  <c:v>0.26366313106378536</c:v>
                </c:pt>
                <c:pt idx="3">
                  <c:v>0.26266478858502412</c:v>
                </c:pt>
                <c:pt idx="4">
                  <c:v>0.21772170057378729</c:v>
                </c:pt>
                <c:pt idx="5">
                  <c:v>0.16139097126970087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26288"/>
        <c:axId val="1989430096"/>
      </c:scatterChart>
      <c:valAx>
        <c:axId val="198942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9430096"/>
        <c:crosses val="autoZero"/>
        <c:crossBetween val="midCat"/>
      </c:valAx>
      <c:valAx>
        <c:axId val="198943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4262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'Diversity index'!$R$20:$AT$20</c:f>
              <c:numCache>
                <c:formatCode>General</c:formatCode>
                <c:ptCount val="2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0.30000000000000004</c:v>
                </c:pt>
                <c:pt idx="7">
                  <c:v>0.35000000000000003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</c:v>
                </c:pt>
                <c:pt idx="19">
                  <c:v>0.95000000000000007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1.1500000000000001</c:v>
                </c:pt>
                <c:pt idx="24">
                  <c:v>1.2000000000000002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1.4000000000000001</c:v>
                </c:pt>
              </c:numCache>
            </c:numRef>
          </c:xVal>
          <c:yVal>
            <c:numRef>
              <c:f>'Diversity index'!$R$21:$AT$21</c:f>
              <c:numCache>
                <c:formatCode>General</c:formatCode>
                <c:ptCount val="29"/>
                <c:pt idx="0">
                  <c:v>4.3150323036086968</c:v>
                </c:pt>
                <c:pt idx="1">
                  <c:v>4.3920598919172091</c:v>
                </c:pt>
                <c:pt idx="2">
                  <c:v>4.4875594832814025</c:v>
                </c:pt>
                <c:pt idx="3">
                  <c:v>4.5535384856103134</c:v>
                </c:pt>
                <c:pt idx="4">
                  <c:v>4.6108002840358626</c:v>
                </c:pt>
                <c:pt idx="5">
                  <c:v>4.6734710099622561</c:v>
                </c:pt>
                <c:pt idx="6">
                  <c:v>4.7016321385164224</c:v>
                </c:pt>
                <c:pt idx="7">
                  <c:v>4.7291092551755476</c:v>
                </c:pt>
                <c:pt idx="8">
                  <c:v>4.7455419740719229</c:v>
                </c:pt>
                <c:pt idx="9">
                  <c:v>4.7314816827107382</c:v>
                </c:pt>
                <c:pt idx="10">
                  <c:v>4.7219128458503068</c:v>
                </c:pt>
                <c:pt idx="11">
                  <c:v>4.6938502291405264</c:v>
                </c:pt>
                <c:pt idx="12">
                  <c:v>4.6515759825654444</c:v>
                </c:pt>
                <c:pt idx="13">
                  <c:v>4.6293988948661218</c:v>
                </c:pt>
                <c:pt idx="14">
                  <c:v>4.564302237989283</c:v>
                </c:pt>
                <c:pt idx="15">
                  <c:v>4.5076127750769377</c:v>
                </c:pt>
                <c:pt idx="16">
                  <c:v>4.4494688522335872</c:v>
                </c:pt>
                <c:pt idx="17">
                  <c:v>4.3874373720227648</c:v>
                </c:pt>
                <c:pt idx="18">
                  <c:v>4.2751739071734285</c:v>
                </c:pt>
                <c:pt idx="19">
                  <c:v>4.1989811189799191</c:v>
                </c:pt>
                <c:pt idx="20">
                  <c:v>4.1352190718419104</c:v>
                </c:pt>
                <c:pt idx="21">
                  <c:v>4.0510047864051444</c:v>
                </c:pt>
                <c:pt idx="22">
                  <c:v>3.9568369913170951</c:v>
                </c:pt>
                <c:pt idx="23">
                  <c:v>3.8633585795550753</c:v>
                </c:pt>
                <c:pt idx="24">
                  <c:v>3.7843794649564524</c:v>
                </c:pt>
                <c:pt idx="25">
                  <c:v>3.7220122056806018</c:v>
                </c:pt>
                <c:pt idx="26">
                  <c:v>3.6326951942969381</c:v>
                </c:pt>
                <c:pt idx="27">
                  <c:v>3.549984315679898</c:v>
                </c:pt>
                <c:pt idx="28">
                  <c:v>3.4510359730991449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'Diversity index'!$R$20:$AT$20</c:f>
              <c:numCache>
                <c:formatCode>General</c:formatCode>
                <c:ptCount val="2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0.30000000000000004</c:v>
                </c:pt>
                <c:pt idx="7">
                  <c:v>0.35000000000000003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</c:v>
                </c:pt>
                <c:pt idx="19">
                  <c:v>0.95000000000000007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1.1500000000000001</c:v>
                </c:pt>
                <c:pt idx="24">
                  <c:v>1.2000000000000002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1.4000000000000001</c:v>
                </c:pt>
              </c:numCache>
            </c:numRef>
          </c:xVal>
          <c:yVal>
            <c:numRef>
              <c:f>'Diversity index'!$R$22:$AT$22</c:f>
              <c:numCache>
                <c:formatCode>General</c:formatCode>
                <c:ptCount val="29"/>
                <c:pt idx="0">
                  <c:v>5.6759951275478819</c:v>
                </c:pt>
                <c:pt idx="1">
                  <c:v>5.5102447632180311</c:v>
                </c:pt>
                <c:pt idx="2">
                  <c:v>5.2901228080715423</c:v>
                </c:pt>
                <c:pt idx="3">
                  <c:v>5.1167940785819761</c:v>
                </c:pt>
                <c:pt idx="4">
                  <c:v>4.9079148144341218</c:v>
                </c:pt>
                <c:pt idx="5">
                  <c:v>4.6558043098592847</c:v>
                </c:pt>
                <c:pt idx="6">
                  <c:v>4.4369917617047445</c:v>
                </c:pt>
                <c:pt idx="7">
                  <c:v>4.2273300688881372</c:v>
                </c:pt>
                <c:pt idx="8">
                  <c:v>4.0175444012348303</c:v>
                </c:pt>
                <c:pt idx="9">
                  <c:v>3.8510520915014124</c:v>
                </c:pt>
                <c:pt idx="10">
                  <c:v>3.6616836234994947</c:v>
                </c:pt>
                <c:pt idx="11">
                  <c:v>3.4866513005176132</c:v>
                </c:pt>
                <c:pt idx="12">
                  <c:v>3.317205097230135</c:v>
                </c:pt>
                <c:pt idx="13">
                  <c:v>3.188848788254413</c:v>
                </c:pt>
                <c:pt idx="14">
                  <c:v>3.0289790404084207</c:v>
                </c:pt>
                <c:pt idx="15">
                  <c:v>2.8911827166682871</c:v>
                </c:pt>
                <c:pt idx="16">
                  <c:v>2.7870255246169098</c:v>
                </c:pt>
                <c:pt idx="17">
                  <c:v>2.6867623670269491</c:v>
                </c:pt>
                <c:pt idx="18">
                  <c:v>2.5746852341109698</c:v>
                </c:pt>
                <c:pt idx="19">
                  <c:v>2.4726081306948569</c:v>
                </c:pt>
                <c:pt idx="20">
                  <c:v>2.3786755501925434</c:v>
                </c:pt>
                <c:pt idx="21">
                  <c:v>2.3110938206872791</c:v>
                </c:pt>
                <c:pt idx="22">
                  <c:v>2.2238113013750951</c:v>
                </c:pt>
                <c:pt idx="23">
                  <c:v>2.1489250391635233</c:v>
                </c:pt>
                <c:pt idx="24">
                  <c:v>2.0879216215364034</c:v>
                </c:pt>
                <c:pt idx="25">
                  <c:v>2.0436483333889641</c:v>
                </c:pt>
                <c:pt idx="26">
                  <c:v>1.976051073974969</c:v>
                </c:pt>
                <c:pt idx="27">
                  <c:v>1.9387618755216447</c:v>
                </c:pt>
                <c:pt idx="28">
                  <c:v>1.8827023682307751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15408"/>
        <c:axId val="1989432272"/>
      </c:scatterChart>
      <c:valAx>
        <c:axId val="198941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9432272"/>
        <c:crosses val="autoZero"/>
        <c:crossBetween val="midCat"/>
      </c:valAx>
      <c:valAx>
        <c:axId val="198943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415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'Diversity index'!$T$42:$T$91</c:f>
              <c:numCache>
                <c:formatCode>General</c:formatCode>
                <c:ptCount val="50"/>
                <c:pt idx="0">
                  <c:v>9.6778992559366355</c:v>
                </c:pt>
                <c:pt idx="1">
                  <c:v>7.4703271955186175</c:v>
                </c:pt>
                <c:pt idx="2">
                  <c:v>6.7267693189640871</c:v>
                </c:pt>
                <c:pt idx="3">
                  <c:v>6.8699633754488367</c:v>
                </c:pt>
                <c:pt idx="4">
                  <c:v>6.1875441018721506</c:v>
                </c:pt>
                <c:pt idx="5">
                  <c:v>6.2549363088929688</c:v>
                </c:pt>
                <c:pt idx="6">
                  <c:v>6.0878082700530394</c:v>
                </c:pt>
                <c:pt idx="7">
                  <c:v>6.1627679756856732</c:v>
                </c:pt>
                <c:pt idx="8">
                  <c:v>6.2749777639028776</c:v>
                </c:pt>
                <c:pt idx="9">
                  <c:v>6.5636094923623558</c:v>
                </c:pt>
                <c:pt idx="10">
                  <c:v>7.5735669704015196</c:v>
                </c:pt>
                <c:pt idx="11">
                  <c:v>7.7702720584924645</c:v>
                </c:pt>
                <c:pt idx="12">
                  <c:v>6.6079055811197902</c:v>
                </c:pt>
                <c:pt idx="13">
                  <c:v>6.0403191497645414</c:v>
                </c:pt>
                <c:pt idx="14">
                  <c:v>6.0013090952181702</c:v>
                </c:pt>
                <c:pt idx="15">
                  <c:v>6.4407650804456624</c:v>
                </c:pt>
                <c:pt idx="16">
                  <c:v>7.1957960147645403</c:v>
                </c:pt>
                <c:pt idx="17">
                  <c:v>6.8943865900680246</c:v>
                </c:pt>
                <c:pt idx="18">
                  <c:v>6.0304966116004222</c:v>
                </c:pt>
                <c:pt idx="19">
                  <c:v>6.2353521911872321</c:v>
                </c:pt>
                <c:pt idx="20">
                  <c:v>6.7416285463512988</c:v>
                </c:pt>
                <c:pt idx="21">
                  <c:v>7.6629406971911838</c:v>
                </c:pt>
                <c:pt idx="22">
                  <c:v>8.0655531952971753</c:v>
                </c:pt>
                <c:pt idx="23">
                  <c:v>8.6071447732087503</c:v>
                </c:pt>
                <c:pt idx="24">
                  <c:v>9.1787562825763498</c:v>
                </c:pt>
                <c:pt idx="25">
                  <c:v>9.5350807650481855</c:v>
                </c:pt>
                <c:pt idx="26">
                  <c:v>9.9162552506821253</c:v>
                </c:pt>
                <c:pt idx="27">
                  <c:v>10.538761332256215</c:v>
                </c:pt>
                <c:pt idx="28">
                  <c:v>11.526050495773335</c:v>
                </c:pt>
                <c:pt idx="29">
                  <c:v>10.555259964903817</c:v>
                </c:pt>
                <c:pt idx="30">
                  <c:v>9.8816601844886076</c:v>
                </c:pt>
                <c:pt idx="31">
                  <c:v>9.7257694986666205</c:v>
                </c:pt>
                <c:pt idx="32">
                  <c:v>9.0488098904446712</c:v>
                </c:pt>
                <c:pt idx="33">
                  <c:v>8.3847321463757751</c:v>
                </c:pt>
                <c:pt idx="34">
                  <c:v>9.000373449399282</c:v>
                </c:pt>
                <c:pt idx="35">
                  <c:v>9.5494496890050442</c:v>
                </c:pt>
                <c:pt idx="36">
                  <c:v>9.8794441770787671</c:v>
                </c:pt>
                <c:pt idx="37">
                  <c:v>10.387578186883871</c:v>
                </c:pt>
                <c:pt idx="38">
                  <c:v>11.325361171429126</c:v>
                </c:pt>
                <c:pt idx="39">
                  <c:v>11.808299249497548</c:v>
                </c:pt>
                <c:pt idx="40">
                  <c:v>11.192505501879463</c:v>
                </c:pt>
                <c:pt idx="41">
                  <c:v>10.745972555881883</c:v>
                </c:pt>
                <c:pt idx="42">
                  <c:v>10.526546556637044</c:v>
                </c:pt>
                <c:pt idx="43">
                  <c:v>10.133786667367943</c:v>
                </c:pt>
                <c:pt idx="44">
                  <c:v>10.596491409403395</c:v>
                </c:pt>
                <c:pt idx="45">
                  <c:v>11.471731734714064</c:v>
                </c:pt>
                <c:pt idx="46">
                  <c:v>11.280450241225873</c:v>
                </c:pt>
                <c:pt idx="47">
                  <c:v>10.964587284671797</c:v>
                </c:pt>
                <c:pt idx="48">
                  <c:v>9.4490974848925262</c:v>
                </c:pt>
                <c:pt idx="49">
                  <c:v>8.7279230870368139</c:v>
                </c:pt>
              </c:numCache>
            </c:numRef>
          </c:xVal>
          <c:yVal>
            <c:numRef>
              <c:f>'Diversity index'!$U$42:$U$91</c:f>
              <c:numCache>
                <c:formatCode>General</c:formatCode>
                <c:ptCount val="50"/>
                <c:pt idx="0">
                  <c:v>6.44678745278582</c:v>
                </c:pt>
                <c:pt idx="1">
                  <c:v>5.7106669880517487</c:v>
                </c:pt>
                <c:pt idx="2">
                  <c:v>5.6043355124780216</c:v>
                </c:pt>
                <c:pt idx="3">
                  <c:v>5.3198818327412134</c:v>
                </c:pt>
                <c:pt idx="4">
                  <c:v>5.1588823352184461</c:v>
                </c:pt>
                <c:pt idx="5">
                  <c:v>5.0302446754742354</c:v>
                </c:pt>
                <c:pt idx="6">
                  <c:v>5.0265440792276204</c:v>
                </c:pt>
                <c:pt idx="7">
                  <c:v>5.1332339741360782</c:v>
                </c:pt>
                <c:pt idx="8">
                  <c:v>5.30844510666254</c:v>
                </c:pt>
                <c:pt idx="9">
                  <c:v>5.6746790168038164</c:v>
                </c:pt>
                <c:pt idx="10">
                  <c:v>5.9593413280319965</c:v>
                </c:pt>
                <c:pt idx="11">
                  <c:v>5.5336027297574786</c:v>
                </c:pt>
                <c:pt idx="12">
                  <c:v>5.1249871365346031</c:v>
                </c:pt>
                <c:pt idx="13">
                  <c:v>5.0076353032066665</c:v>
                </c:pt>
                <c:pt idx="14">
                  <c:v>5.1143971800403438</c:v>
                </c:pt>
                <c:pt idx="15">
                  <c:v>5.3544970463708257</c:v>
                </c:pt>
                <c:pt idx="16">
                  <c:v>5.4090824203135428</c:v>
                </c:pt>
                <c:pt idx="17">
                  <c:v>5.1368570074468121</c:v>
                </c:pt>
                <c:pt idx="18">
                  <c:v>5.2533623673990943</c:v>
                </c:pt>
                <c:pt idx="19">
                  <c:v>5.6244026611304481</c:v>
                </c:pt>
                <c:pt idx="20">
                  <c:v>6.1199218209086528</c:v>
                </c:pt>
                <c:pt idx="21">
                  <c:v>6.536592387145058</c:v>
                </c:pt>
                <c:pt idx="22">
                  <c:v>6.9693654425423777</c:v>
                </c:pt>
                <c:pt idx="23">
                  <c:v>7.4535604011983754</c:v>
                </c:pt>
                <c:pt idx="24">
                  <c:v>7.9640411194938139</c:v>
                </c:pt>
                <c:pt idx="25">
                  <c:v>8.5384753834075049</c:v>
                </c:pt>
                <c:pt idx="26">
                  <c:v>9.1694076889487324</c:v>
                </c:pt>
                <c:pt idx="27">
                  <c:v>9.7135417223122982</c:v>
                </c:pt>
                <c:pt idx="28">
                  <c:v>9.5693751134446181</c:v>
                </c:pt>
                <c:pt idx="29">
                  <c:v>8.9763412205129036</c:v>
                </c:pt>
                <c:pt idx="30">
                  <c:v>8.4860962251189527</c:v>
                </c:pt>
                <c:pt idx="31">
                  <c:v>7.9724160389139733</c:v>
                </c:pt>
                <c:pt idx="32">
                  <c:v>7.6607791914386967</c:v>
                </c:pt>
                <c:pt idx="33">
                  <c:v>7.794362198748277</c:v>
                </c:pt>
                <c:pt idx="34">
                  <c:v>7.9879820218684712</c:v>
                </c:pt>
                <c:pt idx="35">
                  <c:v>8.0221645642556716</c:v>
                </c:pt>
                <c:pt idx="36">
                  <c:v>8.0529352852763392</c:v>
                </c:pt>
                <c:pt idx="37">
                  <c:v>8.19832079301991</c:v>
                </c:pt>
                <c:pt idx="38">
                  <c:v>8.2526274443364542</c:v>
                </c:pt>
                <c:pt idx="39">
                  <c:v>8.0622068769520823</c:v>
                </c:pt>
                <c:pt idx="40">
                  <c:v>7.9073243634780752</c:v>
                </c:pt>
                <c:pt idx="41">
                  <c:v>7.9586523779948468</c:v>
                </c:pt>
                <c:pt idx="42">
                  <c:v>8.2493884346634161</c:v>
                </c:pt>
                <c:pt idx="43">
                  <c:v>8.7162419016630501</c:v>
                </c:pt>
                <c:pt idx="44">
                  <c:v>9.0986178065383161</c:v>
                </c:pt>
                <c:pt idx="45">
                  <c:v>9.0891128607000233</c:v>
                </c:pt>
                <c:pt idx="46">
                  <c:v>8.9133802868799776</c:v>
                </c:pt>
                <c:pt idx="47">
                  <c:v>8.2341969184561457</c:v>
                </c:pt>
                <c:pt idx="48">
                  <c:v>7.5780173340239276</c:v>
                </c:pt>
                <c:pt idx="49">
                  <c:v>7.3960197716660829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16496"/>
        <c:axId val="1989433360"/>
      </c:scatterChart>
      <c:valAx>
        <c:axId val="198941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33360"/>
        <c:crosses val="autoZero"/>
        <c:crossBetween val="midCat"/>
      </c:valAx>
      <c:valAx>
        <c:axId val="198943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1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Sheet7!$R$2</c:f>
              <c:strCache>
                <c:ptCount val="1"/>
                <c:pt idx="0">
                  <c:v>Last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Sheet7!$Q$3:$Q$52</c:f>
              <c:numCache>
                <c:formatCode>General</c:formatCode>
                <c:ptCount val="50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</c:numCache>
            </c:numRef>
          </c:xVal>
          <c:yVal>
            <c:numRef>
              <c:f>Sheet7!$R$3:$R$52</c:f>
              <c:numCache>
                <c:formatCode>#,##0</c:formatCode>
                <c:ptCount val="50"/>
                <c:pt idx="0">
                  <c:v>27349.843000000001</c:v>
                </c:pt>
                <c:pt idx="1">
                  <c:v>43625.065799999997</c:v>
                </c:pt>
                <c:pt idx="2">
                  <c:v>50275.552069999998</c:v>
                </c:pt>
                <c:pt idx="3">
                  <c:v>71316.479650000008</c:v>
                </c:pt>
                <c:pt idx="4">
                  <c:v>84573.169610000012</c:v>
                </c:pt>
                <c:pt idx="5">
                  <c:v>98307.804570000008</c:v>
                </c:pt>
                <c:pt idx="6">
                  <c:v>100177.88762000004</c:v>
                </c:pt>
                <c:pt idx="7">
                  <c:v>88313.720809999999</c:v>
                </c:pt>
                <c:pt idx="8">
                  <c:v>74853.986159999986</c:v>
                </c:pt>
                <c:pt idx="9">
                  <c:v>78846.777830000006</c:v>
                </c:pt>
                <c:pt idx="10">
                  <c:v>74068.730322000003</c:v>
                </c:pt>
                <c:pt idx="11">
                  <c:v>68206.44862499999</c:v>
                </c:pt>
                <c:pt idx="12">
                  <c:v>61849.054630000006</c:v>
                </c:pt>
                <c:pt idx="13">
                  <c:v>58405.749543999991</c:v>
                </c:pt>
                <c:pt idx="14">
                  <c:v>70128.948409999997</c:v>
                </c:pt>
                <c:pt idx="15">
                  <c:v>118119.18603</c:v>
                </c:pt>
                <c:pt idx="16">
                  <c:v>119532.09087</c:v>
                </c:pt>
                <c:pt idx="17">
                  <c:v>130077.91734999999</c:v>
                </c:pt>
                <c:pt idx="18">
                  <c:v>126065.22492999998</c:v>
                </c:pt>
                <c:pt idx="19">
                  <c:v>159540.94842999999</c:v>
                </c:pt>
                <c:pt idx="20">
                  <c:v>145444.49351</c:v>
                </c:pt>
                <c:pt idx="21">
                  <c:v>157787.62204999998</c:v>
                </c:pt>
                <c:pt idx="22">
                  <c:v>145659.96909999999</c:v>
                </c:pt>
                <c:pt idx="23">
                  <c:v>129364.45891000002</c:v>
                </c:pt>
                <c:pt idx="24">
                  <c:v>114329.36641</c:v>
                </c:pt>
                <c:pt idx="25">
                  <c:v>100991.17553999997</c:v>
                </c:pt>
                <c:pt idx="26">
                  <c:v>127602.09493000002</c:v>
                </c:pt>
                <c:pt idx="27">
                  <c:v>121569.049</c:v>
                </c:pt>
                <c:pt idx="28">
                  <c:v>119417.08930000001</c:v>
                </c:pt>
                <c:pt idx="29">
                  <c:v>144559.20390000002</c:v>
                </c:pt>
                <c:pt idx="30">
                  <c:v>133501.86210000003</c:v>
                </c:pt>
                <c:pt idx="31">
                  <c:v>122807.1149</c:v>
                </c:pt>
                <c:pt idx="32">
                  <c:v>126073.10709999999</c:v>
                </c:pt>
                <c:pt idx="33">
                  <c:v>134377.8346</c:v>
                </c:pt>
                <c:pt idx="34">
                  <c:v>124746.31099999997</c:v>
                </c:pt>
                <c:pt idx="35">
                  <c:v>119576.12768000001</c:v>
                </c:pt>
                <c:pt idx="36">
                  <c:v>125071.18711999999</c:v>
                </c:pt>
                <c:pt idx="37">
                  <c:v>136537.3395</c:v>
                </c:pt>
                <c:pt idx="38">
                  <c:v>132794.14418</c:v>
                </c:pt>
                <c:pt idx="39">
                  <c:v>121698.00749999999</c:v>
                </c:pt>
                <c:pt idx="40">
                  <c:v>104976.8737</c:v>
                </c:pt>
                <c:pt idx="41">
                  <c:v>87722.783900000009</c:v>
                </c:pt>
                <c:pt idx="42">
                  <c:v>76805.110800000009</c:v>
                </c:pt>
                <c:pt idx="43">
                  <c:v>80416.443200000009</c:v>
                </c:pt>
                <c:pt idx="44">
                  <c:v>67679.777000000002</c:v>
                </c:pt>
                <c:pt idx="45">
                  <c:v>96735.849899999972</c:v>
                </c:pt>
                <c:pt idx="46">
                  <c:v>98089.474199999982</c:v>
                </c:pt>
                <c:pt idx="47">
                  <c:v>101469.46949999999</c:v>
                </c:pt>
                <c:pt idx="48">
                  <c:v>101279.8823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Sheet7!$S$2</c:f>
              <c:strCache>
                <c:ptCount val="1"/>
                <c:pt idx="0">
                  <c:v>This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Sheet7!$Q$3:$Q$52</c:f>
              <c:numCache>
                <c:formatCode>General</c:formatCode>
                <c:ptCount val="50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</c:numCache>
            </c:numRef>
          </c:xVal>
          <c:yVal>
            <c:numRef>
              <c:f>Sheet7!$S$3:$S$52</c:f>
              <c:numCache>
                <c:formatCode>#,##0</c:formatCode>
                <c:ptCount val="50"/>
                <c:pt idx="0">
                  <c:v>27267.256199999996</c:v>
                </c:pt>
                <c:pt idx="1">
                  <c:v>43525.488799999999</c:v>
                </c:pt>
                <c:pt idx="2">
                  <c:v>50182.555679999998</c:v>
                </c:pt>
                <c:pt idx="3">
                  <c:v>71214.488090000013</c:v>
                </c:pt>
                <c:pt idx="4">
                  <c:v>84469.148550000013</c:v>
                </c:pt>
                <c:pt idx="5">
                  <c:v>98201.314530000032</c:v>
                </c:pt>
                <c:pt idx="6">
                  <c:v>100077.25504999999</c:v>
                </c:pt>
                <c:pt idx="7">
                  <c:v>88224.828170000008</c:v>
                </c:pt>
                <c:pt idx="8">
                  <c:v>74773.382630000007</c:v>
                </c:pt>
                <c:pt idx="9">
                  <c:v>78762.371895999982</c:v>
                </c:pt>
                <c:pt idx="10">
                  <c:v>73966.753838000004</c:v>
                </c:pt>
                <c:pt idx="11">
                  <c:v>68083.61907500001</c:v>
                </c:pt>
                <c:pt idx="12">
                  <c:v>61707.172910000008</c:v>
                </c:pt>
                <c:pt idx="13">
                  <c:v>58234.667574000006</c:v>
                </c:pt>
                <c:pt idx="14">
                  <c:v>71332.370790000001</c:v>
                </c:pt>
                <c:pt idx="15">
                  <c:v>132098.80809000001</c:v>
                </c:pt>
                <c:pt idx="16">
                  <c:v>147337.89206999997</c:v>
                </c:pt>
                <c:pt idx="17">
                  <c:v>172405.85995000001</c:v>
                </c:pt>
                <c:pt idx="18">
                  <c:v>173428.18969999993</c:v>
                </c:pt>
                <c:pt idx="19">
                  <c:v>201215.00140000004</c:v>
                </c:pt>
                <c:pt idx="20">
                  <c:v>187391.27086000002</c:v>
                </c:pt>
                <c:pt idx="21">
                  <c:v>188856.32500000001</c:v>
                </c:pt>
                <c:pt idx="22">
                  <c:v>174658.83659999998</c:v>
                </c:pt>
                <c:pt idx="23">
                  <c:v>157592.98280000003</c:v>
                </c:pt>
                <c:pt idx="24">
                  <c:v>140016.13700000002</c:v>
                </c:pt>
                <c:pt idx="25">
                  <c:v>126639.06999999999</c:v>
                </c:pt>
                <c:pt idx="26">
                  <c:v>142636.16399999999</c:v>
                </c:pt>
                <c:pt idx="27">
                  <c:v>138681.826</c:v>
                </c:pt>
                <c:pt idx="28">
                  <c:v>137859.58800000002</c:v>
                </c:pt>
                <c:pt idx="29">
                  <c:v>160868.78100000002</c:v>
                </c:pt>
                <c:pt idx="30">
                  <c:v>149628.386</c:v>
                </c:pt>
                <c:pt idx="31">
                  <c:v>140433.755</c:v>
                </c:pt>
                <c:pt idx="32">
                  <c:v>141981.77799999999</c:v>
                </c:pt>
                <c:pt idx="33">
                  <c:v>146570.97699999998</c:v>
                </c:pt>
                <c:pt idx="34">
                  <c:v>138053.20970000001</c:v>
                </c:pt>
                <c:pt idx="35">
                  <c:v>133412.17869999999</c:v>
                </c:pt>
                <c:pt idx="36">
                  <c:v>137474.46890000001</c:v>
                </c:pt>
                <c:pt idx="37">
                  <c:v>147877.18979999999</c:v>
                </c:pt>
                <c:pt idx="38">
                  <c:v>145727.48120000001</c:v>
                </c:pt>
                <c:pt idx="39">
                  <c:v>138385.27499999999</c:v>
                </c:pt>
                <c:pt idx="40">
                  <c:v>126579.40199999999</c:v>
                </c:pt>
                <c:pt idx="41">
                  <c:v>113941.52999999998</c:v>
                </c:pt>
                <c:pt idx="42">
                  <c:v>106560.978</c:v>
                </c:pt>
                <c:pt idx="43">
                  <c:v>110523.27900000001</c:v>
                </c:pt>
                <c:pt idx="44">
                  <c:v>100054.73839999999</c:v>
                </c:pt>
                <c:pt idx="45">
                  <c:v>132605.37900000004</c:v>
                </c:pt>
                <c:pt idx="46">
                  <c:v>130846.22299999998</c:v>
                </c:pt>
                <c:pt idx="47">
                  <c:v>132214.848</c:v>
                </c:pt>
                <c:pt idx="48">
                  <c:v>132888.04899999997</c:v>
                </c:pt>
                <c:pt idx="49">
                  <c:v>135757.42199999999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34448"/>
        <c:axId val="1989434992"/>
      </c:scatterChart>
      <c:valAx>
        <c:axId val="198943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34992"/>
        <c:crosses val="autoZero"/>
        <c:crossBetween val="midCat"/>
      </c:valAx>
      <c:valAx>
        <c:axId val="198943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3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Sheet7!$T$2</c:f>
              <c:strCache>
                <c:ptCount val="1"/>
                <c:pt idx="0">
                  <c:v>Last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Sheet7!$Q$3:$Q$52</c:f>
              <c:numCache>
                <c:formatCode>General</c:formatCode>
                <c:ptCount val="50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</c:numCache>
            </c:numRef>
          </c:xVal>
          <c:yVal>
            <c:numRef>
              <c:f>Sheet7!$T$3:$T$52</c:f>
              <c:numCache>
                <c:formatCode>0%</c:formatCode>
                <c:ptCount val="50"/>
                <c:pt idx="0">
                  <c:v>5.4242051315549343E-2</c:v>
                </c:pt>
                <c:pt idx="1">
                  <c:v>1.970111968812913E-2</c:v>
                </c:pt>
                <c:pt idx="2">
                  <c:v>1.8983328283029312E-2</c:v>
                </c:pt>
                <c:pt idx="3">
                  <c:v>2.2126941916631799E-2</c:v>
                </c:pt>
                <c:pt idx="4">
                  <c:v>2.4073588247753467E-2</c:v>
                </c:pt>
                <c:pt idx="5">
                  <c:v>1.8510721048004313E-2</c:v>
                </c:pt>
                <c:pt idx="6">
                  <c:v>3.6490707852666407E-2</c:v>
                </c:pt>
                <c:pt idx="7">
                  <c:v>5.3939490947175754E-2</c:v>
                </c:pt>
                <c:pt idx="8">
                  <c:v>8.2319077929421058E-2</c:v>
                </c:pt>
                <c:pt idx="9">
                  <c:v>5.1936794950199608E-2</c:v>
                </c:pt>
                <c:pt idx="10">
                  <c:v>4.6124491965971501E-2</c:v>
                </c:pt>
                <c:pt idx="11">
                  <c:v>3.4418345288399613E-2</c:v>
                </c:pt>
                <c:pt idx="12">
                  <c:v>2.5464873625760474E-2</c:v>
                </c:pt>
                <c:pt idx="13">
                  <c:v>2.0474167652148854E-2</c:v>
                </c:pt>
                <c:pt idx="14">
                  <c:v>2.2248737473383292E-2</c:v>
                </c:pt>
                <c:pt idx="15">
                  <c:v>1.3468431376977154E-2</c:v>
                </c:pt>
                <c:pt idx="16">
                  <c:v>1.8509356380042658E-2</c:v>
                </c:pt>
                <c:pt idx="17">
                  <c:v>1.6750389282553346E-2</c:v>
                </c:pt>
                <c:pt idx="18">
                  <c:v>2.2582267171198787E-2</c:v>
                </c:pt>
                <c:pt idx="19">
                  <c:v>2.7091890587054922E-2</c:v>
                </c:pt>
                <c:pt idx="20">
                  <c:v>0.11533150723395172</c:v>
                </c:pt>
                <c:pt idx="21">
                  <c:v>8.8488236098391723E-2</c:v>
                </c:pt>
                <c:pt idx="22">
                  <c:v>0.12153152046854794</c:v>
                </c:pt>
                <c:pt idx="23">
                  <c:v>0.13576457219815194</c:v>
                </c:pt>
                <c:pt idx="24">
                  <c:v>0.27283688098584291</c:v>
                </c:pt>
                <c:pt idx="25">
                  <c:v>0.21746197157401495</c:v>
                </c:pt>
                <c:pt idx="26">
                  <c:v>0.10149972501588501</c:v>
                </c:pt>
                <c:pt idx="27">
                  <c:v>8.7090560032082057E-2</c:v>
                </c:pt>
                <c:pt idx="28">
                  <c:v>6.2772979612892743E-2</c:v>
                </c:pt>
                <c:pt idx="29">
                  <c:v>2.6077343628889603E-2</c:v>
                </c:pt>
                <c:pt idx="30">
                  <c:v>3.7706351025254541E-2</c:v>
                </c:pt>
                <c:pt idx="31">
                  <c:v>0.10939664691689872</c:v>
                </c:pt>
                <c:pt idx="32">
                  <c:v>9.3504684860329174E-2</c:v>
                </c:pt>
                <c:pt idx="33">
                  <c:v>7.7032701964808756E-2</c:v>
                </c:pt>
                <c:pt idx="34">
                  <c:v>0.15524305001562694</c:v>
                </c:pt>
                <c:pt idx="35">
                  <c:v>0.12969753485805272</c:v>
                </c:pt>
                <c:pt idx="36">
                  <c:v>8.6427422572463705E-2</c:v>
                </c:pt>
                <c:pt idx="37">
                  <c:v>7.2628027552296831E-2</c:v>
                </c:pt>
                <c:pt idx="38">
                  <c:v>9.0239939908565728E-2</c:v>
                </c:pt>
                <c:pt idx="39">
                  <c:v>8.8776660058237936E-2</c:v>
                </c:pt>
                <c:pt idx="40">
                  <c:v>0.10820992867916562</c:v>
                </c:pt>
                <c:pt idx="41">
                  <c:v>0.17301125730550887</c:v>
                </c:pt>
                <c:pt idx="42">
                  <c:v>0.18665369025152798</c:v>
                </c:pt>
                <c:pt idx="43">
                  <c:v>0.10560903393707478</c:v>
                </c:pt>
                <c:pt idx="44">
                  <c:v>0.11533930998769779</c:v>
                </c:pt>
                <c:pt idx="45">
                  <c:v>3.3368078805601262E-2</c:v>
                </c:pt>
                <c:pt idx="46">
                  <c:v>2.9002571832711779E-2</c:v>
                </c:pt>
                <c:pt idx="47">
                  <c:v>3.5350927040719377E-2</c:v>
                </c:pt>
                <c:pt idx="48">
                  <c:v>5.4972718477992365E-2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Sheet7!$U$2</c:f>
              <c:strCache>
                <c:ptCount val="1"/>
                <c:pt idx="0">
                  <c:v>This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Sheet7!$Q$3:$Q$52</c:f>
              <c:numCache>
                <c:formatCode>General</c:formatCode>
                <c:ptCount val="50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</c:numCache>
            </c:numRef>
          </c:xVal>
          <c:yVal>
            <c:numRef>
              <c:f>Sheet7!$U$3:$U$52</c:f>
              <c:numCache>
                <c:formatCode>0%</c:formatCode>
                <c:ptCount val="50"/>
                <c:pt idx="0">
                  <c:v>5.4151762805728608E-2</c:v>
                </c:pt>
                <c:pt idx="1">
                  <c:v>1.9631215285981822E-2</c:v>
                </c:pt>
                <c:pt idx="2">
                  <c:v>1.8888808724988982E-2</c:v>
                </c:pt>
                <c:pt idx="3">
                  <c:v>2.2024692324983233E-2</c:v>
                </c:pt>
                <c:pt idx="4">
                  <c:v>2.395377621622035E-2</c:v>
                </c:pt>
                <c:pt idx="5">
                  <c:v>1.8422031410668536E-2</c:v>
                </c:pt>
                <c:pt idx="6">
                  <c:v>3.636677900003088E-2</c:v>
                </c:pt>
                <c:pt idx="7">
                  <c:v>5.3797408131870693E-2</c:v>
                </c:pt>
                <c:pt idx="8">
                  <c:v>8.2139394058583073E-2</c:v>
                </c:pt>
                <c:pt idx="9">
                  <c:v>5.181770904578948E-2</c:v>
                </c:pt>
                <c:pt idx="10">
                  <c:v>4.6014088092791526E-2</c:v>
                </c:pt>
                <c:pt idx="11">
                  <c:v>3.431815233128202E-2</c:v>
                </c:pt>
                <c:pt idx="12">
                  <c:v>2.5381357284037516E-2</c:v>
                </c:pt>
                <c:pt idx="13">
                  <c:v>2.0404410895149664E-2</c:v>
                </c:pt>
                <c:pt idx="14">
                  <c:v>2.1415593258382423E-2</c:v>
                </c:pt>
                <c:pt idx="15">
                  <c:v>1.8026652520490155E-2</c:v>
                </c:pt>
                <c:pt idx="16">
                  <c:v>3.3417089257864886E-2</c:v>
                </c:pt>
                <c:pt idx="17">
                  <c:v>3.9619594034183504E-2</c:v>
                </c:pt>
                <c:pt idx="18">
                  <c:v>6.2134874021935835E-2</c:v>
                </c:pt>
                <c:pt idx="19">
                  <c:v>7.1274929143960788E-2</c:v>
                </c:pt>
                <c:pt idx="20">
                  <c:v>0.21397842302048892</c:v>
                </c:pt>
                <c:pt idx="21">
                  <c:v>0.21207232134629023</c:v>
                </c:pt>
                <c:pt idx="22">
                  <c:v>0.3031320297129354</c:v>
                </c:pt>
                <c:pt idx="23">
                  <c:v>0.34434426478436669</c:v>
                </c:pt>
                <c:pt idx="24">
                  <c:v>0.50329921787695542</c:v>
                </c:pt>
                <c:pt idx="25">
                  <c:v>0.42781029218549643</c:v>
                </c:pt>
                <c:pt idx="26">
                  <c:v>0.19437156615190163</c:v>
                </c:pt>
                <c:pt idx="27">
                  <c:v>0.18116208493864153</c:v>
                </c:pt>
                <c:pt idx="28">
                  <c:v>0.14777295770202692</c:v>
                </c:pt>
                <c:pt idx="29">
                  <c:v>7.8463589612600984E-2</c:v>
                </c:pt>
                <c:pt idx="30">
                  <c:v>9.9647211557310642E-2</c:v>
                </c:pt>
                <c:pt idx="31">
                  <c:v>0.19250508438553274</c:v>
                </c:pt>
                <c:pt idx="32">
                  <c:v>0.1750441096960883</c:v>
                </c:pt>
                <c:pt idx="33">
                  <c:v>0.15441722060726198</c:v>
                </c:pt>
                <c:pt idx="34">
                  <c:v>0.25034807230493011</c:v>
                </c:pt>
                <c:pt idx="35">
                  <c:v>0.22571463570884651</c:v>
                </c:pt>
                <c:pt idx="36">
                  <c:v>0.16118422713657521</c:v>
                </c:pt>
                <c:pt idx="37">
                  <c:v>0.13179724571156681</c:v>
                </c:pt>
                <c:pt idx="38">
                  <c:v>0.16274693426562506</c:v>
                </c:pt>
                <c:pt idx="39">
                  <c:v>0.18037602992044702</c:v>
                </c:pt>
                <c:pt idx="40">
                  <c:v>0.2261695715233705</c:v>
                </c:pt>
                <c:pt idx="41">
                  <c:v>0.31373767437052202</c:v>
                </c:pt>
                <c:pt idx="42">
                  <c:v>0.35299192021046505</c:v>
                </c:pt>
                <c:pt idx="43">
                  <c:v>0.23498360411110722</c:v>
                </c:pt>
                <c:pt idx="44">
                  <c:v>0.27799922320461251</c:v>
                </c:pt>
                <c:pt idx="45">
                  <c:v>9.3290402961271252E-2</c:v>
                </c:pt>
                <c:pt idx="46">
                  <c:v>9.5390272034561144E-2</c:v>
                </c:pt>
                <c:pt idx="47">
                  <c:v>9.4972109007502262E-2</c:v>
                </c:pt>
                <c:pt idx="48">
                  <c:v>0.12491129117597655</c:v>
                </c:pt>
                <c:pt idx="49">
                  <c:v>0.10644798626759033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35536"/>
        <c:axId val="1989436080"/>
      </c:scatterChart>
      <c:valAx>
        <c:axId val="19894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36080"/>
        <c:crosses val="autoZero"/>
        <c:crossBetween val="midCat"/>
      </c:valAx>
      <c:valAx>
        <c:axId val="198943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3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2012 assmnt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Sheet7!$A$3:$A$51</c:f>
              <c:numCache>
                <c:formatCode>General</c:formatCode>
                <c:ptCount val="49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</c:numCache>
            </c:numRef>
          </c:cat>
          <c:val>
            <c:numRef>
              <c:f>Sheet7!$B$3:$B$51</c:f>
              <c:numCache>
                <c:formatCode>General</c:formatCode>
                <c:ptCount val="49"/>
                <c:pt idx="0">
                  <c:v>5227.5</c:v>
                </c:pt>
                <c:pt idx="1">
                  <c:v>20406.7</c:v>
                </c:pt>
                <c:pt idx="2">
                  <c:v>14313.4</c:v>
                </c:pt>
                <c:pt idx="3">
                  <c:v>28708.400000000001</c:v>
                </c:pt>
                <c:pt idx="4">
                  <c:v>26679.5</c:v>
                </c:pt>
                <c:pt idx="5">
                  <c:v>29281.4</c:v>
                </c:pt>
                <c:pt idx="6">
                  <c:v>20123.7</c:v>
                </c:pt>
                <c:pt idx="7">
                  <c:v>9675.86</c:v>
                </c:pt>
                <c:pt idx="8">
                  <c:v>10686.2</c:v>
                </c:pt>
                <c:pt idx="9">
                  <c:v>28946.7</c:v>
                </c:pt>
                <c:pt idx="10">
                  <c:v>21457.1</c:v>
                </c:pt>
                <c:pt idx="11">
                  <c:v>18171.099999999999</c:v>
                </c:pt>
                <c:pt idx="12">
                  <c:v>13945.8</c:v>
                </c:pt>
                <c:pt idx="13">
                  <c:v>13901</c:v>
                </c:pt>
                <c:pt idx="14">
                  <c:v>26917.7</c:v>
                </c:pt>
                <c:pt idx="15">
                  <c:v>65651</c:v>
                </c:pt>
                <c:pt idx="16">
                  <c:v>26289.599999999999</c:v>
                </c:pt>
                <c:pt idx="17">
                  <c:v>29777.599999999999</c:v>
                </c:pt>
                <c:pt idx="18">
                  <c:v>15587.2</c:v>
                </c:pt>
                <c:pt idx="19">
                  <c:v>52550</c:v>
                </c:pt>
                <c:pt idx="20">
                  <c:v>13031.6</c:v>
                </c:pt>
                <c:pt idx="21">
                  <c:v>35369.1</c:v>
                </c:pt>
                <c:pt idx="22">
                  <c:v>14505.5</c:v>
                </c:pt>
                <c:pt idx="23">
                  <c:v>8493.2199999999993</c:v>
                </c:pt>
                <c:pt idx="24">
                  <c:v>5490.94</c:v>
                </c:pt>
                <c:pt idx="25">
                  <c:v>10356.6</c:v>
                </c:pt>
                <c:pt idx="26">
                  <c:v>50175.1</c:v>
                </c:pt>
                <c:pt idx="27">
                  <c:v>25581.8</c:v>
                </c:pt>
                <c:pt idx="28">
                  <c:v>22046.9</c:v>
                </c:pt>
                <c:pt idx="29">
                  <c:v>47813.1</c:v>
                </c:pt>
                <c:pt idx="30">
                  <c:v>14781.9</c:v>
                </c:pt>
                <c:pt idx="31">
                  <c:v>10797.6</c:v>
                </c:pt>
                <c:pt idx="32">
                  <c:v>23218.7</c:v>
                </c:pt>
                <c:pt idx="33">
                  <c:v>31494.400000000001</c:v>
                </c:pt>
                <c:pt idx="34">
                  <c:v>15699.7</c:v>
                </c:pt>
                <c:pt idx="35">
                  <c:v>17239.400000000001</c:v>
                </c:pt>
                <c:pt idx="36">
                  <c:v>26600.7</c:v>
                </c:pt>
                <c:pt idx="37">
                  <c:v>35891.4</c:v>
                </c:pt>
                <c:pt idx="38">
                  <c:v>23355.7</c:v>
                </c:pt>
                <c:pt idx="39">
                  <c:v>14086.5</c:v>
                </c:pt>
                <c:pt idx="40">
                  <c:v>6307.98</c:v>
                </c:pt>
                <c:pt idx="41">
                  <c:v>4470.88</c:v>
                </c:pt>
                <c:pt idx="42">
                  <c:v>10740.2</c:v>
                </c:pt>
                <c:pt idx="43">
                  <c:v>25682.9</c:v>
                </c:pt>
                <c:pt idx="44">
                  <c:v>8496.0400000000009</c:v>
                </c:pt>
                <c:pt idx="45">
                  <c:v>43606.6</c:v>
                </c:pt>
                <c:pt idx="46">
                  <c:v>19132.7</c:v>
                </c:pt>
                <c:pt idx="47">
                  <c:v>18620.5</c:v>
                </c:pt>
                <c:pt idx="48">
                  <c:v>17450.5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Sheet7!$W$1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Sheet7!$V$3:$V$52</c:f>
              <c:numCache>
                <c:formatCode>General</c:formatCode>
                <c:ptCount val="50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</c:numCache>
            </c:numRef>
          </c:cat>
          <c:val>
            <c:numRef>
              <c:f>Sheet7!$W$3:$W$52</c:f>
              <c:numCache>
                <c:formatCode>General</c:formatCode>
                <c:ptCount val="50"/>
                <c:pt idx="0">
                  <c:v>5222.29</c:v>
                </c:pt>
                <c:pt idx="1">
                  <c:v>20382.7</c:v>
                </c:pt>
                <c:pt idx="2">
                  <c:v>14308.8</c:v>
                </c:pt>
                <c:pt idx="3">
                  <c:v>28689.8</c:v>
                </c:pt>
                <c:pt idx="4">
                  <c:v>26665.4</c:v>
                </c:pt>
                <c:pt idx="5">
                  <c:v>29266.6</c:v>
                </c:pt>
                <c:pt idx="6">
                  <c:v>20117</c:v>
                </c:pt>
                <c:pt idx="7">
                  <c:v>9676.7800000000007</c:v>
                </c:pt>
                <c:pt idx="8">
                  <c:v>10685.1</c:v>
                </c:pt>
                <c:pt idx="9">
                  <c:v>28933.8</c:v>
                </c:pt>
                <c:pt idx="10">
                  <c:v>21428.9</c:v>
                </c:pt>
                <c:pt idx="11">
                  <c:v>18137.900000000001</c:v>
                </c:pt>
                <c:pt idx="12">
                  <c:v>13913.4</c:v>
                </c:pt>
                <c:pt idx="13">
                  <c:v>13857.3</c:v>
                </c:pt>
                <c:pt idx="14">
                  <c:v>28274</c:v>
                </c:pt>
                <c:pt idx="15">
                  <c:v>69013.8</c:v>
                </c:pt>
                <c:pt idx="16">
                  <c:v>32598.3</c:v>
                </c:pt>
                <c:pt idx="17">
                  <c:v>38235.199999999997</c:v>
                </c:pt>
                <c:pt idx="18">
                  <c:v>16151.8</c:v>
                </c:pt>
                <c:pt idx="19">
                  <c:v>42996.800000000003</c:v>
                </c:pt>
                <c:pt idx="20">
                  <c:v>8850.08</c:v>
                </c:pt>
                <c:pt idx="21">
                  <c:v>21323.3</c:v>
                </c:pt>
                <c:pt idx="22">
                  <c:v>8193.56</c:v>
                </c:pt>
                <c:pt idx="23">
                  <c:v>4796.75</c:v>
                </c:pt>
                <c:pt idx="24">
                  <c:v>3288.76</c:v>
                </c:pt>
                <c:pt idx="25">
                  <c:v>6827.81</c:v>
                </c:pt>
                <c:pt idx="26">
                  <c:v>35776.400000000001</c:v>
                </c:pt>
                <c:pt idx="27">
                  <c:v>19793.7</c:v>
                </c:pt>
                <c:pt idx="28">
                  <c:v>19188.3</c:v>
                </c:pt>
                <c:pt idx="29">
                  <c:v>41062.9</c:v>
                </c:pt>
                <c:pt idx="30">
                  <c:v>11184.3</c:v>
                </c:pt>
                <c:pt idx="31">
                  <c:v>8480.7000000000007</c:v>
                </c:pt>
                <c:pt idx="32">
                  <c:v>17983.7</c:v>
                </c:pt>
                <c:pt idx="33">
                  <c:v>23656.2</c:v>
                </c:pt>
                <c:pt idx="34">
                  <c:v>12132.6</c:v>
                </c:pt>
                <c:pt idx="35">
                  <c:v>13466.2</c:v>
                </c:pt>
                <c:pt idx="36">
                  <c:v>21737.599999999999</c:v>
                </c:pt>
                <c:pt idx="37">
                  <c:v>29589</c:v>
                </c:pt>
                <c:pt idx="38">
                  <c:v>18396.3</c:v>
                </c:pt>
                <c:pt idx="39">
                  <c:v>10988.3</c:v>
                </c:pt>
                <c:pt idx="40">
                  <c:v>4822.0200000000004</c:v>
                </c:pt>
                <c:pt idx="41">
                  <c:v>3274.12</c:v>
                </c:pt>
                <c:pt idx="42">
                  <c:v>8231.7900000000009</c:v>
                </c:pt>
                <c:pt idx="43">
                  <c:v>20076.3</c:v>
                </c:pt>
                <c:pt idx="44">
                  <c:v>7211.98</c:v>
                </c:pt>
                <c:pt idx="45">
                  <c:v>46940.9</c:v>
                </c:pt>
                <c:pt idx="46">
                  <c:v>18582.8</c:v>
                </c:pt>
                <c:pt idx="47">
                  <c:v>17476.8</c:v>
                </c:pt>
                <c:pt idx="48">
                  <c:v>15430.7</c:v>
                </c:pt>
                <c:pt idx="49">
                  <c:v>18522.7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438256"/>
        <c:axId val="1989438800"/>
      </c:lineChart>
      <c:catAx>
        <c:axId val="19894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38800"/>
        <c:crosses val="autoZero"/>
        <c:auto val="1"/>
        <c:lblAlgn val="ctr"/>
        <c:lblOffset val="100"/>
        <c:noMultiLvlLbl val="0"/>
      </c:catAx>
      <c:valAx>
        <c:axId val="198943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3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516581740744088E-2"/>
          <c:y val="2.2177544642041198E-2"/>
          <c:w val="0.85437653381173928"/>
          <c:h val="0.84889132937963219"/>
        </c:manualLayout>
      </c:layout>
      <c:scatterChart>
        <c:scatterStyle val="lineMarker"/>
        <c:varyColors val="0"/>
        <c:ser>
          <c:idx val="1"/>
          <c:order val="0"/>
          <c:xVal>
            <c:numRef>
              <c:f>'Diversity index'!$C$1:$AZ$1</c:f>
              <c:numCache>
                <c:formatCode>General</c:formatCode>
                <c:ptCount val="50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</c:numCache>
            </c:numRef>
          </c:xVal>
          <c:yVal>
            <c:numRef>
              <c:f>'Diversity index'!$C$3:$AZ$3</c:f>
              <c:numCache>
                <c:formatCode>General</c:formatCode>
                <c:ptCount val="50"/>
                <c:pt idx="0">
                  <c:v>9.6778992559366355</c:v>
                </c:pt>
                <c:pt idx="1">
                  <c:v>7.4703271955186175</c:v>
                </c:pt>
                <c:pt idx="2">
                  <c:v>6.7267693189640871</c:v>
                </c:pt>
                <c:pt idx="3">
                  <c:v>6.8699633754488367</c:v>
                </c:pt>
                <c:pt idx="4">
                  <c:v>6.1875441018721506</c:v>
                </c:pt>
                <c:pt idx="5">
                  <c:v>6.2549363088929688</c:v>
                </c:pt>
                <c:pt idx="6">
                  <c:v>6.0878082700530394</c:v>
                </c:pt>
                <c:pt idx="7">
                  <c:v>6.1627679756856732</c:v>
                </c:pt>
                <c:pt idx="8">
                  <c:v>6.2749777639028776</c:v>
                </c:pt>
                <c:pt idx="9">
                  <c:v>6.5636094923623558</c:v>
                </c:pt>
                <c:pt idx="10">
                  <c:v>7.5735669704015196</c:v>
                </c:pt>
                <c:pt idx="11">
                  <c:v>7.7702720584924645</c:v>
                </c:pt>
                <c:pt idx="12">
                  <c:v>6.6079055811197902</c:v>
                </c:pt>
                <c:pt idx="13">
                  <c:v>6.0403191497645414</c:v>
                </c:pt>
                <c:pt idx="14">
                  <c:v>6.0013090952181702</c:v>
                </c:pt>
                <c:pt idx="15">
                  <c:v>6.4407650804456624</c:v>
                </c:pt>
                <c:pt idx="16">
                  <c:v>7.1957960147645403</c:v>
                </c:pt>
                <c:pt idx="17">
                  <c:v>6.8943865900680246</c:v>
                </c:pt>
                <c:pt idx="18">
                  <c:v>6.0304966116004222</c:v>
                </c:pt>
                <c:pt idx="19">
                  <c:v>6.2353521911872321</c:v>
                </c:pt>
                <c:pt idx="20">
                  <c:v>6.7416285463512988</c:v>
                </c:pt>
                <c:pt idx="21">
                  <c:v>7.6629406971911838</c:v>
                </c:pt>
                <c:pt idx="22">
                  <c:v>8.0655531952971753</c:v>
                </c:pt>
                <c:pt idx="23">
                  <c:v>8.6071447732087503</c:v>
                </c:pt>
                <c:pt idx="24">
                  <c:v>9.1787562825763498</c:v>
                </c:pt>
                <c:pt idx="25">
                  <c:v>9.5350807650481855</c:v>
                </c:pt>
                <c:pt idx="26">
                  <c:v>9.9162552506821253</c:v>
                </c:pt>
                <c:pt idx="27">
                  <c:v>10.538761332256215</c:v>
                </c:pt>
                <c:pt idx="28">
                  <c:v>11.526050495773335</c:v>
                </c:pt>
                <c:pt idx="29">
                  <c:v>10.555259964903817</c:v>
                </c:pt>
                <c:pt idx="30">
                  <c:v>9.8816601844886076</c:v>
                </c:pt>
                <c:pt idx="31">
                  <c:v>9.7257694986666205</c:v>
                </c:pt>
                <c:pt idx="32">
                  <c:v>9.0488098904446712</c:v>
                </c:pt>
                <c:pt idx="33">
                  <c:v>8.3847321463757751</c:v>
                </c:pt>
                <c:pt idx="34">
                  <c:v>9.000373449399282</c:v>
                </c:pt>
                <c:pt idx="35">
                  <c:v>9.5494496890050442</c:v>
                </c:pt>
                <c:pt idx="36">
                  <c:v>9.8794441770787671</c:v>
                </c:pt>
                <c:pt idx="37">
                  <c:v>10.387578186883871</c:v>
                </c:pt>
                <c:pt idx="38">
                  <c:v>11.325361171429126</c:v>
                </c:pt>
                <c:pt idx="39">
                  <c:v>11.808299249497548</c:v>
                </c:pt>
                <c:pt idx="40">
                  <c:v>11.192505501879463</c:v>
                </c:pt>
                <c:pt idx="41">
                  <c:v>10.745972555881883</c:v>
                </c:pt>
                <c:pt idx="42">
                  <c:v>10.526546556637044</c:v>
                </c:pt>
                <c:pt idx="43">
                  <c:v>10.133786667367943</c:v>
                </c:pt>
                <c:pt idx="44">
                  <c:v>10.596491409403395</c:v>
                </c:pt>
                <c:pt idx="45">
                  <c:v>11.471731734714064</c:v>
                </c:pt>
                <c:pt idx="46">
                  <c:v>11.280450241225873</c:v>
                </c:pt>
                <c:pt idx="47">
                  <c:v>10.964587284671797</c:v>
                </c:pt>
                <c:pt idx="48">
                  <c:v>9.4490974848925262</c:v>
                </c:pt>
                <c:pt idx="49">
                  <c:v>8.7279230870368139</c:v>
                </c:pt>
              </c:numCache>
            </c:numRef>
          </c:yVal>
          <c:smooth val="0"/>
        </c:ser>
        <c:ser>
          <c:idx val="2"/>
          <c:order val="1"/>
          <c:xVal>
            <c:numRef>
              <c:f>'Diversity index'!$C$1:$AZ$1</c:f>
              <c:numCache>
                <c:formatCode>General</c:formatCode>
                <c:ptCount val="50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</c:numCache>
            </c:numRef>
          </c:xVal>
          <c:yVal>
            <c:numRef>
              <c:f>'Diversity index'!$C$4:$AZ$4</c:f>
              <c:numCache>
                <c:formatCode>#,##0</c:formatCode>
                <c:ptCount val="50"/>
                <c:pt idx="0">
                  <c:v>6.44678745278582</c:v>
                </c:pt>
                <c:pt idx="1">
                  <c:v>5.7106669880517487</c:v>
                </c:pt>
                <c:pt idx="2">
                  <c:v>5.6043355124780216</c:v>
                </c:pt>
                <c:pt idx="3">
                  <c:v>5.3198818327412134</c:v>
                </c:pt>
                <c:pt idx="4">
                  <c:v>5.1588823352184461</c:v>
                </c:pt>
                <c:pt idx="5">
                  <c:v>5.0302446754742354</c:v>
                </c:pt>
                <c:pt idx="6">
                  <c:v>5.0265440792276204</c:v>
                </c:pt>
                <c:pt idx="7">
                  <c:v>5.1332339741360782</c:v>
                </c:pt>
                <c:pt idx="8">
                  <c:v>5.30844510666254</c:v>
                </c:pt>
                <c:pt idx="9">
                  <c:v>5.6746790168038164</c:v>
                </c:pt>
                <c:pt idx="10">
                  <c:v>5.9593413280319965</c:v>
                </c:pt>
                <c:pt idx="11">
                  <c:v>5.5336027297574786</c:v>
                </c:pt>
                <c:pt idx="12">
                  <c:v>5.1249871365346031</c:v>
                </c:pt>
                <c:pt idx="13">
                  <c:v>5.0076353032066665</c:v>
                </c:pt>
                <c:pt idx="14">
                  <c:v>5.1143971800403438</c:v>
                </c:pt>
                <c:pt idx="15">
                  <c:v>5.3544970463708257</c:v>
                </c:pt>
                <c:pt idx="16">
                  <c:v>5.4090824203135428</c:v>
                </c:pt>
                <c:pt idx="17">
                  <c:v>5.1368570074468121</c:v>
                </c:pt>
                <c:pt idx="18">
                  <c:v>5.2533623673990943</c:v>
                </c:pt>
                <c:pt idx="19">
                  <c:v>5.6244026611304481</c:v>
                </c:pt>
                <c:pt idx="20">
                  <c:v>6.1199218209086528</c:v>
                </c:pt>
                <c:pt idx="21">
                  <c:v>6.536592387145058</c:v>
                </c:pt>
                <c:pt idx="22">
                  <c:v>6.9693654425423777</c:v>
                </c:pt>
                <c:pt idx="23">
                  <c:v>7.4535604011983754</c:v>
                </c:pt>
                <c:pt idx="24">
                  <c:v>7.9640411194938139</c:v>
                </c:pt>
                <c:pt idx="25">
                  <c:v>8.5384753834075049</c:v>
                </c:pt>
                <c:pt idx="26">
                  <c:v>9.1694076889487324</c:v>
                </c:pt>
                <c:pt idx="27">
                  <c:v>9.7135417223122982</c:v>
                </c:pt>
                <c:pt idx="28">
                  <c:v>9.5693751134446181</c:v>
                </c:pt>
                <c:pt idx="29">
                  <c:v>8.9763412205129036</c:v>
                </c:pt>
                <c:pt idx="30">
                  <c:v>8.4860962251189527</c:v>
                </c:pt>
                <c:pt idx="31">
                  <c:v>7.9724160389139733</c:v>
                </c:pt>
                <c:pt idx="32">
                  <c:v>7.6607791914386967</c:v>
                </c:pt>
                <c:pt idx="33">
                  <c:v>7.794362198748277</c:v>
                </c:pt>
                <c:pt idx="34">
                  <c:v>7.9879820218684712</c:v>
                </c:pt>
                <c:pt idx="35">
                  <c:v>8.0221645642556716</c:v>
                </c:pt>
                <c:pt idx="36">
                  <c:v>8.0529352852763392</c:v>
                </c:pt>
                <c:pt idx="37">
                  <c:v>8.19832079301991</c:v>
                </c:pt>
                <c:pt idx="38">
                  <c:v>8.2526274443364542</c:v>
                </c:pt>
                <c:pt idx="39">
                  <c:v>8.0622068769520823</c:v>
                </c:pt>
                <c:pt idx="40">
                  <c:v>7.9073243634780752</c:v>
                </c:pt>
                <c:pt idx="41">
                  <c:v>7.9586523779948468</c:v>
                </c:pt>
                <c:pt idx="42">
                  <c:v>8.2493884346634161</c:v>
                </c:pt>
                <c:pt idx="43">
                  <c:v>8.7162419016630501</c:v>
                </c:pt>
                <c:pt idx="44">
                  <c:v>9.0986178065383161</c:v>
                </c:pt>
                <c:pt idx="45">
                  <c:v>9.0891128607000233</c:v>
                </c:pt>
                <c:pt idx="46">
                  <c:v>8.9133802868799776</c:v>
                </c:pt>
                <c:pt idx="47">
                  <c:v>8.2341969184561457</c:v>
                </c:pt>
                <c:pt idx="48">
                  <c:v>7.5780173340239276</c:v>
                </c:pt>
                <c:pt idx="49">
                  <c:v>7.3960197716660829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440432"/>
        <c:axId val="1989441520"/>
      </c:scatterChart>
      <c:valAx>
        <c:axId val="1989440432"/>
        <c:scaling>
          <c:orientation val="minMax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9441520"/>
        <c:crosses val="autoZero"/>
        <c:crossBetween val="midCat"/>
      </c:valAx>
      <c:valAx>
        <c:axId val="19894415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Age class diversity of spawning biomass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9440432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800" baseline="0"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Sheet8!$D$7</c:f>
              <c:strCache>
                <c:ptCount val="1"/>
                <c:pt idx="0">
                  <c:v>Fcur_Fmsy</c:v>
                </c:pt>
              </c:strCache>
            </c:strRef>
          </c:tx>
          <c:xVal>
            <c:numRef>
              <c:f>Sheet8!$B$8:$B$14</c:f>
              <c:numCache>
                <c:formatCode>General</c:formatCode>
                <c:ptCount val="7"/>
                <c:pt idx="0">
                  <c:v>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Sheet8!$D$8:$D$14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7.3219208474029074E-13</c:v>
                </c:pt>
                <c:pt idx="4">
                  <c:v>1.4646781565375022E-9</c:v>
                </c:pt>
                <c:pt idx="5">
                  <c:v>2.5578684836879972E-7</c:v>
                </c:pt>
                <c:pt idx="6">
                  <c:v>9.5697555153595459E-6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Sheet8!$E$7</c:f>
              <c:strCache>
                <c:ptCount val="1"/>
                <c:pt idx="0">
                  <c:v>Bcur_Bmsy</c:v>
                </c:pt>
              </c:strCache>
            </c:strRef>
          </c:tx>
          <c:xVal>
            <c:numRef>
              <c:f>Sheet8!$B$8:$B$14</c:f>
              <c:numCache>
                <c:formatCode>General</c:formatCode>
                <c:ptCount val="7"/>
                <c:pt idx="0">
                  <c:v>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Sheet8!$E$8:$E$14</c:f>
              <c:numCache>
                <c:formatCode>0%</c:formatCode>
                <c:ptCount val="7"/>
                <c:pt idx="0">
                  <c:v>9.9571713946712728E-2</c:v>
                </c:pt>
                <c:pt idx="1">
                  <c:v>0.11184781540323413</c:v>
                </c:pt>
                <c:pt idx="2">
                  <c:v>0.12547762941458798</c:v>
                </c:pt>
                <c:pt idx="3">
                  <c:v>0.14056713119884473</c:v>
                </c:pt>
                <c:pt idx="4">
                  <c:v>0.15721764240007488</c:v>
                </c:pt>
                <c:pt idx="5">
                  <c:v>0.17551976546929315</c:v>
                </c:pt>
                <c:pt idx="6">
                  <c:v>0.19556788573018816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Sheet8!$F$7</c:f>
              <c:strCache>
                <c:ptCount val="1"/>
                <c:pt idx="0">
                  <c:v>Bcur_Bmean</c:v>
                </c:pt>
              </c:strCache>
            </c:strRef>
          </c:tx>
          <c:xVal>
            <c:numRef>
              <c:f>Sheet8!$B$8:$B$14</c:f>
              <c:numCache>
                <c:formatCode>General</c:formatCode>
                <c:ptCount val="7"/>
                <c:pt idx="0">
                  <c:v>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Sheet8!$F$8:$F$14</c:f>
              <c:numCache>
                <c:formatCode>0%</c:formatCode>
                <c:ptCount val="7"/>
                <c:pt idx="0">
                  <c:v>0.3275877594610842</c:v>
                </c:pt>
                <c:pt idx="1">
                  <c:v>0.38695145573946271</c:v>
                </c:pt>
                <c:pt idx="2">
                  <c:v>0.44878631464189395</c:v>
                </c:pt>
                <c:pt idx="3">
                  <c:v>0.51151650938645155</c:v>
                </c:pt>
                <c:pt idx="4">
                  <c:v>0.57363908077819548</c:v>
                </c:pt>
                <c:pt idx="5">
                  <c:v>0.63367543554822758</c:v>
                </c:pt>
                <c:pt idx="6">
                  <c:v>0.69032295956462397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Sheet8!$G$7</c:f>
              <c:strCache>
                <c:ptCount val="1"/>
                <c:pt idx="0">
                  <c:v>Bcur2_Bmsy</c:v>
                </c:pt>
              </c:strCache>
            </c:strRef>
          </c:tx>
          <c:xVal>
            <c:numRef>
              <c:f>Sheet8!$B$8:$B$14</c:f>
              <c:numCache>
                <c:formatCode>General</c:formatCode>
                <c:ptCount val="7"/>
                <c:pt idx="0">
                  <c:v>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Sheet8!$G$8:$G$14</c:f>
              <c:numCache>
                <c:formatCode>0%</c:formatCode>
                <c:ptCount val="7"/>
                <c:pt idx="0">
                  <c:v>6.3937261257365943E-2</c:v>
                </c:pt>
                <c:pt idx="1">
                  <c:v>7.7616318179244886E-2</c:v>
                </c:pt>
                <c:pt idx="2">
                  <c:v>9.3707402084253016E-2</c:v>
                </c:pt>
                <c:pt idx="3">
                  <c:v>0.11246820107132936</c:v>
                </c:pt>
                <c:pt idx="4">
                  <c:v>0.13413614151227157</c:v>
                </c:pt>
                <c:pt idx="5">
                  <c:v>0.15889954536295828</c:v>
                </c:pt>
                <c:pt idx="6">
                  <c:v>0.18691261768636294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Sheet8!$H$7</c:f>
              <c:strCache>
                <c:ptCount val="1"/>
                <c:pt idx="0">
                  <c:v>Bcur2_B20</c:v>
                </c:pt>
              </c:strCache>
            </c:strRef>
          </c:tx>
          <c:xVal>
            <c:numRef>
              <c:f>Sheet8!$B$8:$B$14</c:f>
              <c:numCache>
                <c:formatCode>General</c:formatCode>
                <c:ptCount val="7"/>
                <c:pt idx="0">
                  <c:v>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Sheet8!$H$8:$H$14</c:f>
              <c:numCache>
                <c:formatCode>0%</c:formatCode>
                <c:ptCount val="7"/>
                <c:pt idx="0">
                  <c:v>5.0752893056541946E-4</c:v>
                </c:pt>
                <c:pt idx="1">
                  <c:v>6.8082033341741472E-4</c:v>
                </c:pt>
                <c:pt idx="2">
                  <c:v>9.1118463489873157E-4</c:v>
                </c:pt>
                <c:pt idx="3">
                  <c:v>1.215876241124088E-3</c:v>
                </c:pt>
                <c:pt idx="4">
                  <c:v>1.6166151898468755E-3</c:v>
                </c:pt>
                <c:pt idx="5">
                  <c:v>2.1408136843882835E-3</c:v>
                </c:pt>
                <c:pt idx="6">
                  <c:v>2.8217742177238845E-3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Sheet8!$I$7</c:f>
              <c:strCache>
                <c:ptCount val="1"/>
                <c:pt idx="0">
                  <c:v>Bcur3_Bcur</c:v>
                </c:pt>
              </c:strCache>
            </c:strRef>
          </c:tx>
          <c:xVal>
            <c:numRef>
              <c:f>Sheet8!$B$8:$B$14</c:f>
              <c:numCache>
                <c:formatCode>General</c:formatCode>
                <c:ptCount val="7"/>
                <c:pt idx="0">
                  <c:v>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Sheet8!$I$8:$I$14</c:f>
              <c:numCache>
                <c:formatCode>0%</c:formatCode>
                <c:ptCount val="7"/>
                <c:pt idx="0">
                  <c:v>8.1735264109443401E-2</c:v>
                </c:pt>
                <c:pt idx="1">
                  <c:v>0.10602137724135133</c:v>
                </c:pt>
                <c:pt idx="2">
                  <c:v>0.13412218586588073</c:v>
                </c:pt>
                <c:pt idx="3">
                  <c:v>0.16572538383877539</c:v>
                </c:pt>
                <c:pt idx="4">
                  <c:v>0.20038038827180354</c:v>
                </c:pt>
                <c:pt idx="5">
                  <c:v>0.23752816458333839</c:v>
                </c:pt>
                <c:pt idx="6">
                  <c:v>0.27653150847722108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Sheet8!$J$7</c:f>
              <c:strCache>
                <c:ptCount val="1"/>
                <c:pt idx="0">
                  <c:v>Bcur3_Bmean</c:v>
                </c:pt>
              </c:strCache>
            </c:strRef>
          </c:tx>
          <c:xVal>
            <c:numRef>
              <c:f>Sheet8!$B$8:$B$14</c:f>
              <c:numCache>
                <c:formatCode>General</c:formatCode>
                <c:ptCount val="7"/>
                <c:pt idx="0">
                  <c:v>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Sheet8!$J$8:$J$14</c:f>
              <c:numCache>
                <c:formatCode>0%</c:formatCode>
                <c:ptCount val="7"/>
                <c:pt idx="0">
                  <c:v>0.10025372758092176</c:v>
                </c:pt>
                <c:pt idx="1">
                  <c:v>0.13301119291438185</c:v>
                </c:pt>
                <c:pt idx="2">
                  <c:v>0.17069046030436322</c:v>
                </c:pt>
                <c:pt idx="3">
                  <c:v>0.21267345069512686</c:v>
                </c:pt>
                <c:pt idx="4">
                  <c:v>0.25814957642151409</c:v>
                </c:pt>
                <c:pt idx="5">
                  <c:v>0.30618855891741442</c:v>
                </c:pt>
                <c:pt idx="6">
                  <c:v>0.35586754844073876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Sheet8!$K$7</c:f>
              <c:strCache>
                <c:ptCount val="1"/>
                <c:pt idx="0">
                  <c:v>LTA1_5R</c:v>
                </c:pt>
              </c:strCache>
            </c:strRef>
          </c:tx>
          <c:xVal>
            <c:numRef>
              <c:f>Sheet8!$B$8:$B$14</c:f>
              <c:numCache>
                <c:formatCode>General</c:formatCode>
                <c:ptCount val="7"/>
                <c:pt idx="0">
                  <c:v>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Sheet8!$K$8:$K$14</c:f>
              <c:numCache>
                <c:formatCode>0%</c:formatCode>
                <c:ptCount val="7"/>
                <c:pt idx="0">
                  <c:v>0.26305739603261535</c:v>
                </c:pt>
                <c:pt idx="1">
                  <c:v>0.32658513490101426</c:v>
                </c:pt>
                <c:pt idx="2">
                  <c:v>0.38996882570322433</c:v>
                </c:pt>
                <c:pt idx="3">
                  <c:v>0.45106960974145016</c:v>
                </c:pt>
                <c:pt idx="4">
                  <c:v>0.50837222501926183</c:v>
                </c:pt>
                <c:pt idx="5">
                  <c:v>0.56095628061140301</c:v>
                </c:pt>
                <c:pt idx="6">
                  <c:v>0.60840467711717328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Sheet8!$L$7</c:f>
              <c:strCache>
                <c:ptCount val="1"/>
                <c:pt idx="0">
                  <c:v>MatAgeDiv1</c:v>
                </c:pt>
              </c:strCache>
            </c:strRef>
          </c:tx>
          <c:xVal>
            <c:numRef>
              <c:f>Sheet8!$B$8:$B$14</c:f>
              <c:numCache>
                <c:formatCode>General</c:formatCode>
                <c:ptCount val="7"/>
                <c:pt idx="0">
                  <c:v>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Sheet8!$L$8:$L$14</c:f>
              <c:numCache>
                <c:formatCode>0%</c:formatCode>
                <c:ptCount val="7"/>
                <c:pt idx="0">
                  <c:v>0.12533385502212116</c:v>
                </c:pt>
                <c:pt idx="1">
                  <c:v>0.12302719560665588</c:v>
                </c:pt>
                <c:pt idx="2">
                  <c:v>0.12093095050307955</c:v>
                </c:pt>
                <c:pt idx="3">
                  <c:v>0.11909130230126846</c:v>
                </c:pt>
                <c:pt idx="4">
                  <c:v>0.1174963251166285</c:v>
                </c:pt>
                <c:pt idx="5">
                  <c:v>0.11613438883531935</c:v>
                </c:pt>
                <c:pt idx="6">
                  <c:v>0.1150206784129567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Sheet8!$C$7</c:f>
              <c:strCache>
                <c:ptCount val="1"/>
                <c:pt idx="0">
                  <c:v>Catch</c:v>
                </c:pt>
              </c:strCache>
            </c:strRef>
          </c:tx>
          <c:xVal>
            <c:numRef>
              <c:f>Sheet8!$B$8:$B$14</c:f>
              <c:numCache>
                <c:formatCode>General</c:formatCode>
                <c:ptCount val="7"/>
                <c:pt idx="0">
                  <c:v>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Sheet8!$C$8:$C$14</c:f>
              <c:numCache>
                <c:formatCode>0%</c:formatCode>
                <c:ptCount val="7"/>
                <c:pt idx="0">
                  <c:v>0.99919106019958681</c:v>
                </c:pt>
                <c:pt idx="1">
                  <c:v>0.96122746734219222</c:v>
                </c:pt>
                <c:pt idx="2">
                  <c:v>0.85798745917043062</c:v>
                </c:pt>
                <c:pt idx="3">
                  <c:v>0.64711044481963498</c:v>
                </c:pt>
                <c:pt idx="4">
                  <c:v>0.42955733738233581</c:v>
                </c:pt>
                <c:pt idx="5">
                  <c:v>0.15623578925353554</c:v>
                </c:pt>
                <c:pt idx="6">
                  <c:v>8.2507648662435429E-3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296816"/>
        <c:axId val="1773306608"/>
      </c:scatterChart>
      <c:valAx>
        <c:axId val="177329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73306608"/>
        <c:crosses val="autoZero"/>
        <c:crossBetween val="midCat"/>
      </c:valAx>
      <c:valAx>
        <c:axId val="17733066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73296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06347335974021"/>
          <c:y val="2.9565026672780256E-2"/>
          <c:w val="0.75079638589708919"/>
          <c:h val="0.8210135259166606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Sheet8!$E$21</c:f>
              <c:strCache>
                <c:ptCount val="1"/>
                <c:pt idx="0">
                  <c:v>Landings</c:v>
                </c:pt>
              </c:strCache>
            </c:strRef>
          </c:tx>
          <c:xVal>
            <c:numRef>
              <c:f>Sheet8!$A$22:$A$28</c:f>
              <c:numCache>
                <c:formatCode>General</c:formatCode>
                <c:ptCount val="7"/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Sheet8!$E$22:$E$28</c:f>
              <c:numCache>
                <c:formatCode>General</c:formatCode>
                <c:ptCount val="7"/>
                <c:pt idx="0">
                  <c:v>0.95215220457598704</c:v>
                </c:pt>
                <c:pt idx="1">
                  <c:v>0.92162810548175467</c:v>
                </c:pt>
                <c:pt idx="2">
                  <c:v>0.82255119062830728</c:v>
                </c:pt>
                <c:pt idx="3">
                  <c:v>0.61425261160100497</c:v>
                </c:pt>
                <c:pt idx="4">
                  <c:v>0.3985393442841707</c:v>
                </c:pt>
                <c:pt idx="5">
                  <c:v>0.1321080083332391</c:v>
                </c:pt>
                <c:pt idx="6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Sheet8!$G$21</c:f>
              <c:strCache>
                <c:ptCount val="1"/>
                <c:pt idx="0">
                  <c:v>Stock status indicators</c:v>
                </c:pt>
              </c:strCache>
            </c:strRef>
          </c:tx>
          <c:xVal>
            <c:numRef>
              <c:f>Sheet8!$A$22:$A$28</c:f>
              <c:numCache>
                <c:formatCode>General</c:formatCode>
                <c:ptCount val="7"/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Sheet8!$G$22:$G$29</c:f>
              <c:numCache>
                <c:formatCode>General</c:formatCode>
                <c:ptCount val="8"/>
                <c:pt idx="0">
                  <c:v>0</c:v>
                </c:pt>
                <c:pt idx="1">
                  <c:v>6.5159414097799767E-2</c:v>
                </c:pt>
                <c:pt idx="2">
                  <c:v>0.10845519243140178</c:v>
                </c:pt>
                <c:pt idx="3">
                  <c:v>0.14751523798974653</c:v>
                </c:pt>
                <c:pt idx="4">
                  <c:v>0.18097666461339396</c:v>
                </c:pt>
                <c:pt idx="5">
                  <c:v>0.26117189510636535</c:v>
                </c:pt>
                <c:pt idx="6">
                  <c:v>0.40581244758908064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298992"/>
        <c:axId val="1773301712"/>
      </c:scatterChart>
      <c:scatterChart>
        <c:scatterStyle val="lineMarker"/>
        <c:varyColors val="0"/>
        <c:ser>
          <c:idx val="1"/>
          <c:order val="1"/>
          <c:tx>
            <c:strRef>
              <c:f>Sheet8!$F$21</c:f>
              <c:strCache>
                <c:ptCount val="1"/>
                <c:pt idx="0">
                  <c:v>Intermediate</c:v>
                </c:pt>
              </c:strCache>
            </c:strRef>
          </c:tx>
          <c:xVal>
            <c:numRef>
              <c:f>Sheet8!$A$22:$A$28</c:f>
              <c:numCache>
                <c:formatCode>General</c:formatCode>
                <c:ptCount val="7"/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Sheet8!$F$22:$F$28</c:f>
              <c:numCache>
                <c:formatCode>General</c:formatCode>
                <c:ptCount val="7"/>
                <c:pt idx="0">
                  <c:v>2.0194733335885062E-2</c:v>
                </c:pt>
                <c:pt idx="1">
                  <c:v>3.2503669031767879E-2</c:v>
                </c:pt>
                <c:pt idx="2">
                  <c:v>3.7091424243830551E-2</c:v>
                </c:pt>
                <c:pt idx="3">
                  <c:v>2.6690541956120473E-2</c:v>
                </c:pt>
                <c:pt idx="4">
                  <c:v>1.7656907379663134E-2</c:v>
                </c:pt>
                <c:pt idx="5">
                  <c:v>0</c:v>
                </c:pt>
                <c:pt idx="6">
                  <c:v>4.1382175183228287E-3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295728"/>
        <c:axId val="1773306064"/>
      </c:scatterChart>
      <c:valAx>
        <c:axId val="1773298992"/>
        <c:scaling>
          <c:orientation val="minMax"/>
          <c:max val="1500"/>
          <c:min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2013 catch (kt)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3301712"/>
        <c:crosses val="autoZero"/>
        <c:crossBetween val="midCat"/>
      </c:valAx>
      <c:valAx>
        <c:axId val="1773301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73298992"/>
        <c:crosses val="autoZero"/>
        <c:crossBetween val="midCat"/>
      </c:valAx>
      <c:valAx>
        <c:axId val="17733060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773295728"/>
        <c:crosses val="max"/>
        <c:crossBetween val="midCat"/>
      </c:valAx>
      <c:valAx>
        <c:axId val="177329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33060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6312249430359659"/>
          <c:y val="1.1523550561840569E-2"/>
          <c:w val="0.42274316014363711"/>
          <c:h val="0.18975793845990027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800" baseline="0"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Sheet8!$B$16</c:f>
          <c:strCache>
            <c:ptCount val="1"/>
            <c:pt idx="0">
              <c:v>Intermediat</c:v>
            </c:pt>
          </c:strCache>
        </c:strRef>
      </c:tx>
      <c:layout>
        <c:manualLayout>
          <c:xMode val="edge"/>
          <c:yMode val="edge"/>
          <c:x val="0.37886178861788611"/>
          <c:y val="3.5709591047858584E-2"/>
        </c:manualLayout>
      </c:layout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07965807552744"/>
          <c:y val="4.0479639041775289E-2"/>
          <c:w val="0.80090759146909918"/>
          <c:h val="0.687918608836102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Sheet8!$C$21</c:f>
              <c:strCache>
                <c:ptCount val="1"/>
                <c:pt idx="0">
                  <c:v>Risk</c:v>
                </c:pt>
              </c:strCache>
            </c:strRef>
          </c:tx>
          <c:xVal>
            <c:numRef>
              <c:f>Sheet8!$A$22:$A$28</c:f>
              <c:numCache>
                <c:formatCode>General</c:formatCode>
                <c:ptCount val="7"/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</c:numCache>
            </c:numRef>
          </c:xVal>
          <c:yVal>
            <c:numRef>
              <c:f>Sheet8!$C$22:$C$28</c:f>
              <c:numCache>
                <c:formatCode>General</c:formatCode>
                <c:ptCount val="7"/>
                <c:pt idx="0">
                  <c:v>2.0194733335885062E-2</c:v>
                </c:pt>
                <c:pt idx="1">
                  <c:v>3.2503669031767879E-2</c:v>
                </c:pt>
                <c:pt idx="2">
                  <c:v>3.7091424243830551E-2</c:v>
                </c:pt>
                <c:pt idx="3">
                  <c:v>2.6690541956120473E-2</c:v>
                </c:pt>
                <c:pt idx="4">
                  <c:v>1.7656907379663134E-2</c:v>
                </c:pt>
                <c:pt idx="5">
                  <c:v>0</c:v>
                </c:pt>
                <c:pt idx="6">
                  <c:v>4.1382175183228287E-3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301168"/>
        <c:axId val="1773302256"/>
      </c:scatterChart>
      <c:valAx>
        <c:axId val="177330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200" baseline="0"/>
                </a:pPr>
                <a:r>
                  <a:rPr lang="en-US" sz="2200" baseline="0"/>
                  <a:t>2013 catch (kt)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3302256"/>
        <c:crosses val="autoZero"/>
        <c:crossBetween val="midCat"/>
      </c:valAx>
      <c:valAx>
        <c:axId val="17733022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73301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Sheet1!$A$2:$A$50</c:f>
              <c:numCache>
                <c:formatCode>General</c:formatCode>
                <c:ptCount val="49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</c:numCache>
            </c:numRef>
          </c:xVal>
          <c:yVal>
            <c:numRef>
              <c:f>Sheet1!$B$2:$B$50</c:f>
              <c:numCache>
                <c:formatCode>General</c:formatCode>
                <c:ptCount val="49"/>
                <c:pt idx="0">
                  <c:v>174.792</c:v>
                </c:pt>
                <c:pt idx="1">
                  <c:v>230.55099999999999</c:v>
                </c:pt>
                <c:pt idx="2">
                  <c:v>261.678</c:v>
                </c:pt>
                <c:pt idx="3">
                  <c:v>550.36199999999997</c:v>
                </c:pt>
                <c:pt idx="4">
                  <c:v>702.18100000000004</c:v>
                </c:pt>
                <c:pt idx="5">
                  <c:v>862.78899999999999</c:v>
                </c:pt>
                <c:pt idx="6">
                  <c:v>1256.5650000000001</c:v>
                </c:pt>
                <c:pt idx="7">
                  <c:v>1743.7629999999999</c:v>
                </c:pt>
                <c:pt idx="8">
                  <c:v>1874.5340000000001</c:v>
                </c:pt>
                <c:pt idx="9">
                  <c:v>1758.9190000000001</c:v>
                </c:pt>
                <c:pt idx="10">
                  <c:v>1588.39</c:v>
                </c:pt>
                <c:pt idx="11">
                  <c:v>1356.7360000000001</c:v>
                </c:pt>
                <c:pt idx="12">
                  <c:v>1177.8219999999999</c:v>
                </c:pt>
                <c:pt idx="13">
                  <c:v>978.37</c:v>
                </c:pt>
                <c:pt idx="14">
                  <c:v>979.43100000000004</c:v>
                </c:pt>
                <c:pt idx="15">
                  <c:v>935.71400000000006</c:v>
                </c:pt>
                <c:pt idx="16">
                  <c:v>958.28</c:v>
                </c:pt>
                <c:pt idx="17">
                  <c:v>973.50199999999995</c:v>
                </c:pt>
                <c:pt idx="18">
                  <c:v>955.96400000000006</c:v>
                </c:pt>
                <c:pt idx="19">
                  <c:v>981.45</c:v>
                </c:pt>
                <c:pt idx="20">
                  <c:v>1092.0550000000001</c:v>
                </c:pt>
                <c:pt idx="21">
                  <c:v>1139.6759999999999</c:v>
                </c:pt>
                <c:pt idx="22">
                  <c:v>1141.9929999999999</c:v>
                </c:pt>
                <c:pt idx="23">
                  <c:v>859.41600000000005</c:v>
                </c:pt>
                <c:pt idx="24">
                  <c:v>1228.721</c:v>
                </c:pt>
                <c:pt idx="25">
                  <c:v>1229.5999999999999</c:v>
                </c:pt>
                <c:pt idx="26">
                  <c:v>1455.193</c:v>
                </c:pt>
                <c:pt idx="27">
                  <c:v>1195.608279</c:v>
                </c:pt>
                <c:pt idx="28">
                  <c:v>1390.3309099999997</c:v>
                </c:pt>
                <c:pt idx="29">
                  <c:v>1326.6006600000001</c:v>
                </c:pt>
                <c:pt idx="30">
                  <c:v>1329.3498699999998</c:v>
                </c:pt>
                <c:pt idx="31">
                  <c:v>1264.2445400000004</c:v>
                </c:pt>
                <c:pt idx="32">
                  <c:v>1192.7784109999998</c:v>
                </c:pt>
                <c:pt idx="33">
                  <c:v>1124.430415</c:v>
                </c:pt>
                <c:pt idx="34">
                  <c:v>1101.1654530000001</c:v>
                </c:pt>
                <c:pt idx="35">
                  <c:v>989.81591400000013</c:v>
                </c:pt>
                <c:pt idx="36">
                  <c:v>1132.7070380000002</c:v>
                </c:pt>
                <c:pt idx="37">
                  <c:v>1387.1936509999998</c:v>
                </c:pt>
                <c:pt idx="38">
                  <c:v>1480.1927229999997</c:v>
                </c:pt>
                <c:pt idx="39">
                  <c:v>1490.8990959999999</c:v>
                </c:pt>
                <c:pt idx="40">
                  <c:v>1480.5425279999999</c:v>
                </c:pt>
                <c:pt idx="41">
                  <c:v>1483.2857629999999</c:v>
                </c:pt>
                <c:pt idx="42">
                  <c:v>1486.4353230000008</c:v>
                </c:pt>
                <c:pt idx="43">
                  <c:v>1354.0971610000001</c:v>
                </c:pt>
                <c:pt idx="44">
                  <c:v>990.56563999999992</c:v>
                </c:pt>
                <c:pt idx="45">
                  <c:v>807.94660899999997</c:v>
                </c:pt>
                <c:pt idx="46">
                  <c:v>810.21520599999997</c:v>
                </c:pt>
                <c:pt idx="47">
                  <c:v>1199.0728839999999</c:v>
                </c:pt>
                <c:pt idx="48">
                  <c:v>1200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293008"/>
        <c:axId val="1773304432"/>
      </c:scatterChart>
      <c:valAx>
        <c:axId val="177329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73304432"/>
        <c:crosses val="autoZero"/>
        <c:crossBetween val="midCat"/>
      </c:valAx>
      <c:valAx>
        <c:axId val="1773304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3293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Sheet1!$K$24</c:f>
              <c:strCache>
                <c:ptCount val="1"/>
              </c:strCache>
            </c:strRef>
          </c:tx>
          <c:xVal>
            <c:numRef>
              <c:f>Sheet1!$J$25:$J$31</c:f>
              <c:numCache>
                <c:formatCode>General</c:formatCode>
                <c:ptCount val="7"/>
                <c:pt idx="0">
                  <c:v>0.01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1200</c:v>
                </c:pt>
                <c:pt idx="5">
                  <c:v>1500</c:v>
                </c:pt>
                <c:pt idx="6">
                  <c:v>2000</c:v>
                </c:pt>
              </c:numCache>
            </c:numRef>
          </c:xVal>
          <c:yVal>
            <c:numRef>
              <c:f>Sheet1!$K$25:$K$31</c:f>
              <c:numCache>
                <c:formatCode>0%</c:formatCode>
                <c:ptCount val="7"/>
                <c:pt idx="0">
                  <c:v>0.99919106019958681</c:v>
                </c:pt>
                <c:pt idx="1">
                  <c:v>0.96122746734219222</c:v>
                </c:pt>
                <c:pt idx="2">
                  <c:v>0.85798745917043062</c:v>
                </c:pt>
                <c:pt idx="3">
                  <c:v>0.64711044481963498</c:v>
                </c:pt>
                <c:pt idx="4">
                  <c:v>0.42955733738233581</c:v>
                </c:pt>
                <c:pt idx="5">
                  <c:v>0.15623578925353554</c:v>
                </c:pt>
                <c:pt idx="6">
                  <c:v>8.2507648662435429E-3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304976"/>
        <c:axId val="1773297360"/>
      </c:scatterChart>
      <c:valAx>
        <c:axId val="177330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73297360"/>
        <c:crosses val="autoZero"/>
        <c:crossBetween val="midCat"/>
      </c:valAx>
      <c:valAx>
        <c:axId val="17732973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73304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'Diversity index'!$B$9</c:f>
              <c:strCache>
                <c:ptCount val="1"/>
                <c:pt idx="0">
                  <c:v>R/S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547658921199621"/>
                  <c:y val="-6.0415814062153579E-2"/>
                </c:manualLayout>
              </c:layout>
              <c:numFmt formatCode="General" sourceLinked="0"/>
            </c:trendlineLbl>
          </c:trendline>
          <c:xVal>
            <c:numRef>
              <c:f>'Diversity index'!$C$2:$AX$2</c:f>
              <c:numCache>
                <c:formatCode>General</c:formatCode>
                <c:ptCount val="48"/>
                <c:pt idx="0">
                  <c:v>9.3981200000000005</c:v>
                </c:pt>
                <c:pt idx="1">
                  <c:v>7.3651900000000001</c:v>
                </c:pt>
                <c:pt idx="2">
                  <c:v>6.61416</c:v>
                </c:pt>
                <c:pt idx="3">
                  <c:v>6.7605599999999999</c:v>
                </c:pt>
                <c:pt idx="4">
                  <c:v>6.1412199999999997</c:v>
                </c:pt>
                <c:pt idx="5">
                  <c:v>6.2115600000000004</c:v>
                </c:pt>
                <c:pt idx="6">
                  <c:v>6.0548400000000004</c:v>
                </c:pt>
                <c:pt idx="7">
                  <c:v>6.1229800000000001</c:v>
                </c:pt>
                <c:pt idx="8">
                  <c:v>6.2293200000000004</c:v>
                </c:pt>
                <c:pt idx="9">
                  <c:v>6.4738600000000002</c:v>
                </c:pt>
                <c:pt idx="10">
                  <c:v>7.4128999999999996</c:v>
                </c:pt>
                <c:pt idx="11">
                  <c:v>7.6943900000000003</c:v>
                </c:pt>
                <c:pt idx="12">
                  <c:v>6.6041299999999996</c:v>
                </c:pt>
                <c:pt idx="13">
                  <c:v>6.0082300000000002</c:v>
                </c:pt>
                <c:pt idx="14">
                  <c:v>5.9366899999999996</c:v>
                </c:pt>
                <c:pt idx="15">
                  <c:v>6.3980899999999998</c:v>
                </c:pt>
                <c:pt idx="16">
                  <c:v>6.73238</c:v>
                </c:pt>
                <c:pt idx="17">
                  <c:v>5.1564899999999998</c:v>
                </c:pt>
                <c:pt idx="18">
                  <c:v>4.0598099999999997</c:v>
                </c:pt>
                <c:pt idx="19">
                  <c:v>4.3792400000000002</c:v>
                </c:pt>
                <c:pt idx="20">
                  <c:v>5.0483099999999999</c:v>
                </c:pt>
                <c:pt idx="21">
                  <c:v>6.1271100000000001</c:v>
                </c:pt>
                <c:pt idx="22">
                  <c:v>6.1902200000000001</c:v>
                </c:pt>
                <c:pt idx="23">
                  <c:v>6.62059</c:v>
                </c:pt>
                <c:pt idx="24">
                  <c:v>6.9175899999999997</c:v>
                </c:pt>
                <c:pt idx="25">
                  <c:v>7.1269600000000004</c:v>
                </c:pt>
                <c:pt idx="26">
                  <c:v>7.6966799999999997</c:v>
                </c:pt>
                <c:pt idx="27">
                  <c:v>8.9008400000000005</c:v>
                </c:pt>
                <c:pt idx="28">
                  <c:v>8.9906400000000009</c:v>
                </c:pt>
                <c:pt idx="29">
                  <c:v>6.1823899999999998</c:v>
                </c:pt>
                <c:pt idx="30">
                  <c:v>5.7225599999999996</c:v>
                </c:pt>
                <c:pt idx="31">
                  <c:v>6.4826199999999998</c:v>
                </c:pt>
                <c:pt idx="32">
                  <c:v>6.3590600000000004</c:v>
                </c:pt>
                <c:pt idx="33">
                  <c:v>6.1169900000000004</c:v>
                </c:pt>
                <c:pt idx="34">
                  <c:v>7.0495299999999999</c:v>
                </c:pt>
                <c:pt idx="35">
                  <c:v>7.56724</c:v>
                </c:pt>
                <c:pt idx="36">
                  <c:v>7.47668</c:v>
                </c:pt>
                <c:pt idx="37">
                  <c:v>7.8517599999999996</c:v>
                </c:pt>
                <c:pt idx="38">
                  <c:v>8.61355</c:v>
                </c:pt>
                <c:pt idx="39">
                  <c:v>8.3102</c:v>
                </c:pt>
                <c:pt idx="40">
                  <c:v>7.2295800000000003</c:v>
                </c:pt>
                <c:pt idx="41">
                  <c:v>7.1531900000000004</c:v>
                </c:pt>
                <c:pt idx="42">
                  <c:v>7.3983299999999996</c:v>
                </c:pt>
                <c:pt idx="43">
                  <c:v>7.9711699999999999</c:v>
                </c:pt>
                <c:pt idx="44">
                  <c:v>9.3235799999999998</c:v>
                </c:pt>
                <c:pt idx="45">
                  <c:v>9.7509800000000002</c:v>
                </c:pt>
                <c:pt idx="46">
                  <c:v>7.9171899999999997</c:v>
                </c:pt>
                <c:pt idx="47">
                  <c:v>7.1334499999999998</c:v>
                </c:pt>
              </c:numCache>
            </c:numRef>
          </c:xVal>
          <c:yVal>
            <c:numRef>
              <c:f>'Diversity index'!$C$9:$AX$9</c:f>
              <c:numCache>
                <c:formatCode>General</c:formatCode>
                <c:ptCount val="48"/>
                <c:pt idx="0">
                  <c:v>3.8278457979944163</c:v>
                </c:pt>
                <c:pt idx="1">
                  <c:v>3.2308026910386287</c:v>
                </c:pt>
                <c:pt idx="2">
                  <c:v>3.7499449848649093</c:v>
                </c:pt>
                <c:pt idx="3">
                  <c:v>3.4428114962698562</c:v>
                </c:pt>
                <c:pt idx="4">
                  <c:v>3.3253472564320266</c:v>
                </c:pt>
                <c:pt idx="5">
                  <c:v>2.7155245080170634</c:v>
                </c:pt>
                <c:pt idx="6">
                  <c:v>1.7572597000985102</c:v>
                </c:pt>
                <c:pt idx="7">
                  <c:v>1.736102871912814</c:v>
                </c:pt>
                <c:pt idx="8">
                  <c:v>2.7722122389689794</c:v>
                </c:pt>
                <c:pt idx="9">
                  <c:v>2.7005239852868179</c:v>
                </c:pt>
                <c:pt idx="10">
                  <c:v>2.911900952585694</c:v>
                </c:pt>
                <c:pt idx="11">
                  <c:v>2.8308818845551182</c:v>
                </c:pt>
                <c:pt idx="12">
                  <c:v>2.7945703018313868</c:v>
                </c:pt>
                <c:pt idx="13">
                  <c:v>3.372514735818732</c:v>
                </c:pt>
                <c:pt idx="14">
                  <c:v>4.2116181771533618</c:v>
                </c:pt>
                <c:pt idx="15">
                  <c:v>3.3147368494093574</c:v>
                </c:pt>
                <c:pt idx="16">
                  <c:v>3.325200990512057</c:v>
                </c:pt>
                <c:pt idx="17">
                  <c:v>2.1806136648816077</c:v>
                </c:pt>
                <c:pt idx="18">
                  <c:v>2.9751948553697263</c:v>
                </c:pt>
                <c:pt idx="19">
                  <c:v>1.3710968844719804</c:v>
                </c:pt>
                <c:pt idx="20">
                  <c:v>2.306869174517618</c:v>
                </c:pt>
                <c:pt idx="21">
                  <c:v>1.3454840036326345</c:v>
                </c:pt>
                <c:pt idx="22">
                  <c:v>0.75251144394803404</c:v>
                </c:pt>
                <c:pt idx="23">
                  <c:v>0.28666151746529733</c:v>
                </c:pt>
                <c:pt idx="24">
                  <c:v>0.92188977338893718</c:v>
                </c:pt>
                <c:pt idx="25">
                  <c:v>2.6016876983186554</c:v>
                </c:pt>
                <c:pt idx="26">
                  <c:v>2.1394528295106423</c:v>
                </c:pt>
                <c:pt idx="27">
                  <c:v>2.2763790059553499</c:v>
                </c:pt>
                <c:pt idx="28">
                  <c:v>3.0059552028442424</c:v>
                </c:pt>
                <c:pt idx="29">
                  <c:v>1.5167165522776551</c:v>
                </c:pt>
                <c:pt idx="30">
                  <c:v>1.1174171365168259</c:v>
                </c:pt>
                <c:pt idx="31">
                  <c:v>1.8279440401867906</c:v>
                </c:pt>
                <c:pt idx="32">
                  <c:v>2.1333854329322337</c:v>
                </c:pt>
                <c:pt idx="33">
                  <c:v>1.4937101051011359</c:v>
                </c:pt>
                <c:pt idx="34">
                  <c:v>1.6582783986464904</c:v>
                </c:pt>
                <c:pt idx="35">
                  <c:v>2.0881945459541322</c:v>
                </c:pt>
                <c:pt idx="36">
                  <c:v>2.3759920501470768</c:v>
                </c:pt>
                <c:pt idx="37">
                  <c:v>1.935008862835232</c:v>
                </c:pt>
                <c:pt idx="38">
                  <c:v>1.4805640856865718</c:v>
                </c:pt>
                <c:pt idx="39">
                  <c:v>0.61929673853068701</c:v>
                </c:pt>
                <c:pt idx="40">
                  <c:v>0.24865533981192425</c:v>
                </c:pt>
                <c:pt idx="41">
                  <c:v>1.2158271769669515</c:v>
                </c:pt>
                <c:pt idx="42">
                  <c:v>2.2863257653356319</c:v>
                </c:pt>
                <c:pt idx="43">
                  <c:v>1.3630083850718486</c:v>
                </c:pt>
                <c:pt idx="44">
                  <c:v>3.3112418214823789</c:v>
                </c:pt>
                <c:pt idx="45">
                  <c:v>2.4158299462873933</c:v>
                </c:pt>
                <c:pt idx="46">
                  <c:v>2.3161075437063139</c:v>
                </c:pt>
                <c:pt idx="47">
                  <c:v>2.1370895944668744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85792"/>
        <c:axId val="1775884160"/>
      </c:scatterChart>
      <c:valAx>
        <c:axId val="177588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75884160"/>
        <c:crosses val="autoZero"/>
        <c:crossBetween val="midCat"/>
      </c:valAx>
      <c:valAx>
        <c:axId val="177588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588579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'Diversity index'!$C$2:$AX$2</c:f>
              <c:numCache>
                <c:formatCode>General</c:formatCode>
                <c:ptCount val="48"/>
                <c:pt idx="0">
                  <c:v>9.3981200000000005</c:v>
                </c:pt>
                <c:pt idx="1">
                  <c:v>7.3651900000000001</c:v>
                </c:pt>
                <c:pt idx="2">
                  <c:v>6.61416</c:v>
                </c:pt>
                <c:pt idx="3">
                  <c:v>6.7605599999999999</c:v>
                </c:pt>
                <c:pt idx="4">
                  <c:v>6.1412199999999997</c:v>
                </c:pt>
                <c:pt idx="5">
                  <c:v>6.2115600000000004</c:v>
                </c:pt>
                <c:pt idx="6">
                  <c:v>6.0548400000000004</c:v>
                </c:pt>
                <c:pt idx="7">
                  <c:v>6.1229800000000001</c:v>
                </c:pt>
                <c:pt idx="8">
                  <c:v>6.2293200000000004</c:v>
                </c:pt>
                <c:pt idx="9">
                  <c:v>6.4738600000000002</c:v>
                </c:pt>
                <c:pt idx="10">
                  <c:v>7.4128999999999996</c:v>
                </c:pt>
                <c:pt idx="11">
                  <c:v>7.6943900000000003</c:v>
                </c:pt>
                <c:pt idx="12">
                  <c:v>6.6041299999999996</c:v>
                </c:pt>
                <c:pt idx="13">
                  <c:v>6.0082300000000002</c:v>
                </c:pt>
                <c:pt idx="14">
                  <c:v>5.9366899999999996</c:v>
                </c:pt>
                <c:pt idx="15">
                  <c:v>6.3980899999999998</c:v>
                </c:pt>
                <c:pt idx="16">
                  <c:v>6.73238</c:v>
                </c:pt>
                <c:pt idx="17">
                  <c:v>5.1564899999999998</c:v>
                </c:pt>
                <c:pt idx="18">
                  <c:v>4.0598099999999997</c:v>
                </c:pt>
                <c:pt idx="19">
                  <c:v>4.3792400000000002</c:v>
                </c:pt>
                <c:pt idx="20">
                  <c:v>5.0483099999999999</c:v>
                </c:pt>
                <c:pt idx="21">
                  <c:v>6.1271100000000001</c:v>
                </c:pt>
                <c:pt idx="22">
                  <c:v>6.1902200000000001</c:v>
                </c:pt>
                <c:pt idx="23">
                  <c:v>6.62059</c:v>
                </c:pt>
                <c:pt idx="24">
                  <c:v>6.9175899999999997</c:v>
                </c:pt>
                <c:pt idx="25">
                  <c:v>7.1269600000000004</c:v>
                </c:pt>
                <c:pt idx="26">
                  <c:v>7.6966799999999997</c:v>
                </c:pt>
                <c:pt idx="27">
                  <c:v>8.9008400000000005</c:v>
                </c:pt>
                <c:pt idx="28">
                  <c:v>8.9906400000000009</c:v>
                </c:pt>
                <c:pt idx="29">
                  <c:v>6.1823899999999998</c:v>
                </c:pt>
                <c:pt idx="30">
                  <c:v>5.7225599999999996</c:v>
                </c:pt>
                <c:pt idx="31">
                  <c:v>6.4826199999999998</c:v>
                </c:pt>
                <c:pt idx="32">
                  <c:v>6.3590600000000004</c:v>
                </c:pt>
                <c:pt idx="33">
                  <c:v>6.1169900000000004</c:v>
                </c:pt>
                <c:pt idx="34">
                  <c:v>7.0495299999999999</c:v>
                </c:pt>
                <c:pt idx="35">
                  <c:v>7.56724</c:v>
                </c:pt>
                <c:pt idx="36">
                  <c:v>7.47668</c:v>
                </c:pt>
                <c:pt idx="37">
                  <c:v>7.8517599999999996</c:v>
                </c:pt>
                <c:pt idx="38">
                  <c:v>8.61355</c:v>
                </c:pt>
                <c:pt idx="39">
                  <c:v>8.3102</c:v>
                </c:pt>
                <c:pt idx="40">
                  <c:v>7.2295800000000003</c:v>
                </c:pt>
                <c:pt idx="41">
                  <c:v>7.1531900000000004</c:v>
                </c:pt>
                <c:pt idx="42">
                  <c:v>7.3983299999999996</c:v>
                </c:pt>
                <c:pt idx="43">
                  <c:v>7.9711699999999999</c:v>
                </c:pt>
                <c:pt idx="44">
                  <c:v>9.3235799999999998</c:v>
                </c:pt>
                <c:pt idx="45">
                  <c:v>9.7509800000000002</c:v>
                </c:pt>
                <c:pt idx="46">
                  <c:v>7.9171899999999997</c:v>
                </c:pt>
                <c:pt idx="47">
                  <c:v>7.1334499999999998</c:v>
                </c:pt>
              </c:numCache>
            </c:numRef>
          </c:xVal>
          <c:yVal>
            <c:numRef>
              <c:f>'Diversity index'!$C$7:$AX$7</c:f>
              <c:numCache>
                <c:formatCode>General</c:formatCode>
                <c:ptCount val="48"/>
                <c:pt idx="0">
                  <c:v>20406.7</c:v>
                </c:pt>
                <c:pt idx="1">
                  <c:v>14313.4</c:v>
                </c:pt>
                <c:pt idx="2">
                  <c:v>28708.400000000001</c:v>
                </c:pt>
                <c:pt idx="3">
                  <c:v>26679.5</c:v>
                </c:pt>
                <c:pt idx="4">
                  <c:v>29281.4</c:v>
                </c:pt>
                <c:pt idx="5">
                  <c:v>20123.7</c:v>
                </c:pt>
                <c:pt idx="6">
                  <c:v>9675.86</c:v>
                </c:pt>
                <c:pt idx="7">
                  <c:v>10686.2</c:v>
                </c:pt>
                <c:pt idx="8">
                  <c:v>28946.7</c:v>
                </c:pt>
                <c:pt idx="9">
                  <c:v>21457.1</c:v>
                </c:pt>
                <c:pt idx="10">
                  <c:v>18171.099999999999</c:v>
                </c:pt>
                <c:pt idx="11">
                  <c:v>13945.8</c:v>
                </c:pt>
                <c:pt idx="12">
                  <c:v>13901</c:v>
                </c:pt>
                <c:pt idx="13">
                  <c:v>26917.7</c:v>
                </c:pt>
                <c:pt idx="14">
                  <c:v>65651</c:v>
                </c:pt>
                <c:pt idx="15">
                  <c:v>26289.599999999999</c:v>
                </c:pt>
                <c:pt idx="16">
                  <c:v>29777.599999999999</c:v>
                </c:pt>
                <c:pt idx="17">
                  <c:v>15587.2</c:v>
                </c:pt>
                <c:pt idx="18">
                  <c:v>52550</c:v>
                </c:pt>
                <c:pt idx="19">
                  <c:v>13031.6</c:v>
                </c:pt>
                <c:pt idx="20">
                  <c:v>35369.1</c:v>
                </c:pt>
                <c:pt idx="21">
                  <c:v>14505.5</c:v>
                </c:pt>
                <c:pt idx="22">
                  <c:v>8493.2199999999993</c:v>
                </c:pt>
                <c:pt idx="23">
                  <c:v>5490.94</c:v>
                </c:pt>
                <c:pt idx="24">
                  <c:v>10356.6</c:v>
                </c:pt>
                <c:pt idx="25">
                  <c:v>50175.1</c:v>
                </c:pt>
                <c:pt idx="26">
                  <c:v>25581.8</c:v>
                </c:pt>
                <c:pt idx="27">
                  <c:v>22046.9</c:v>
                </c:pt>
                <c:pt idx="28">
                  <c:v>47813.1</c:v>
                </c:pt>
                <c:pt idx="29">
                  <c:v>14781.9</c:v>
                </c:pt>
                <c:pt idx="30">
                  <c:v>10797.6</c:v>
                </c:pt>
                <c:pt idx="31">
                  <c:v>23218.7</c:v>
                </c:pt>
                <c:pt idx="32">
                  <c:v>31494.400000000001</c:v>
                </c:pt>
                <c:pt idx="33">
                  <c:v>15699.7</c:v>
                </c:pt>
                <c:pt idx="34">
                  <c:v>17239.400000000001</c:v>
                </c:pt>
                <c:pt idx="35">
                  <c:v>26600.7</c:v>
                </c:pt>
                <c:pt idx="36">
                  <c:v>35891.4</c:v>
                </c:pt>
                <c:pt idx="37">
                  <c:v>23355.7</c:v>
                </c:pt>
                <c:pt idx="38">
                  <c:v>14086.5</c:v>
                </c:pt>
                <c:pt idx="39">
                  <c:v>6307.98</c:v>
                </c:pt>
                <c:pt idx="40">
                  <c:v>4470.88</c:v>
                </c:pt>
                <c:pt idx="41">
                  <c:v>10740.2</c:v>
                </c:pt>
                <c:pt idx="42">
                  <c:v>25682.9</c:v>
                </c:pt>
                <c:pt idx="43">
                  <c:v>8496.0400000000009</c:v>
                </c:pt>
                <c:pt idx="44">
                  <c:v>43606.6</c:v>
                </c:pt>
                <c:pt idx="45">
                  <c:v>19132.7</c:v>
                </c:pt>
                <c:pt idx="46">
                  <c:v>18620.5</c:v>
                </c:pt>
                <c:pt idx="47">
                  <c:v>17450.5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'Diversity index'!$B$9</c:f>
              <c:strCache>
                <c:ptCount val="1"/>
                <c:pt idx="0">
                  <c:v>R/S</c:v>
                </c:pt>
              </c:strCache>
            </c:strRef>
          </c:tx>
          <c:spPr>
            <a:ln w="28575">
              <a:noFill/>
            </a:ln>
          </c:spPr>
          <c:xVal>
            <c:numRef>
              <c:f>'Diversity index'!$C$2:$AX$2</c:f>
              <c:numCache>
                <c:formatCode>General</c:formatCode>
                <c:ptCount val="48"/>
                <c:pt idx="0">
                  <c:v>9.3981200000000005</c:v>
                </c:pt>
                <c:pt idx="1">
                  <c:v>7.3651900000000001</c:v>
                </c:pt>
                <c:pt idx="2">
                  <c:v>6.61416</c:v>
                </c:pt>
                <c:pt idx="3">
                  <c:v>6.7605599999999999</c:v>
                </c:pt>
                <c:pt idx="4">
                  <c:v>6.1412199999999997</c:v>
                </c:pt>
                <c:pt idx="5">
                  <c:v>6.2115600000000004</c:v>
                </c:pt>
                <c:pt idx="6">
                  <c:v>6.0548400000000004</c:v>
                </c:pt>
                <c:pt idx="7">
                  <c:v>6.1229800000000001</c:v>
                </c:pt>
                <c:pt idx="8">
                  <c:v>6.2293200000000004</c:v>
                </c:pt>
                <c:pt idx="9">
                  <c:v>6.4738600000000002</c:v>
                </c:pt>
                <c:pt idx="10">
                  <c:v>7.4128999999999996</c:v>
                </c:pt>
                <c:pt idx="11">
                  <c:v>7.6943900000000003</c:v>
                </c:pt>
                <c:pt idx="12">
                  <c:v>6.6041299999999996</c:v>
                </c:pt>
                <c:pt idx="13">
                  <c:v>6.0082300000000002</c:v>
                </c:pt>
                <c:pt idx="14">
                  <c:v>5.9366899999999996</c:v>
                </c:pt>
                <c:pt idx="15">
                  <c:v>6.3980899999999998</c:v>
                </c:pt>
                <c:pt idx="16">
                  <c:v>6.73238</c:v>
                </c:pt>
                <c:pt idx="17">
                  <c:v>5.1564899999999998</c:v>
                </c:pt>
                <c:pt idx="18">
                  <c:v>4.0598099999999997</c:v>
                </c:pt>
                <c:pt idx="19">
                  <c:v>4.3792400000000002</c:v>
                </c:pt>
                <c:pt idx="20">
                  <c:v>5.0483099999999999</c:v>
                </c:pt>
                <c:pt idx="21">
                  <c:v>6.1271100000000001</c:v>
                </c:pt>
                <c:pt idx="22">
                  <c:v>6.1902200000000001</c:v>
                </c:pt>
                <c:pt idx="23">
                  <c:v>6.62059</c:v>
                </c:pt>
                <c:pt idx="24">
                  <c:v>6.9175899999999997</c:v>
                </c:pt>
                <c:pt idx="25">
                  <c:v>7.1269600000000004</c:v>
                </c:pt>
                <c:pt idx="26">
                  <c:v>7.6966799999999997</c:v>
                </c:pt>
                <c:pt idx="27">
                  <c:v>8.9008400000000005</c:v>
                </c:pt>
                <c:pt idx="28">
                  <c:v>8.9906400000000009</c:v>
                </c:pt>
                <c:pt idx="29">
                  <c:v>6.1823899999999998</c:v>
                </c:pt>
                <c:pt idx="30">
                  <c:v>5.7225599999999996</c:v>
                </c:pt>
                <c:pt idx="31">
                  <c:v>6.4826199999999998</c:v>
                </c:pt>
                <c:pt idx="32">
                  <c:v>6.3590600000000004</c:v>
                </c:pt>
                <c:pt idx="33">
                  <c:v>6.1169900000000004</c:v>
                </c:pt>
                <c:pt idx="34">
                  <c:v>7.0495299999999999</c:v>
                </c:pt>
                <c:pt idx="35">
                  <c:v>7.56724</c:v>
                </c:pt>
                <c:pt idx="36">
                  <c:v>7.47668</c:v>
                </c:pt>
                <c:pt idx="37">
                  <c:v>7.8517599999999996</c:v>
                </c:pt>
                <c:pt idx="38">
                  <c:v>8.61355</c:v>
                </c:pt>
                <c:pt idx="39">
                  <c:v>8.3102</c:v>
                </c:pt>
                <c:pt idx="40">
                  <c:v>7.2295800000000003</c:v>
                </c:pt>
                <c:pt idx="41">
                  <c:v>7.1531900000000004</c:v>
                </c:pt>
                <c:pt idx="42">
                  <c:v>7.3983299999999996</c:v>
                </c:pt>
                <c:pt idx="43">
                  <c:v>7.9711699999999999</c:v>
                </c:pt>
                <c:pt idx="44">
                  <c:v>9.3235799999999998</c:v>
                </c:pt>
                <c:pt idx="45">
                  <c:v>9.7509800000000002</c:v>
                </c:pt>
                <c:pt idx="46">
                  <c:v>7.9171899999999997</c:v>
                </c:pt>
                <c:pt idx="47">
                  <c:v>7.1334499999999998</c:v>
                </c:pt>
              </c:numCache>
            </c:numRef>
          </c:xVal>
          <c:yVal>
            <c:numRef>
              <c:f>'Diversity index'!$C$9:$AX$9</c:f>
              <c:numCache>
                <c:formatCode>General</c:formatCode>
                <c:ptCount val="48"/>
                <c:pt idx="0">
                  <c:v>3.8278457979944163</c:v>
                </c:pt>
                <c:pt idx="1">
                  <c:v>3.2308026910386287</c:v>
                </c:pt>
                <c:pt idx="2">
                  <c:v>3.7499449848649093</c:v>
                </c:pt>
                <c:pt idx="3">
                  <c:v>3.4428114962698562</c:v>
                </c:pt>
                <c:pt idx="4">
                  <c:v>3.3253472564320266</c:v>
                </c:pt>
                <c:pt idx="5">
                  <c:v>2.7155245080170634</c:v>
                </c:pt>
                <c:pt idx="6">
                  <c:v>1.7572597000985102</c:v>
                </c:pt>
                <c:pt idx="7">
                  <c:v>1.736102871912814</c:v>
                </c:pt>
                <c:pt idx="8">
                  <c:v>2.7722122389689794</c:v>
                </c:pt>
                <c:pt idx="9">
                  <c:v>2.7005239852868179</c:v>
                </c:pt>
                <c:pt idx="10">
                  <c:v>2.911900952585694</c:v>
                </c:pt>
                <c:pt idx="11">
                  <c:v>2.8308818845551182</c:v>
                </c:pt>
                <c:pt idx="12">
                  <c:v>2.7945703018313868</c:v>
                </c:pt>
                <c:pt idx="13">
                  <c:v>3.372514735818732</c:v>
                </c:pt>
                <c:pt idx="14">
                  <c:v>4.2116181771533618</c:v>
                </c:pt>
                <c:pt idx="15">
                  <c:v>3.3147368494093574</c:v>
                </c:pt>
                <c:pt idx="16">
                  <c:v>3.325200990512057</c:v>
                </c:pt>
                <c:pt idx="17">
                  <c:v>2.1806136648816077</c:v>
                </c:pt>
                <c:pt idx="18">
                  <c:v>2.9751948553697263</c:v>
                </c:pt>
                <c:pt idx="19">
                  <c:v>1.3710968844719804</c:v>
                </c:pt>
                <c:pt idx="20">
                  <c:v>2.306869174517618</c:v>
                </c:pt>
                <c:pt idx="21">
                  <c:v>1.3454840036326345</c:v>
                </c:pt>
                <c:pt idx="22">
                  <c:v>0.75251144394803404</c:v>
                </c:pt>
                <c:pt idx="23">
                  <c:v>0.28666151746529733</c:v>
                </c:pt>
                <c:pt idx="24">
                  <c:v>0.92188977338893718</c:v>
                </c:pt>
                <c:pt idx="25">
                  <c:v>2.6016876983186554</c:v>
                </c:pt>
                <c:pt idx="26">
                  <c:v>2.1394528295106423</c:v>
                </c:pt>
                <c:pt idx="27">
                  <c:v>2.2763790059553499</c:v>
                </c:pt>
                <c:pt idx="28">
                  <c:v>3.0059552028442424</c:v>
                </c:pt>
                <c:pt idx="29">
                  <c:v>1.5167165522776551</c:v>
                </c:pt>
                <c:pt idx="30">
                  <c:v>1.1174171365168259</c:v>
                </c:pt>
                <c:pt idx="31">
                  <c:v>1.8279440401867906</c:v>
                </c:pt>
                <c:pt idx="32">
                  <c:v>2.1333854329322337</c:v>
                </c:pt>
                <c:pt idx="33">
                  <c:v>1.4937101051011359</c:v>
                </c:pt>
                <c:pt idx="34">
                  <c:v>1.6582783986464904</c:v>
                </c:pt>
                <c:pt idx="35">
                  <c:v>2.0881945459541322</c:v>
                </c:pt>
                <c:pt idx="36">
                  <c:v>2.3759920501470768</c:v>
                </c:pt>
                <c:pt idx="37">
                  <c:v>1.935008862835232</c:v>
                </c:pt>
                <c:pt idx="38">
                  <c:v>1.4805640856865718</c:v>
                </c:pt>
                <c:pt idx="39">
                  <c:v>0.61929673853068701</c:v>
                </c:pt>
                <c:pt idx="40">
                  <c:v>0.24865533981192425</c:v>
                </c:pt>
                <c:pt idx="41">
                  <c:v>1.2158271769669515</c:v>
                </c:pt>
                <c:pt idx="42">
                  <c:v>2.2863257653356319</c:v>
                </c:pt>
                <c:pt idx="43">
                  <c:v>1.3630083850718486</c:v>
                </c:pt>
                <c:pt idx="44">
                  <c:v>3.3112418214823789</c:v>
                </c:pt>
                <c:pt idx="45">
                  <c:v>2.4158299462873933</c:v>
                </c:pt>
                <c:pt idx="46">
                  <c:v>2.3161075437063139</c:v>
                </c:pt>
                <c:pt idx="47">
                  <c:v>2.1370895944668744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80352"/>
        <c:axId val="1775877632"/>
      </c:scatterChart>
      <c:valAx>
        <c:axId val="177588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75877632"/>
        <c:crosses val="autoZero"/>
        <c:crossBetween val="midCat"/>
      </c:valAx>
      <c:valAx>
        <c:axId val="177587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5880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wmf"/><Relationship Id="rId1" Type="http://schemas.openxmlformats.org/officeDocument/2006/relationships/image" Target="../media/image11.w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365760</xdr:colOff>
          <xdr:row>73</xdr:row>
          <xdr:rowOff>121920</xdr:rowOff>
        </xdr:from>
        <xdr:to>
          <xdr:col>13</xdr:col>
          <xdr:colOff>502920</xdr:colOff>
          <xdr:row>75</xdr:row>
          <xdr:rowOff>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441960</xdr:colOff>
          <xdr:row>74</xdr:row>
          <xdr:rowOff>175260</xdr:rowOff>
        </xdr:from>
        <xdr:to>
          <xdr:col>13</xdr:col>
          <xdr:colOff>594360</xdr:colOff>
          <xdr:row>76</xdr:row>
          <xdr:rowOff>60960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441960</xdr:colOff>
          <xdr:row>75</xdr:row>
          <xdr:rowOff>175260</xdr:rowOff>
        </xdr:from>
        <xdr:to>
          <xdr:col>13</xdr:col>
          <xdr:colOff>594360</xdr:colOff>
          <xdr:row>77</xdr:row>
          <xdr:rowOff>60960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441960</xdr:colOff>
          <xdr:row>76</xdr:row>
          <xdr:rowOff>175260</xdr:rowOff>
        </xdr:from>
        <xdr:to>
          <xdr:col>13</xdr:col>
          <xdr:colOff>563880</xdr:colOff>
          <xdr:row>78</xdr:row>
          <xdr:rowOff>22860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441960</xdr:colOff>
          <xdr:row>77</xdr:row>
          <xdr:rowOff>175260</xdr:rowOff>
        </xdr:from>
        <xdr:to>
          <xdr:col>13</xdr:col>
          <xdr:colOff>579120</xdr:colOff>
          <xdr:row>79</xdr:row>
          <xdr:rowOff>22860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441960</xdr:colOff>
          <xdr:row>78</xdr:row>
          <xdr:rowOff>175260</xdr:rowOff>
        </xdr:from>
        <xdr:to>
          <xdr:col>14</xdr:col>
          <xdr:colOff>0</xdr:colOff>
          <xdr:row>80</xdr:row>
          <xdr:rowOff>45720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441960</xdr:colOff>
          <xdr:row>79</xdr:row>
          <xdr:rowOff>175260</xdr:rowOff>
        </xdr:from>
        <xdr:to>
          <xdr:col>13</xdr:col>
          <xdr:colOff>601980</xdr:colOff>
          <xdr:row>81</xdr:row>
          <xdr:rowOff>22860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441960</xdr:colOff>
          <xdr:row>80</xdr:row>
          <xdr:rowOff>175260</xdr:rowOff>
        </xdr:from>
        <xdr:to>
          <xdr:col>13</xdr:col>
          <xdr:colOff>601980</xdr:colOff>
          <xdr:row>82</xdr:row>
          <xdr:rowOff>22860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441960</xdr:colOff>
          <xdr:row>81</xdr:row>
          <xdr:rowOff>175260</xdr:rowOff>
        </xdr:from>
        <xdr:to>
          <xdr:col>13</xdr:col>
          <xdr:colOff>594360</xdr:colOff>
          <xdr:row>83</xdr:row>
          <xdr:rowOff>22860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441960</xdr:colOff>
          <xdr:row>82</xdr:row>
          <xdr:rowOff>175260</xdr:rowOff>
        </xdr:from>
        <xdr:to>
          <xdr:col>13</xdr:col>
          <xdr:colOff>441960</xdr:colOff>
          <xdr:row>84</xdr:row>
          <xdr:rowOff>45720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381000</xdr:colOff>
      <xdr:row>2</xdr:row>
      <xdr:rowOff>53340</xdr:rowOff>
    </xdr:from>
    <xdr:to>
      <xdr:col>41</xdr:col>
      <xdr:colOff>76200</xdr:colOff>
      <xdr:row>16</xdr:row>
      <xdr:rowOff>152400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357187</xdr:colOff>
      <xdr:row>22</xdr:row>
      <xdr:rowOff>114300</xdr:rowOff>
    </xdr:from>
    <xdr:to>
      <xdr:col>14</xdr:col>
      <xdr:colOff>471487</xdr:colOff>
      <xdr:row>37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119062</xdr:colOff>
      <xdr:row>23</xdr:row>
      <xdr:rowOff>28575</xdr:rowOff>
    </xdr:from>
    <xdr:to>
      <xdr:col>20</xdr:col>
      <xdr:colOff>423862</xdr:colOff>
      <xdr:row>37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571500</xdr:colOff>
      <xdr:row>72</xdr:row>
      <xdr:rowOff>26670</xdr:rowOff>
    </xdr:from>
    <xdr:to>
      <xdr:col>18</xdr:col>
      <xdr:colOff>266700</xdr:colOff>
      <xdr:row>87</xdr:row>
      <xdr:rowOff>26670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167640</xdr:colOff>
      <xdr:row>32</xdr:row>
      <xdr:rowOff>38100</xdr:rowOff>
    </xdr:from>
    <xdr:to>
      <xdr:col>15</xdr:col>
      <xdr:colOff>472440</xdr:colOff>
      <xdr:row>47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380664</xdr:colOff>
      <xdr:row>14</xdr:row>
      <xdr:rowOff>129887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11</xdr:row>
      <xdr:rowOff>76200</xdr:rowOff>
    </xdr:from>
    <xdr:to>
      <xdr:col>19</xdr:col>
      <xdr:colOff>485775</xdr:colOff>
      <xdr:row>25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295275</xdr:colOff>
      <xdr:row>6</xdr:row>
      <xdr:rowOff>166687</xdr:rowOff>
    </xdr:from>
    <xdr:to>
      <xdr:col>10</xdr:col>
      <xdr:colOff>600075</xdr:colOff>
      <xdr:row>21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335280</xdr:colOff>
          <xdr:row>2</xdr:row>
          <xdr:rowOff>22860</xdr:rowOff>
        </xdr:to>
        <xdr:sp macro="" textlink="">
          <xdr:nvSpPr>
            <xdr:cNvPr id="10242" name="Object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335280</xdr:colOff>
          <xdr:row>2</xdr:row>
          <xdr:rowOff>22860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wmf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0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8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20" Type="http://schemas.openxmlformats.org/officeDocument/2006/relationships/image" Target="../media/image9.wmf"/><Relationship Id="rId1" Type="http://schemas.openxmlformats.org/officeDocument/2006/relationships/drawing" Target="../drawings/drawing3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wmf"/><Relationship Id="rId19" Type="http://schemas.openxmlformats.org/officeDocument/2006/relationships/oleObject" Target="../embeddings/oleObject9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Relationship Id="rId22" Type="http://schemas.openxmlformats.org/officeDocument/2006/relationships/image" Target="../media/image10.w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1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3.xml"/><Relationship Id="rId6" Type="http://schemas.openxmlformats.org/officeDocument/2006/relationships/image" Target="../media/image12.wmf"/><Relationship Id="rId5" Type="http://schemas.openxmlformats.org/officeDocument/2006/relationships/oleObject" Target="../embeddings/oleObject12.bin"/><Relationship Id="rId4" Type="http://schemas.openxmlformats.org/officeDocument/2006/relationships/image" Target="../media/image11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8"/>
  <sheetViews>
    <sheetView workbookViewId="0">
      <selection activeCell="A21" sqref="A2:A21"/>
    </sheetView>
  </sheetViews>
  <sheetFormatPr defaultRowHeight="14.4" x14ac:dyDescent="0.3"/>
  <sheetData>
    <row r="1" spans="1:15" x14ac:dyDescent="0.3">
      <c r="A1" t="s">
        <v>75</v>
      </c>
      <c r="B1" t="s">
        <v>125</v>
      </c>
      <c r="C1" t="s">
        <v>124</v>
      </c>
      <c r="D1" t="s">
        <v>108</v>
      </c>
      <c r="E1" t="s">
        <v>123</v>
      </c>
      <c r="F1" t="s">
        <v>105</v>
      </c>
    </row>
    <row r="2" spans="1:15" x14ac:dyDescent="0.3">
      <c r="A2">
        <v>500</v>
      </c>
      <c r="B2">
        <v>1</v>
      </c>
      <c r="C2">
        <v>1</v>
      </c>
      <c r="D2" t="s">
        <v>45</v>
      </c>
      <c r="E2">
        <v>0.15246999999999999</v>
      </c>
      <c r="F2">
        <v>6.3968999999999998E-2</v>
      </c>
      <c r="L2">
        <v>936</v>
      </c>
      <c r="M2" t="s">
        <v>45</v>
      </c>
      <c r="N2" s="1">
        <v>0.15246999999999999</v>
      </c>
      <c r="O2" s="1">
        <v>6.3968999999999998E-2</v>
      </c>
    </row>
    <row r="3" spans="1:15" x14ac:dyDescent="0.3">
      <c r="A3">
        <v>600</v>
      </c>
      <c r="B3">
        <v>2</v>
      </c>
      <c r="C3">
        <v>1</v>
      </c>
      <c r="D3" t="s">
        <v>45</v>
      </c>
      <c r="E3">
        <v>0.18471000000000001</v>
      </c>
      <c r="F3">
        <v>7.7603000000000005E-2</v>
      </c>
      <c r="L3">
        <v>937</v>
      </c>
      <c r="M3" t="s">
        <v>45</v>
      </c>
      <c r="N3" s="1">
        <v>0.18471000000000001</v>
      </c>
      <c r="O3" s="1">
        <v>7.7603000000000005E-2</v>
      </c>
    </row>
    <row r="4" spans="1:15" x14ac:dyDescent="0.3">
      <c r="A4">
        <v>700</v>
      </c>
      <c r="B4">
        <v>3</v>
      </c>
      <c r="C4">
        <v>1</v>
      </c>
      <c r="D4" t="s">
        <v>45</v>
      </c>
      <c r="E4">
        <v>0.21759000000000001</v>
      </c>
      <c r="F4">
        <v>9.1544E-2</v>
      </c>
      <c r="L4">
        <v>938</v>
      </c>
      <c r="M4" t="s">
        <v>45</v>
      </c>
      <c r="N4" s="1">
        <v>0.21759000000000001</v>
      </c>
      <c r="O4" s="1">
        <v>9.1544E-2</v>
      </c>
    </row>
    <row r="5" spans="1:15" x14ac:dyDescent="0.3">
      <c r="A5">
        <v>800</v>
      </c>
      <c r="B5">
        <v>4</v>
      </c>
      <c r="C5">
        <v>1</v>
      </c>
      <c r="D5" t="s">
        <v>45</v>
      </c>
      <c r="E5">
        <v>0.25112000000000001</v>
      </c>
      <c r="F5">
        <v>0.10581</v>
      </c>
      <c r="L5">
        <v>939</v>
      </c>
      <c r="M5" t="s">
        <v>45</v>
      </c>
      <c r="N5" s="1">
        <v>0.25112000000000001</v>
      </c>
      <c r="O5" s="1">
        <v>0.10581</v>
      </c>
    </row>
    <row r="6" spans="1:15" x14ac:dyDescent="0.3">
      <c r="A6">
        <v>900</v>
      </c>
      <c r="B6">
        <v>5</v>
      </c>
      <c r="C6">
        <v>1</v>
      </c>
      <c r="D6" t="s">
        <v>45</v>
      </c>
      <c r="E6">
        <v>0.28533999999999998</v>
      </c>
      <c r="F6">
        <v>0.12039999999999999</v>
      </c>
      <c r="L6">
        <v>940</v>
      </c>
      <c r="M6" t="s">
        <v>45</v>
      </c>
      <c r="N6" s="1">
        <v>0.28533999999999998</v>
      </c>
      <c r="O6" s="1">
        <v>0.12039999999999999</v>
      </c>
    </row>
    <row r="7" spans="1:15" x14ac:dyDescent="0.3">
      <c r="A7">
        <v>1000</v>
      </c>
      <c r="B7">
        <v>6</v>
      </c>
      <c r="C7">
        <v>1</v>
      </c>
      <c r="D7" t="s">
        <v>45</v>
      </c>
      <c r="E7">
        <v>0.32027</v>
      </c>
      <c r="F7">
        <v>0.13535</v>
      </c>
      <c r="L7">
        <v>941</v>
      </c>
      <c r="M7" t="s">
        <v>45</v>
      </c>
      <c r="N7" s="1">
        <v>0.32027</v>
      </c>
      <c r="O7" s="1">
        <v>0.13535</v>
      </c>
    </row>
    <row r="8" spans="1:15" x14ac:dyDescent="0.3">
      <c r="A8">
        <v>1100</v>
      </c>
      <c r="B8">
        <v>7</v>
      </c>
      <c r="C8">
        <v>1</v>
      </c>
      <c r="D8" t="s">
        <v>45</v>
      </c>
      <c r="E8">
        <v>0.35593000000000002</v>
      </c>
      <c r="F8">
        <v>0.15067</v>
      </c>
      <c r="L8">
        <v>942</v>
      </c>
      <c r="M8" t="s">
        <v>45</v>
      </c>
      <c r="N8" s="1">
        <v>0.35593000000000002</v>
      </c>
      <c r="O8" s="1">
        <v>0.15067</v>
      </c>
    </row>
    <row r="9" spans="1:15" x14ac:dyDescent="0.3">
      <c r="A9">
        <v>1200</v>
      </c>
      <c r="B9">
        <v>8</v>
      </c>
      <c r="C9">
        <v>1</v>
      </c>
      <c r="D9" t="s">
        <v>45</v>
      </c>
      <c r="E9">
        <v>0.39235999999999999</v>
      </c>
      <c r="F9">
        <v>0.16636999999999999</v>
      </c>
      <c r="L9">
        <v>943</v>
      </c>
      <c r="M9" t="s">
        <v>45</v>
      </c>
      <c r="N9" s="1">
        <v>0.39235999999999999</v>
      </c>
      <c r="O9" s="1">
        <v>0.16636999999999999</v>
      </c>
    </row>
    <row r="10" spans="1:15" x14ac:dyDescent="0.3">
      <c r="A10">
        <v>1300</v>
      </c>
      <c r="B10">
        <v>9</v>
      </c>
      <c r="C10">
        <v>1</v>
      </c>
      <c r="D10" t="s">
        <v>45</v>
      </c>
      <c r="E10">
        <v>0.42959000000000003</v>
      </c>
      <c r="F10">
        <v>0.18246999999999999</v>
      </c>
      <c r="L10">
        <v>944</v>
      </c>
      <c r="M10" t="s">
        <v>45</v>
      </c>
      <c r="N10" s="1">
        <v>0.42959000000000003</v>
      </c>
      <c r="O10" s="1">
        <v>0.18246999999999999</v>
      </c>
    </row>
    <row r="11" spans="1:15" x14ac:dyDescent="0.3">
      <c r="A11">
        <v>1400</v>
      </c>
      <c r="B11">
        <v>10</v>
      </c>
      <c r="C11">
        <v>1</v>
      </c>
      <c r="D11" t="s">
        <v>45</v>
      </c>
      <c r="E11">
        <v>0.46765000000000001</v>
      </c>
      <c r="F11">
        <v>0.19900000000000001</v>
      </c>
      <c r="L11">
        <v>945</v>
      </c>
      <c r="M11" t="s">
        <v>45</v>
      </c>
      <c r="N11" s="1">
        <v>0.46765000000000001</v>
      </c>
      <c r="O11" s="1">
        <v>0.19900000000000001</v>
      </c>
    </row>
    <row r="12" spans="1:15" x14ac:dyDescent="0.3">
      <c r="A12">
        <v>1500</v>
      </c>
      <c r="B12">
        <v>11</v>
      </c>
      <c r="C12">
        <v>1</v>
      </c>
      <c r="D12" t="s">
        <v>45</v>
      </c>
      <c r="E12">
        <v>0.50658000000000003</v>
      </c>
      <c r="F12">
        <v>0.21597</v>
      </c>
      <c r="L12">
        <v>946</v>
      </c>
      <c r="M12" t="s">
        <v>45</v>
      </c>
      <c r="N12" s="1">
        <v>0.50658000000000003</v>
      </c>
      <c r="O12" s="1">
        <v>0.21597</v>
      </c>
    </row>
    <row r="13" spans="1:15" x14ac:dyDescent="0.3">
      <c r="A13">
        <v>1600</v>
      </c>
      <c r="B13">
        <v>12</v>
      </c>
      <c r="C13">
        <v>1</v>
      </c>
      <c r="D13" t="s">
        <v>45</v>
      </c>
      <c r="E13">
        <v>0.54642000000000002</v>
      </c>
      <c r="F13">
        <v>0.23341999999999999</v>
      </c>
      <c r="L13">
        <v>947</v>
      </c>
      <c r="M13" t="s">
        <v>45</v>
      </c>
      <c r="N13" s="1">
        <v>0.54642000000000002</v>
      </c>
      <c r="O13" s="1">
        <v>0.23341999999999999</v>
      </c>
    </row>
    <row r="14" spans="1:15" x14ac:dyDescent="0.3">
      <c r="A14">
        <v>1700</v>
      </c>
      <c r="B14">
        <v>13</v>
      </c>
      <c r="C14">
        <v>1</v>
      </c>
      <c r="D14" t="s">
        <v>45</v>
      </c>
      <c r="E14">
        <v>0.58720000000000006</v>
      </c>
      <c r="F14">
        <v>0.25135000000000002</v>
      </c>
      <c r="L14">
        <v>948</v>
      </c>
      <c r="M14" t="s">
        <v>45</v>
      </c>
      <c r="N14" s="1">
        <v>0.58720000000000006</v>
      </c>
      <c r="O14" s="1">
        <v>0.25135000000000002</v>
      </c>
    </row>
    <row r="15" spans="1:15" x14ac:dyDescent="0.3">
      <c r="A15">
        <v>1800</v>
      </c>
      <c r="B15">
        <v>14</v>
      </c>
      <c r="C15">
        <v>1</v>
      </c>
      <c r="D15" t="s">
        <v>45</v>
      </c>
      <c r="E15">
        <v>0.62895999999999996</v>
      </c>
      <c r="F15">
        <v>0.26979999999999998</v>
      </c>
      <c r="L15">
        <v>949</v>
      </c>
      <c r="M15" t="s">
        <v>45</v>
      </c>
      <c r="N15" s="1">
        <v>0.62895999999999996</v>
      </c>
      <c r="O15" s="1">
        <v>0.26979999999999998</v>
      </c>
    </row>
    <row r="16" spans="1:15" x14ac:dyDescent="0.3">
      <c r="A16">
        <v>1900</v>
      </c>
      <c r="B16">
        <v>15</v>
      </c>
      <c r="C16">
        <v>1</v>
      </c>
      <c r="D16" t="s">
        <v>45</v>
      </c>
      <c r="E16">
        <v>0.67176999999999998</v>
      </c>
      <c r="F16">
        <v>0.2888</v>
      </c>
      <c r="L16">
        <v>950</v>
      </c>
      <c r="M16" t="s">
        <v>45</v>
      </c>
      <c r="N16" s="1">
        <v>0.67176999999999998</v>
      </c>
      <c r="O16" s="1">
        <v>0.2888</v>
      </c>
    </row>
    <row r="17" spans="1:15" x14ac:dyDescent="0.3">
      <c r="A17">
        <v>2000</v>
      </c>
      <c r="B17">
        <v>16</v>
      </c>
      <c r="C17">
        <v>1</v>
      </c>
      <c r="D17" t="s">
        <v>45</v>
      </c>
      <c r="E17">
        <v>0.71565000000000001</v>
      </c>
      <c r="F17">
        <v>0.30837999999999999</v>
      </c>
      <c r="L17">
        <v>951</v>
      </c>
      <c r="M17" t="s">
        <v>45</v>
      </c>
      <c r="N17" s="1">
        <v>0.71565000000000001</v>
      </c>
      <c r="O17" s="1">
        <v>0.30837999999999999</v>
      </c>
    </row>
    <row r="18" spans="1:15" x14ac:dyDescent="0.3">
      <c r="A18">
        <v>2100</v>
      </c>
      <c r="B18">
        <v>17</v>
      </c>
      <c r="C18">
        <v>1</v>
      </c>
      <c r="D18" t="s">
        <v>45</v>
      </c>
      <c r="E18">
        <v>0.76066999999999996</v>
      </c>
      <c r="F18">
        <v>0.32856999999999997</v>
      </c>
      <c r="L18">
        <v>952</v>
      </c>
      <c r="M18" t="s">
        <v>45</v>
      </c>
      <c r="N18" s="1">
        <v>0.76066999999999996</v>
      </c>
      <c r="O18" s="1">
        <v>0.32856999999999997</v>
      </c>
    </row>
    <row r="19" spans="1:15" x14ac:dyDescent="0.3">
      <c r="A19">
        <v>2200</v>
      </c>
      <c r="B19">
        <v>18</v>
      </c>
      <c r="C19">
        <v>1</v>
      </c>
      <c r="D19" t="s">
        <v>45</v>
      </c>
      <c r="E19">
        <v>0.80688000000000004</v>
      </c>
      <c r="F19">
        <v>0.34942000000000001</v>
      </c>
      <c r="L19">
        <v>953</v>
      </c>
      <c r="M19" t="s">
        <v>45</v>
      </c>
      <c r="N19" s="1">
        <v>0.80688000000000004</v>
      </c>
      <c r="O19" s="1">
        <v>0.34942000000000001</v>
      </c>
    </row>
    <row r="20" spans="1:15" x14ac:dyDescent="0.3">
      <c r="A20">
        <v>2300</v>
      </c>
      <c r="B20">
        <v>19</v>
      </c>
      <c r="C20">
        <v>1</v>
      </c>
      <c r="D20" t="s">
        <v>45</v>
      </c>
      <c r="E20">
        <v>0.85433999999999999</v>
      </c>
      <c r="F20">
        <v>0.37095</v>
      </c>
      <c r="L20">
        <v>954</v>
      </c>
      <c r="M20" t="s">
        <v>45</v>
      </c>
      <c r="N20" s="1">
        <v>0.85433999999999999</v>
      </c>
      <c r="O20" s="1">
        <v>0.37095</v>
      </c>
    </row>
    <row r="21" spans="1:15" x14ac:dyDescent="0.3">
      <c r="A21">
        <v>2400</v>
      </c>
      <c r="B21">
        <v>20</v>
      </c>
      <c r="C21">
        <v>1</v>
      </c>
      <c r="D21" t="s">
        <v>45</v>
      </c>
      <c r="E21">
        <v>0.90310999999999997</v>
      </c>
      <c r="F21">
        <v>0.39322000000000001</v>
      </c>
      <c r="L21">
        <v>955</v>
      </c>
      <c r="M21" t="s">
        <v>45</v>
      </c>
      <c r="N21" s="1">
        <v>0.90310999999999997</v>
      </c>
      <c r="O21" s="1">
        <v>0.39322000000000001</v>
      </c>
    </row>
    <row r="22" spans="1:15" x14ac:dyDescent="0.3">
      <c r="A22">
        <v>500</v>
      </c>
      <c r="B22">
        <v>1</v>
      </c>
      <c r="C22">
        <v>2</v>
      </c>
      <c r="D22" t="s">
        <v>46</v>
      </c>
      <c r="E22">
        <v>1.4161999999999999</v>
      </c>
      <c r="F22">
        <v>0.32412000000000002</v>
      </c>
      <c r="L22">
        <v>956</v>
      </c>
      <c r="M22" t="s">
        <v>46</v>
      </c>
      <c r="N22" s="1">
        <v>1.4161999999999999</v>
      </c>
      <c r="O22" s="1">
        <v>0.32412000000000002</v>
      </c>
    </row>
    <row r="23" spans="1:15" x14ac:dyDescent="0.3">
      <c r="A23">
        <v>600</v>
      </c>
      <c r="B23">
        <v>2</v>
      </c>
      <c r="C23">
        <v>2</v>
      </c>
      <c r="D23" t="s">
        <v>46</v>
      </c>
      <c r="E23">
        <v>1.389</v>
      </c>
      <c r="F23">
        <v>0.31972</v>
      </c>
      <c r="L23">
        <v>957</v>
      </c>
      <c r="M23" t="s">
        <v>46</v>
      </c>
      <c r="N23" s="1">
        <v>1.389</v>
      </c>
      <c r="O23" s="1">
        <v>0.31972</v>
      </c>
    </row>
    <row r="24" spans="1:15" x14ac:dyDescent="0.3">
      <c r="A24">
        <v>700</v>
      </c>
      <c r="B24">
        <v>3</v>
      </c>
      <c r="C24">
        <v>2</v>
      </c>
      <c r="D24" t="s">
        <v>46</v>
      </c>
      <c r="E24">
        <v>1.3620000000000001</v>
      </c>
      <c r="F24">
        <v>0.31535999999999997</v>
      </c>
      <c r="L24">
        <v>958</v>
      </c>
      <c r="M24" t="s">
        <v>46</v>
      </c>
      <c r="N24" s="1">
        <v>1.3620000000000001</v>
      </c>
      <c r="O24" s="1">
        <v>0.31535999999999997</v>
      </c>
    </row>
    <row r="25" spans="1:15" x14ac:dyDescent="0.3">
      <c r="A25">
        <v>800</v>
      </c>
      <c r="B25">
        <v>4</v>
      </c>
      <c r="C25">
        <v>2</v>
      </c>
      <c r="D25" t="s">
        <v>46</v>
      </c>
      <c r="E25">
        <v>1.3351999999999999</v>
      </c>
      <c r="F25">
        <v>0.31103999999999998</v>
      </c>
      <c r="L25">
        <v>959</v>
      </c>
      <c r="M25" t="s">
        <v>46</v>
      </c>
      <c r="N25" s="1">
        <v>1.3351999999999999</v>
      </c>
      <c r="O25" s="1">
        <v>0.31103999999999998</v>
      </c>
    </row>
    <row r="26" spans="1:15" x14ac:dyDescent="0.3">
      <c r="A26">
        <v>900</v>
      </c>
      <c r="B26">
        <v>5</v>
      </c>
      <c r="C26">
        <v>2</v>
      </c>
      <c r="D26" t="s">
        <v>46</v>
      </c>
      <c r="E26">
        <v>1.3086</v>
      </c>
      <c r="F26">
        <v>0.30675999999999998</v>
      </c>
      <c r="L26">
        <v>960</v>
      </c>
      <c r="M26" t="s">
        <v>46</v>
      </c>
      <c r="N26" s="1">
        <v>1.3086</v>
      </c>
      <c r="O26" s="1">
        <v>0.30675999999999998</v>
      </c>
    </row>
    <row r="27" spans="1:15" x14ac:dyDescent="0.3">
      <c r="A27">
        <v>1000</v>
      </c>
      <c r="B27">
        <v>6</v>
      </c>
      <c r="C27">
        <v>2</v>
      </c>
      <c r="D27" t="s">
        <v>46</v>
      </c>
      <c r="E27">
        <v>1.2821</v>
      </c>
      <c r="F27">
        <v>0.30253000000000002</v>
      </c>
      <c r="L27">
        <v>961</v>
      </c>
      <c r="M27" t="s">
        <v>46</v>
      </c>
      <c r="N27" s="1">
        <v>1.2821</v>
      </c>
      <c r="O27" s="1">
        <v>0.30253000000000002</v>
      </c>
    </row>
    <row r="28" spans="1:15" x14ac:dyDescent="0.3">
      <c r="A28">
        <v>1100</v>
      </c>
      <c r="B28">
        <v>7</v>
      </c>
      <c r="C28">
        <v>2</v>
      </c>
      <c r="D28" t="s">
        <v>46</v>
      </c>
      <c r="E28">
        <v>1.2558</v>
      </c>
      <c r="F28">
        <v>0.29833999999999999</v>
      </c>
      <c r="L28">
        <v>962</v>
      </c>
      <c r="M28" t="s">
        <v>46</v>
      </c>
      <c r="N28" s="1">
        <v>1.2558</v>
      </c>
      <c r="O28" s="1">
        <v>0.29833999999999999</v>
      </c>
    </row>
    <row r="29" spans="1:15" x14ac:dyDescent="0.3">
      <c r="A29">
        <v>1200</v>
      </c>
      <c r="B29">
        <v>8</v>
      </c>
      <c r="C29">
        <v>2</v>
      </c>
      <c r="D29" t="s">
        <v>46</v>
      </c>
      <c r="E29">
        <v>1.2297</v>
      </c>
      <c r="F29">
        <v>0.29418</v>
      </c>
      <c r="L29">
        <v>963</v>
      </c>
      <c r="M29" t="s">
        <v>46</v>
      </c>
      <c r="N29" s="1">
        <v>1.2297</v>
      </c>
      <c r="O29" s="1">
        <v>0.29418</v>
      </c>
    </row>
    <row r="30" spans="1:15" x14ac:dyDescent="0.3">
      <c r="A30">
        <v>1300</v>
      </c>
      <c r="B30">
        <v>9</v>
      </c>
      <c r="C30">
        <v>2</v>
      </c>
      <c r="D30" t="s">
        <v>46</v>
      </c>
      <c r="E30">
        <v>1.2038</v>
      </c>
      <c r="F30">
        <v>0.29008</v>
      </c>
      <c r="L30">
        <v>964</v>
      </c>
      <c r="M30" t="s">
        <v>46</v>
      </c>
      <c r="N30" s="1">
        <v>1.2038</v>
      </c>
      <c r="O30" s="1">
        <v>0.29008</v>
      </c>
    </row>
    <row r="31" spans="1:15" x14ac:dyDescent="0.3">
      <c r="A31">
        <v>1400</v>
      </c>
      <c r="B31">
        <v>10</v>
      </c>
      <c r="C31">
        <v>2</v>
      </c>
      <c r="D31" t="s">
        <v>46</v>
      </c>
      <c r="E31">
        <v>1.1780999999999999</v>
      </c>
      <c r="F31">
        <v>0.28600999999999999</v>
      </c>
      <c r="L31">
        <v>965</v>
      </c>
      <c r="M31" t="s">
        <v>46</v>
      </c>
      <c r="N31" s="1">
        <v>1.1780999999999999</v>
      </c>
      <c r="O31" s="1">
        <v>0.28600999999999999</v>
      </c>
    </row>
    <row r="32" spans="1:15" x14ac:dyDescent="0.3">
      <c r="A32">
        <v>1500</v>
      </c>
      <c r="B32">
        <v>11</v>
      </c>
      <c r="C32">
        <v>2</v>
      </c>
      <c r="D32" t="s">
        <v>46</v>
      </c>
      <c r="E32">
        <v>1.1525000000000001</v>
      </c>
      <c r="F32">
        <v>0.28198000000000001</v>
      </c>
      <c r="L32">
        <v>966</v>
      </c>
      <c r="M32" t="s">
        <v>46</v>
      </c>
      <c r="N32" s="1">
        <v>1.1525000000000001</v>
      </c>
      <c r="O32" s="1">
        <v>0.28198000000000001</v>
      </c>
    </row>
    <row r="33" spans="1:15" x14ac:dyDescent="0.3">
      <c r="A33">
        <v>1600</v>
      </c>
      <c r="B33">
        <v>12</v>
      </c>
      <c r="C33">
        <v>2</v>
      </c>
      <c r="D33" t="s">
        <v>46</v>
      </c>
      <c r="E33">
        <v>1.1271</v>
      </c>
      <c r="F33">
        <v>0.27800000000000002</v>
      </c>
      <c r="L33">
        <v>967</v>
      </c>
      <c r="M33" t="s">
        <v>46</v>
      </c>
      <c r="N33" s="1">
        <v>1.1271</v>
      </c>
      <c r="O33" s="1">
        <v>0.27800000000000002</v>
      </c>
    </row>
    <row r="34" spans="1:15" x14ac:dyDescent="0.3">
      <c r="A34">
        <v>1700</v>
      </c>
      <c r="B34">
        <v>13</v>
      </c>
      <c r="C34">
        <v>2</v>
      </c>
      <c r="D34" t="s">
        <v>46</v>
      </c>
      <c r="E34">
        <v>1.1019000000000001</v>
      </c>
      <c r="F34">
        <v>0.27406000000000003</v>
      </c>
      <c r="L34">
        <v>968</v>
      </c>
      <c r="M34" t="s">
        <v>46</v>
      </c>
      <c r="N34" s="1">
        <v>1.1019000000000001</v>
      </c>
      <c r="O34" s="1">
        <v>0.27406000000000003</v>
      </c>
    </row>
    <row r="35" spans="1:15" x14ac:dyDescent="0.3">
      <c r="A35">
        <v>1800</v>
      </c>
      <c r="B35">
        <v>14</v>
      </c>
      <c r="C35">
        <v>2</v>
      </c>
      <c r="D35" t="s">
        <v>46</v>
      </c>
      <c r="E35">
        <v>1.0769</v>
      </c>
      <c r="F35">
        <v>0.27016000000000001</v>
      </c>
      <c r="L35">
        <v>969</v>
      </c>
      <c r="M35" t="s">
        <v>46</v>
      </c>
      <c r="N35" s="1">
        <v>1.0769</v>
      </c>
      <c r="O35" s="1">
        <v>0.27016000000000001</v>
      </c>
    </row>
    <row r="36" spans="1:15" x14ac:dyDescent="0.3">
      <c r="A36">
        <v>1900</v>
      </c>
      <c r="B36">
        <v>15</v>
      </c>
      <c r="C36">
        <v>2</v>
      </c>
      <c r="D36" t="s">
        <v>46</v>
      </c>
      <c r="E36">
        <v>1.0522</v>
      </c>
      <c r="F36">
        <v>0.26629000000000003</v>
      </c>
      <c r="L36">
        <v>970</v>
      </c>
      <c r="M36" t="s">
        <v>46</v>
      </c>
      <c r="N36" s="1">
        <v>1.0522</v>
      </c>
      <c r="O36" s="1">
        <v>0.26629000000000003</v>
      </c>
    </row>
    <row r="37" spans="1:15" x14ac:dyDescent="0.3">
      <c r="A37">
        <v>2000</v>
      </c>
      <c r="B37">
        <v>16</v>
      </c>
      <c r="C37">
        <v>2</v>
      </c>
      <c r="D37" t="s">
        <v>46</v>
      </c>
      <c r="E37">
        <v>1.0275000000000001</v>
      </c>
      <c r="F37">
        <v>0.26246999999999998</v>
      </c>
      <c r="L37">
        <v>971</v>
      </c>
      <c r="M37" t="s">
        <v>46</v>
      </c>
      <c r="N37" s="1">
        <v>1.0275000000000001</v>
      </c>
      <c r="O37" s="1">
        <v>0.26246999999999998</v>
      </c>
    </row>
    <row r="38" spans="1:15" x14ac:dyDescent="0.3">
      <c r="A38">
        <v>2100</v>
      </c>
      <c r="B38">
        <v>17</v>
      </c>
      <c r="C38">
        <v>2</v>
      </c>
      <c r="D38" t="s">
        <v>46</v>
      </c>
      <c r="E38">
        <v>1.0031000000000001</v>
      </c>
      <c r="F38">
        <v>0.25868999999999998</v>
      </c>
      <c r="L38">
        <v>972</v>
      </c>
      <c r="M38" t="s">
        <v>46</v>
      </c>
      <c r="N38" s="1">
        <v>1.0031000000000001</v>
      </c>
      <c r="O38" s="1">
        <v>0.25868999999999998</v>
      </c>
    </row>
    <row r="39" spans="1:15" x14ac:dyDescent="0.3">
      <c r="A39">
        <v>2200</v>
      </c>
      <c r="B39">
        <v>18</v>
      </c>
      <c r="C39">
        <v>2</v>
      </c>
      <c r="D39" t="s">
        <v>46</v>
      </c>
      <c r="E39">
        <v>0.97894999999999999</v>
      </c>
      <c r="F39">
        <v>0.25495000000000001</v>
      </c>
      <c r="L39">
        <v>973</v>
      </c>
      <c r="M39" t="s">
        <v>46</v>
      </c>
      <c r="N39" s="1">
        <v>0.97894999999999999</v>
      </c>
      <c r="O39" s="1">
        <v>0.25495000000000001</v>
      </c>
    </row>
    <row r="40" spans="1:15" x14ac:dyDescent="0.3">
      <c r="A40">
        <v>2300</v>
      </c>
      <c r="B40">
        <v>19</v>
      </c>
      <c r="C40">
        <v>2</v>
      </c>
      <c r="D40" t="s">
        <v>46</v>
      </c>
      <c r="E40">
        <v>0.95494999999999997</v>
      </c>
      <c r="F40">
        <v>0.25124999999999997</v>
      </c>
      <c r="L40">
        <v>974</v>
      </c>
      <c r="M40" t="s">
        <v>46</v>
      </c>
      <c r="N40" s="1">
        <v>0.95494999999999997</v>
      </c>
      <c r="O40" s="1">
        <v>0.25124999999999997</v>
      </c>
    </row>
    <row r="41" spans="1:15" x14ac:dyDescent="0.3">
      <c r="A41">
        <v>2400</v>
      </c>
      <c r="B41">
        <v>20</v>
      </c>
      <c r="C41">
        <v>2</v>
      </c>
      <c r="D41" t="s">
        <v>46</v>
      </c>
      <c r="E41">
        <v>0.93117000000000005</v>
      </c>
      <c r="F41">
        <v>0.24757999999999999</v>
      </c>
      <c r="L41">
        <v>975</v>
      </c>
      <c r="M41" t="s">
        <v>46</v>
      </c>
      <c r="N41" s="1">
        <v>0.93117000000000005</v>
      </c>
      <c r="O41" s="1">
        <v>0.24757999999999999</v>
      </c>
    </row>
    <row r="42" spans="1:15" x14ac:dyDescent="0.3">
      <c r="A42">
        <v>500</v>
      </c>
      <c r="B42">
        <v>1</v>
      </c>
      <c r="C42">
        <v>3</v>
      </c>
      <c r="D42" t="s">
        <v>101</v>
      </c>
      <c r="E42">
        <v>1.0567</v>
      </c>
      <c r="F42">
        <v>0.12703</v>
      </c>
      <c r="L42">
        <v>976</v>
      </c>
      <c r="M42" t="s">
        <v>101</v>
      </c>
      <c r="N42" s="1">
        <v>1.0567</v>
      </c>
      <c r="O42" s="1">
        <v>0.12703</v>
      </c>
    </row>
    <row r="43" spans="1:15" x14ac:dyDescent="0.3">
      <c r="A43">
        <v>600</v>
      </c>
      <c r="B43">
        <v>2</v>
      </c>
      <c r="C43">
        <v>3</v>
      </c>
      <c r="D43" t="s">
        <v>101</v>
      </c>
      <c r="E43">
        <v>1.0365</v>
      </c>
      <c r="F43">
        <v>0.12698999999999999</v>
      </c>
      <c r="L43">
        <v>977</v>
      </c>
      <c r="M43" t="s">
        <v>101</v>
      </c>
      <c r="N43" s="1">
        <v>1.0365</v>
      </c>
      <c r="O43" s="1">
        <v>0.12698999999999999</v>
      </c>
    </row>
    <row r="44" spans="1:15" x14ac:dyDescent="0.3">
      <c r="A44">
        <v>700</v>
      </c>
      <c r="B44">
        <v>3</v>
      </c>
      <c r="C44">
        <v>3</v>
      </c>
      <c r="D44" t="s">
        <v>101</v>
      </c>
      <c r="E44">
        <v>1.0163</v>
      </c>
      <c r="F44">
        <v>0.12692999999999999</v>
      </c>
      <c r="L44">
        <v>978</v>
      </c>
      <c r="M44" t="s">
        <v>101</v>
      </c>
      <c r="N44" s="1">
        <v>1.0163</v>
      </c>
      <c r="O44" s="1">
        <v>0.12692999999999999</v>
      </c>
    </row>
    <row r="45" spans="1:15" x14ac:dyDescent="0.3">
      <c r="A45">
        <v>800</v>
      </c>
      <c r="B45">
        <v>4</v>
      </c>
      <c r="C45">
        <v>3</v>
      </c>
      <c r="D45" t="s">
        <v>101</v>
      </c>
      <c r="E45">
        <v>0.99634</v>
      </c>
      <c r="F45">
        <v>0.12687000000000001</v>
      </c>
      <c r="L45">
        <v>979</v>
      </c>
      <c r="M45" t="s">
        <v>101</v>
      </c>
      <c r="N45" s="1">
        <v>0.99634</v>
      </c>
      <c r="O45" s="1">
        <v>0.12687000000000001</v>
      </c>
    </row>
    <row r="46" spans="1:15" x14ac:dyDescent="0.3">
      <c r="A46">
        <v>900</v>
      </c>
      <c r="B46">
        <v>5</v>
      </c>
      <c r="C46">
        <v>3</v>
      </c>
      <c r="D46" t="s">
        <v>101</v>
      </c>
      <c r="E46">
        <v>0.97645999999999999</v>
      </c>
      <c r="F46">
        <v>0.1268</v>
      </c>
      <c r="L46">
        <v>980</v>
      </c>
      <c r="M46" t="s">
        <v>101</v>
      </c>
      <c r="N46" s="1">
        <v>0.97645999999999999</v>
      </c>
      <c r="O46" s="1">
        <v>0.1268</v>
      </c>
    </row>
    <row r="47" spans="1:15" x14ac:dyDescent="0.3">
      <c r="A47">
        <v>1000</v>
      </c>
      <c r="B47">
        <v>6</v>
      </c>
      <c r="C47">
        <v>3</v>
      </c>
      <c r="D47" t="s">
        <v>101</v>
      </c>
      <c r="E47">
        <v>0.95670999999999995</v>
      </c>
      <c r="F47">
        <v>0.12672</v>
      </c>
      <c r="L47">
        <v>981</v>
      </c>
      <c r="M47" t="s">
        <v>101</v>
      </c>
      <c r="N47" s="1">
        <v>0.95670999999999995</v>
      </c>
      <c r="O47" s="1">
        <v>0.12672</v>
      </c>
    </row>
    <row r="48" spans="1:15" x14ac:dyDescent="0.3">
      <c r="A48">
        <v>1100</v>
      </c>
      <c r="B48">
        <v>7</v>
      </c>
      <c r="C48">
        <v>3</v>
      </c>
      <c r="D48" t="s">
        <v>101</v>
      </c>
      <c r="E48">
        <v>0.93710000000000004</v>
      </c>
      <c r="F48">
        <v>0.12662000000000001</v>
      </c>
      <c r="L48">
        <v>982</v>
      </c>
      <c r="M48" t="s">
        <v>101</v>
      </c>
      <c r="N48" s="1">
        <v>0.93710000000000004</v>
      </c>
      <c r="O48" s="1">
        <v>0.12662000000000001</v>
      </c>
    </row>
    <row r="49" spans="1:15" x14ac:dyDescent="0.3">
      <c r="A49">
        <v>1200</v>
      </c>
      <c r="B49">
        <v>8</v>
      </c>
      <c r="C49">
        <v>3</v>
      </c>
      <c r="D49" t="s">
        <v>101</v>
      </c>
      <c r="E49">
        <v>0.91761999999999999</v>
      </c>
      <c r="F49">
        <v>0.12651999999999999</v>
      </c>
      <c r="L49">
        <v>983</v>
      </c>
      <c r="M49" t="s">
        <v>101</v>
      </c>
      <c r="N49" s="1">
        <v>0.91761999999999999</v>
      </c>
      <c r="O49" s="1">
        <v>0.12651999999999999</v>
      </c>
    </row>
    <row r="50" spans="1:15" x14ac:dyDescent="0.3">
      <c r="A50">
        <v>1300</v>
      </c>
      <c r="B50">
        <v>9</v>
      </c>
      <c r="C50">
        <v>3</v>
      </c>
      <c r="D50" t="s">
        <v>101</v>
      </c>
      <c r="E50">
        <v>0.89827000000000001</v>
      </c>
      <c r="F50">
        <v>0.12640000000000001</v>
      </c>
      <c r="L50">
        <v>984</v>
      </c>
      <c r="M50" t="s">
        <v>101</v>
      </c>
      <c r="N50" s="1">
        <v>0.89827000000000001</v>
      </c>
      <c r="O50" s="1">
        <v>0.12640000000000001</v>
      </c>
    </row>
    <row r="51" spans="1:15" x14ac:dyDescent="0.3">
      <c r="A51">
        <v>1400</v>
      </c>
      <c r="B51">
        <v>10</v>
      </c>
      <c r="C51">
        <v>3</v>
      </c>
      <c r="D51" t="s">
        <v>101</v>
      </c>
      <c r="E51">
        <v>0.87905999999999995</v>
      </c>
      <c r="F51">
        <v>0.12626999999999999</v>
      </c>
      <c r="L51">
        <v>985</v>
      </c>
      <c r="M51" t="s">
        <v>101</v>
      </c>
      <c r="N51" s="1">
        <v>0.87905999999999995</v>
      </c>
      <c r="O51" s="1">
        <v>0.12626999999999999</v>
      </c>
    </row>
    <row r="52" spans="1:15" x14ac:dyDescent="0.3">
      <c r="A52">
        <v>1500</v>
      </c>
      <c r="B52">
        <v>11</v>
      </c>
      <c r="C52">
        <v>3</v>
      </c>
      <c r="D52" t="s">
        <v>101</v>
      </c>
      <c r="E52">
        <v>0.85997999999999997</v>
      </c>
      <c r="F52">
        <v>0.12612000000000001</v>
      </c>
      <c r="L52">
        <v>986</v>
      </c>
      <c r="M52" t="s">
        <v>101</v>
      </c>
      <c r="N52" s="1">
        <v>0.85997999999999997</v>
      </c>
      <c r="O52" s="1">
        <v>0.12612000000000001</v>
      </c>
    </row>
    <row r="53" spans="1:15" x14ac:dyDescent="0.3">
      <c r="A53">
        <v>1600</v>
      </c>
      <c r="B53">
        <v>12</v>
      </c>
      <c r="C53">
        <v>3</v>
      </c>
      <c r="D53" t="s">
        <v>101</v>
      </c>
      <c r="E53">
        <v>0.84104999999999996</v>
      </c>
      <c r="F53">
        <v>0.12595999999999999</v>
      </c>
      <c r="L53">
        <v>987</v>
      </c>
      <c r="M53" t="s">
        <v>101</v>
      </c>
      <c r="N53" s="1">
        <v>0.84104999999999996</v>
      </c>
      <c r="O53" s="1">
        <v>0.12595999999999999</v>
      </c>
    </row>
    <row r="54" spans="1:15" x14ac:dyDescent="0.3">
      <c r="A54">
        <v>1700</v>
      </c>
      <c r="B54">
        <v>13</v>
      </c>
      <c r="C54">
        <v>3</v>
      </c>
      <c r="D54" t="s">
        <v>101</v>
      </c>
      <c r="E54">
        <v>0.82225999999999999</v>
      </c>
      <c r="F54">
        <v>0.12578</v>
      </c>
      <c r="L54">
        <v>988</v>
      </c>
      <c r="M54" t="s">
        <v>101</v>
      </c>
      <c r="N54" s="1">
        <v>0.82225999999999999</v>
      </c>
      <c r="O54" s="1">
        <v>0.12578</v>
      </c>
    </row>
    <row r="55" spans="1:15" x14ac:dyDescent="0.3">
      <c r="A55">
        <v>1800</v>
      </c>
      <c r="B55">
        <v>14</v>
      </c>
      <c r="C55">
        <v>3</v>
      </c>
      <c r="D55" t="s">
        <v>101</v>
      </c>
      <c r="E55">
        <v>0.80361000000000005</v>
      </c>
      <c r="F55">
        <v>0.12558</v>
      </c>
      <c r="L55">
        <v>989</v>
      </c>
      <c r="M55" t="s">
        <v>101</v>
      </c>
      <c r="N55" s="1">
        <v>0.80361000000000005</v>
      </c>
      <c r="O55" s="1">
        <v>0.12558</v>
      </c>
    </row>
    <row r="56" spans="1:15" x14ac:dyDescent="0.3">
      <c r="A56">
        <v>1900</v>
      </c>
      <c r="B56">
        <v>15</v>
      </c>
      <c r="C56">
        <v>3</v>
      </c>
      <c r="D56" t="s">
        <v>101</v>
      </c>
      <c r="E56">
        <v>0.78510999999999997</v>
      </c>
      <c r="F56">
        <v>0.12537000000000001</v>
      </c>
      <c r="L56">
        <v>990</v>
      </c>
      <c r="M56" t="s">
        <v>101</v>
      </c>
      <c r="N56" s="1">
        <v>0.78510999999999997</v>
      </c>
      <c r="O56" s="1">
        <v>0.12537000000000001</v>
      </c>
    </row>
    <row r="57" spans="1:15" x14ac:dyDescent="0.3">
      <c r="A57">
        <v>2000</v>
      </c>
      <c r="B57">
        <v>16</v>
      </c>
      <c r="C57">
        <v>3</v>
      </c>
      <c r="D57" t="s">
        <v>101</v>
      </c>
      <c r="E57">
        <v>0.76675000000000004</v>
      </c>
      <c r="F57">
        <v>0.12514</v>
      </c>
      <c r="L57">
        <v>991</v>
      </c>
      <c r="M57" t="s">
        <v>101</v>
      </c>
      <c r="N57" s="1">
        <v>0.76675000000000004</v>
      </c>
      <c r="O57" s="1">
        <v>0.12514</v>
      </c>
    </row>
    <row r="58" spans="1:15" x14ac:dyDescent="0.3">
      <c r="A58">
        <v>2100</v>
      </c>
      <c r="B58">
        <v>17</v>
      </c>
      <c r="C58">
        <v>3</v>
      </c>
      <c r="D58" t="s">
        <v>101</v>
      </c>
      <c r="E58">
        <v>0.74853999999999998</v>
      </c>
      <c r="F58">
        <v>0.12489</v>
      </c>
      <c r="L58">
        <v>992</v>
      </c>
      <c r="M58" t="s">
        <v>101</v>
      </c>
      <c r="N58" s="1">
        <v>0.74853999999999998</v>
      </c>
      <c r="O58" s="1">
        <v>0.12489</v>
      </c>
    </row>
    <row r="59" spans="1:15" x14ac:dyDescent="0.3">
      <c r="A59">
        <v>2200</v>
      </c>
      <c r="B59">
        <v>18</v>
      </c>
      <c r="C59">
        <v>3</v>
      </c>
      <c r="D59" t="s">
        <v>101</v>
      </c>
      <c r="E59">
        <v>0.73048000000000002</v>
      </c>
      <c r="F59">
        <v>0.12461999999999999</v>
      </c>
      <c r="L59">
        <v>993</v>
      </c>
      <c r="M59" t="s">
        <v>101</v>
      </c>
      <c r="N59" s="1">
        <v>0.73048000000000002</v>
      </c>
      <c r="O59" s="1">
        <v>0.12461999999999999</v>
      </c>
    </row>
    <row r="60" spans="1:15" x14ac:dyDescent="0.3">
      <c r="A60">
        <v>2300</v>
      </c>
      <c r="B60">
        <v>19</v>
      </c>
      <c r="C60">
        <v>3</v>
      </c>
      <c r="D60" t="s">
        <v>101</v>
      </c>
      <c r="E60">
        <v>0.71257999999999999</v>
      </c>
      <c r="F60">
        <v>0.12433</v>
      </c>
      <c r="L60">
        <v>994</v>
      </c>
      <c r="M60" t="s">
        <v>101</v>
      </c>
      <c r="N60" s="1">
        <v>0.71257999999999999</v>
      </c>
      <c r="O60" s="1">
        <v>0.12433</v>
      </c>
    </row>
    <row r="61" spans="1:15" x14ac:dyDescent="0.3">
      <c r="A61">
        <v>2400</v>
      </c>
      <c r="B61">
        <v>20</v>
      </c>
      <c r="C61">
        <v>3</v>
      </c>
      <c r="D61" t="s">
        <v>101</v>
      </c>
      <c r="E61">
        <v>0.69482999999999995</v>
      </c>
      <c r="F61">
        <v>0.12402000000000001</v>
      </c>
      <c r="L61">
        <v>995</v>
      </c>
      <c r="M61" t="s">
        <v>101</v>
      </c>
      <c r="N61" s="1">
        <v>0.69482999999999995</v>
      </c>
      <c r="O61" s="1">
        <v>0.12402000000000001</v>
      </c>
    </row>
    <row r="62" spans="1:15" x14ac:dyDescent="0.3">
      <c r="A62">
        <v>500</v>
      </c>
      <c r="B62">
        <v>1</v>
      </c>
      <c r="C62">
        <v>4</v>
      </c>
      <c r="D62" t="s">
        <v>49</v>
      </c>
      <c r="E62">
        <v>1.4443999999999999</v>
      </c>
      <c r="F62">
        <v>0.31891999999999998</v>
      </c>
      <c r="L62">
        <v>996</v>
      </c>
      <c r="M62" t="s">
        <v>49</v>
      </c>
      <c r="N62" s="1">
        <v>1.4443999999999999</v>
      </c>
      <c r="O62" s="1">
        <v>0.31891999999999998</v>
      </c>
    </row>
    <row r="63" spans="1:15" x14ac:dyDescent="0.3">
      <c r="A63">
        <v>600</v>
      </c>
      <c r="B63">
        <v>2</v>
      </c>
      <c r="C63">
        <v>4</v>
      </c>
      <c r="D63" t="s">
        <v>49</v>
      </c>
      <c r="E63">
        <v>1.3937999999999999</v>
      </c>
      <c r="F63">
        <v>0.31558999999999998</v>
      </c>
      <c r="L63">
        <v>997</v>
      </c>
      <c r="M63" t="s">
        <v>49</v>
      </c>
      <c r="N63" s="1">
        <v>1.3937999999999999</v>
      </c>
      <c r="O63" s="1">
        <v>0.31558999999999998</v>
      </c>
    </row>
    <row r="64" spans="1:15" x14ac:dyDescent="0.3">
      <c r="A64">
        <v>700</v>
      </c>
      <c r="B64">
        <v>3</v>
      </c>
      <c r="C64">
        <v>4</v>
      </c>
      <c r="D64" t="s">
        <v>49</v>
      </c>
      <c r="E64">
        <v>1.3460000000000001</v>
      </c>
      <c r="F64">
        <v>0.3125</v>
      </c>
      <c r="L64">
        <v>998</v>
      </c>
      <c r="M64" t="s">
        <v>49</v>
      </c>
      <c r="N64" s="1">
        <v>1.3460000000000001</v>
      </c>
      <c r="O64" s="1">
        <v>0.3125</v>
      </c>
    </row>
    <row r="65" spans="1:15" x14ac:dyDescent="0.3">
      <c r="A65">
        <v>800</v>
      </c>
      <c r="B65">
        <v>4</v>
      </c>
      <c r="C65">
        <v>4</v>
      </c>
      <c r="D65" t="s">
        <v>49</v>
      </c>
      <c r="E65">
        <v>1.3007</v>
      </c>
      <c r="F65">
        <v>0.30961</v>
      </c>
      <c r="L65">
        <v>999</v>
      </c>
      <c r="M65" t="s">
        <v>49</v>
      </c>
      <c r="N65" s="1">
        <v>1.3007</v>
      </c>
      <c r="O65" s="1">
        <v>0.30961</v>
      </c>
    </row>
    <row r="66" spans="1:15" x14ac:dyDescent="0.3">
      <c r="A66">
        <v>900</v>
      </c>
      <c r="B66">
        <v>5</v>
      </c>
      <c r="C66">
        <v>4</v>
      </c>
      <c r="D66" t="s">
        <v>49</v>
      </c>
      <c r="E66">
        <v>1.2579</v>
      </c>
      <c r="F66">
        <v>0.30687999999999999</v>
      </c>
      <c r="L66">
        <v>1000</v>
      </c>
      <c r="M66" t="s">
        <v>49</v>
      </c>
      <c r="N66" s="1">
        <v>1.2579</v>
      </c>
      <c r="O66" s="1">
        <v>0.30687999999999999</v>
      </c>
    </row>
    <row r="67" spans="1:15" x14ac:dyDescent="0.3">
      <c r="A67">
        <v>1000</v>
      </c>
      <c r="B67">
        <v>6</v>
      </c>
      <c r="C67">
        <v>4</v>
      </c>
      <c r="D67" t="s">
        <v>49</v>
      </c>
      <c r="E67">
        <v>1.2173</v>
      </c>
      <c r="F67">
        <v>0.30427999999999999</v>
      </c>
      <c r="L67">
        <v>1001</v>
      </c>
      <c r="M67" t="s">
        <v>49</v>
      </c>
      <c r="N67" s="1">
        <v>1.2173</v>
      </c>
      <c r="O67" s="1">
        <v>0.30427999999999999</v>
      </c>
    </row>
    <row r="68" spans="1:15" x14ac:dyDescent="0.3">
      <c r="A68">
        <v>1100</v>
      </c>
      <c r="B68">
        <v>7</v>
      </c>
      <c r="C68">
        <v>4</v>
      </c>
      <c r="D68" t="s">
        <v>49</v>
      </c>
      <c r="E68">
        <v>1.179</v>
      </c>
      <c r="F68">
        <v>0.30177999999999999</v>
      </c>
      <c r="L68">
        <v>1002</v>
      </c>
      <c r="M68" t="s">
        <v>49</v>
      </c>
      <c r="N68" s="1">
        <v>1.179</v>
      </c>
      <c r="O68" s="1">
        <v>0.30177999999999999</v>
      </c>
    </row>
    <row r="69" spans="1:15" x14ac:dyDescent="0.3">
      <c r="A69">
        <v>1200</v>
      </c>
      <c r="B69">
        <v>8</v>
      </c>
      <c r="C69">
        <v>4</v>
      </c>
      <c r="D69" t="s">
        <v>49</v>
      </c>
      <c r="E69">
        <v>1.1428</v>
      </c>
      <c r="F69">
        <v>0.29936000000000001</v>
      </c>
      <c r="L69">
        <v>1003</v>
      </c>
      <c r="M69" t="s">
        <v>49</v>
      </c>
      <c r="N69" s="1">
        <v>1.1428</v>
      </c>
      <c r="O69" s="1">
        <v>0.29936000000000001</v>
      </c>
    </row>
    <row r="70" spans="1:15" x14ac:dyDescent="0.3">
      <c r="A70">
        <v>1300</v>
      </c>
      <c r="B70">
        <v>9</v>
      </c>
      <c r="C70">
        <v>4</v>
      </c>
      <c r="D70" t="s">
        <v>49</v>
      </c>
      <c r="E70">
        <v>1.1085</v>
      </c>
      <c r="F70">
        <v>0.29701</v>
      </c>
      <c r="L70">
        <v>1004</v>
      </c>
      <c r="M70" t="s">
        <v>49</v>
      </c>
      <c r="N70" s="1">
        <v>1.1085</v>
      </c>
      <c r="O70" s="1">
        <v>0.29701</v>
      </c>
    </row>
    <row r="71" spans="1:15" x14ac:dyDescent="0.3">
      <c r="A71">
        <v>1400</v>
      </c>
      <c r="B71">
        <v>10</v>
      </c>
      <c r="C71">
        <v>4</v>
      </c>
      <c r="D71" t="s">
        <v>49</v>
      </c>
      <c r="E71">
        <v>1.0760000000000001</v>
      </c>
      <c r="F71">
        <v>0.29471000000000003</v>
      </c>
      <c r="L71">
        <v>1005</v>
      </c>
      <c r="M71" t="s">
        <v>49</v>
      </c>
      <c r="N71" s="1">
        <v>1.0760000000000001</v>
      </c>
      <c r="O71" s="1">
        <v>0.29471000000000003</v>
      </c>
    </row>
    <row r="72" spans="1:15" x14ac:dyDescent="0.3">
      <c r="A72">
        <v>1500</v>
      </c>
      <c r="B72">
        <v>11</v>
      </c>
      <c r="C72">
        <v>4</v>
      </c>
      <c r="D72" t="s">
        <v>49</v>
      </c>
      <c r="E72">
        <v>1.0452999999999999</v>
      </c>
      <c r="F72">
        <v>0.29246</v>
      </c>
      <c r="L72">
        <v>1006</v>
      </c>
      <c r="M72" t="s">
        <v>49</v>
      </c>
      <c r="N72" s="1">
        <v>1.0452999999999999</v>
      </c>
      <c r="O72" s="1">
        <v>0.29246</v>
      </c>
    </row>
    <row r="73" spans="1:15" x14ac:dyDescent="0.3">
      <c r="A73">
        <v>1600</v>
      </c>
      <c r="B73">
        <v>12</v>
      </c>
      <c r="C73">
        <v>4</v>
      </c>
      <c r="D73" t="s">
        <v>49</v>
      </c>
      <c r="E73">
        <v>1.0162</v>
      </c>
      <c r="F73">
        <v>0.29024</v>
      </c>
      <c r="L73">
        <v>1007</v>
      </c>
      <c r="M73" t="s">
        <v>49</v>
      </c>
      <c r="N73" s="1">
        <v>1.0162</v>
      </c>
      <c r="O73" s="1">
        <v>0.29024</v>
      </c>
    </row>
    <row r="74" spans="1:15" x14ac:dyDescent="0.3">
      <c r="A74">
        <v>1700</v>
      </c>
      <c r="B74">
        <v>13</v>
      </c>
      <c r="C74">
        <v>4</v>
      </c>
      <c r="D74" t="s">
        <v>49</v>
      </c>
      <c r="E74">
        <v>0.98863000000000001</v>
      </c>
      <c r="F74">
        <v>0.28804000000000002</v>
      </c>
      <c r="L74">
        <v>1008</v>
      </c>
      <c r="M74" t="s">
        <v>49</v>
      </c>
      <c r="N74" s="1">
        <v>0.98863000000000001</v>
      </c>
      <c r="O74" s="1">
        <v>0.28804000000000002</v>
      </c>
    </row>
    <row r="75" spans="1:15" x14ac:dyDescent="0.3">
      <c r="A75">
        <v>1800</v>
      </c>
      <c r="B75">
        <v>14</v>
      </c>
      <c r="C75">
        <v>4</v>
      </c>
      <c r="D75" t="s">
        <v>49</v>
      </c>
      <c r="E75">
        <v>0.96252000000000004</v>
      </c>
      <c r="F75">
        <v>0.28587000000000001</v>
      </c>
      <c r="L75">
        <v>1009</v>
      </c>
      <c r="M75" t="s">
        <v>49</v>
      </c>
      <c r="N75" s="1">
        <v>0.96252000000000004</v>
      </c>
      <c r="O75" s="1">
        <v>0.28587000000000001</v>
      </c>
    </row>
    <row r="76" spans="1:15" x14ac:dyDescent="0.3">
      <c r="A76">
        <v>1900</v>
      </c>
      <c r="B76">
        <v>15</v>
      </c>
      <c r="C76">
        <v>4</v>
      </c>
      <c r="D76" t="s">
        <v>49</v>
      </c>
      <c r="E76">
        <v>0.93776000000000004</v>
      </c>
      <c r="F76">
        <v>0.28372999999999998</v>
      </c>
      <c r="L76">
        <v>1010</v>
      </c>
      <c r="M76" t="s">
        <v>49</v>
      </c>
      <c r="N76" s="1">
        <v>0.93776000000000004</v>
      </c>
      <c r="O76" s="1">
        <v>0.28372999999999998</v>
      </c>
    </row>
    <row r="77" spans="1:15" x14ac:dyDescent="0.3">
      <c r="A77">
        <v>2000</v>
      </c>
      <c r="B77">
        <v>16</v>
      </c>
      <c r="C77">
        <v>4</v>
      </c>
      <c r="D77" t="s">
        <v>49</v>
      </c>
      <c r="E77">
        <v>0.91425999999999996</v>
      </c>
      <c r="F77">
        <v>0.28159000000000001</v>
      </c>
      <c r="L77">
        <v>1011</v>
      </c>
      <c r="M77" t="s">
        <v>49</v>
      </c>
      <c r="N77" s="1">
        <v>0.91425999999999996</v>
      </c>
      <c r="O77" s="1">
        <v>0.28159000000000001</v>
      </c>
    </row>
    <row r="78" spans="1:15" x14ac:dyDescent="0.3">
      <c r="A78">
        <v>2100</v>
      </c>
      <c r="B78">
        <v>17</v>
      </c>
      <c r="C78">
        <v>4</v>
      </c>
      <c r="D78" t="s">
        <v>49</v>
      </c>
      <c r="E78">
        <v>0.89193999999999996</v>
      </c>
      <c r="F78">
        <v>0.27947</v>
      </c>
      <c r="L78">
        <v>1012</v>
      </c>
      <c r="M78" t="s">
        <v>49</v>
      </c>
      <c r="N78" s="1">
        <v>0.89193999999999996</v>
      </c>
      <c r="O78" s="1">
        <v>0.27947</v>
      </c>
    </row>
    <row r="79" spans="1:15" x14ac:dyDescent="0.3">
      <c r="A79">
        <v>2200</v>
      </c>
      <c r="B79">
        <v>18</v>
      </c>
      <c r="C79">
        <v>4</v>
      </c>
      <c r="D79" t="s">
        <v>49</v>
      </c>
      <c r="E79">
        <v>0.87072000000000005</v>
      </c>
      <c r="F79">
        <v>0.27736</v>
      </c>
      <c r="L79">
        <v>1013</v>
      </c>
      <c r="M79" t="s">
        <v>49</v>
      </c>
      <c r="N79" s="1">
        <v>0.87072000000000005</v>
      </c>
      <c r="O79" s="1">
        <v>0.27736</v>
      </c>
    </row>
    <row r="80" spans="1:15" x14ac:dyDescent="0.3">
      <c r="A80">
        <v>2300</v>
      </c>
      <c r="B80">
        <v>19</v>
      </c>
      <c r="C80">
        <v>4</v>
      </c>
      <c r="D80" t="s">
        <v>49</v>
      </c>
      <c r="E80">
        <v>0.85052000000000005</v>
      </c>
      <c r="F80">
        <v>0.27526</v>
      </c>
      <c r="L80">
        <v>1014</v>
      </c>
      <c r="M80" t="s">
        <v>49</v>
      </c>
      <c r="N80" s="1">
        <v>0.85052000000000005</v>
      </c>
      <c r="O80" s="1">
        <v>0.27526</v>
      </c>
    </row>
    <row r="81" spans="1:15" x14ac:dyDescent="0.3">
      <c r="A81">
        <v>2400</v>
      </c>
      <c r="B81">
        <v>20</v>
      </c>
      <c r="C81">
        <v>4</v>
      </c>
      <c r="D81" t="s">
        <v>49</v>
      </c>
      <c r="E81">
        <v>0.83128000000000002</v>
      </c>
      <c r="F81">
        <v>0.27316000000000001</v>
      </c>
      <c r="L81">
        <v>1015</v>
      </c>
      <c r="M81" t="s">
        <v>49</v>
      </c>
      <c r="N81" s="1">
        <v>0.83128000000000002</v>
      </c>
      <c r="O81" s="1">
        <v>0.27316000000000001</v>
      </c>
    </row>
    <row r="82" spans="1:15" x14ac:dyDescent="0.3">
      <c r="A82">
        <v>500</v>
      </c>
      <c r="B82">
        <v>1</v>
      </c>
      <c r="C82">
        <v>5</v>
      </c>
      <c r="D82" t="s">
        <v>102</v>
      </c>
      <c r="E82">
        <v>1.3976</v>
      </c>
      <c r="F82">
        <v>0.31059999999999999</v>
      </c>
      <c r="L82">
        <v>1016</v>
      </c>
      <c r="M82" t="s">
        <v>102</v>
      </c>
      <c r="N82" s="1">
        <v>1.3976</v>
      </c>
      <c r="O82" s="1">
        <v>0.31059999999999999</v>
      </c>
    </row>
    <row r="83" spans="1:15" x14ac:dyDescent="0.3">
      <c r="A83">
        <v>600</v>
      </c>
      <c r="B83">
        <v>2</v>
      </c>
      <c r="C83">
        <v>5</v>
      </c>
      <c r="D83" t="s">
        <v>102</v>
      </c>
      <c r="E83">
        <v>1.3425</v>
      </c>
      <c r="F83">
        <v>0.30796000000000001</v>
      </c>
      <c r="L83">
        <v>1017</v>
      </c>
      <c r="M83" t="s">
        <v>102</v>
      </c>
      <c r="N83" s="1">
        <v>1.3425</v>
      </c>
      <c r="O83" s="1">
        <v>0.30796000000000001</v>
      </c>
    </row>
    <row r="84" spans="1:15" x14ac:dyDescent="0.3">
      <c r="A84">
        <v>700</v>
      </c>
      <c r="B84">
        <v>3</v>
      </c>
      <c r="C84">
        <v>5</v>
      </c>
      <c r="D84" t="s">
        <v>102</v>
      </c>
      <c r="E84">
        <v>1.2904</v>
      </c>
      <c r="F84">
        <v>0.30525000000000002</v>
      </c>
      <c r="L84">
        <v>1018</v>
      </c>
      <c r="M84" t="s">
        <v>102</v>
      </c>
      <c r="N84" s="1">
        <v>1.2904</v>
      </c>
      <c r="O84" s="1">
        <v>0.30525000000000002</v>
      </c>
    </row>
    <row r="85" spans="1:15" x14ac:dyDescent="0.3">
      <c r="A85">
        <v>800</v>
      </c>
      <c r="B85">
        <v>4</v>
      </c>
      <c r="C85">
        <v>5</v>
      </c>
      <c r="D85" t="s">
        <v>102</v>
      </c>
      <c r="E85">
        <v>1.2411000000000001</v>
      </c>
      <c r="F85">
        <v>0.30248000000000003</v>
      </c>
      <c r="L85">
        <v>1019</v>
      </c>
      <c r="M85" t="s">
        <v>102</v>
      </c>
      <c r="N85" s="1">
        <v>1.2411000000000001</v>
      </c>
      <c r="O85" s="1">
        <v>0.30248000000000003</v>
      </c>
    </row>
    <row r="86" spans="1:15" x14ac:dyDescent="0.3">
      <c r="A86">
        <v>900</v>
      </c>
      <c r="B86">
        <v>5</v>
      </c>
      <c r="C86">
        <v>5</v>
      </c>
      <c r="D86" t="s">
        <v>102</v>
      </c>
      <c r="E86">
        <v>1.1944999999999999</v>
      </c>
      <c r="F86">
        <v>0.29963000000000001</v>
      </c>
      <c r="L86">
        <v>1020</v>
      </c>
      <c r="M86" t="s">
        <v>102</v>
      </c>
      <c r="N86" s="1">
        <v>1.1944999999999999</v>
      </c>
      <c r="O86" s="1">
        <v>0.29963000000000001</v>
      </c>
    </row>
    <row r="87" spans="1:15" x14ac:dyDescent="0.3">
      <c r="A87">
        <v>1000</v>
      </c>
      <c r="B87">
        <v>6</v>
      </c>
      <c r="C87">
        <v>5</v>
      </c>
      <c r="D87" t="s">
        <v>102</v>
      </c>
      <c r="E87">
        <v>1.1503000000000001</v>
      </c>
      <c r="F87">
        <v>0.29670999999999997</v>
      </c>
      <c r="L87">
        <v>1021</v>
      </c>
      <c r="M87" t="s">
        <v>102</v>
      </c>
      <c r="N87" s="1">
        <v>1.1503000000000001</v>
      </c>
      <c r="O87" s="1">
        <v>0.29670999999999997</v>
      </c>
    </row>
    <row r="88" spans="1:15" x14ac:dyDescent="0.3">
      <c r="A88">
        <v>1100</v>
      </c>
      <c r="B88">
        <v>7</v>
      </c>
      <c r="C88">
        <v>5</v>
      </c>
      <c r="D88" t="s">
        <v>102</v>
      </c>
      <c r="E88">
        <v>1.1085</v>
      </c>
      <c r="F88">
        <v>0.29372999999999999</v>
      </c>
      <c r="L88">
        <v>1022</v>
      </c>
      <c r="M88" t="s">
        <v>102</v>
      </c>
      <c r="N88" s="1">
        <v>1.1085</v>
      </c>
      <c r="O88" s="1">
        <v>0.29372999999999999</v>
      </c>
    </row>
    <row r="89" spans="1:15" x14ac:dyDescent="0.3">
      <c r="A89">
        <v>1200</v>
      </c>
      <c r="B89">
        <v>8</v>
      </c>
      <c r="C89">
        <v>5</v>
      </c>
      <c r="D89" t="s">
        <v>102</v>
      </c>
      <c r="E89">
        <v>1.069</v>
      </c>
      <c r="F89">
        <v>0.29067999999999999</v>
      </c>
      <c r="L89">
        <v>1023</v>
      </c>
      <c r="M89" t="s">
        <v>102</v>
      </c>
      <c r="N89" s="1">
        <v>1.069</v>
      </c>
      <c r="O89" s="1">
        <v>0.29067999999999999</v>
      </c>
    </row>
    <row r="90" spans="1:15" x14ac:dyDescent="0.3">
      <c r="A90">
        <v>1300</v>
      </c>
      <c r="B90">
        <v>9</v>
      </c>
      <c r="C90">
        <v>5</v>
      </c>
      <c r="D90" t="s">
        <v>102</v>
      </c>
      <c r="E90">
        <v>1.0315000000000001</v>
      </c>
      <c r="F90">
        <v>0.28756999999999999</v>
      </c>
      <c r="L90">
        <v>1024</v>
      </c>
      <c r="M90" t="s">
        <v>102</v>
      </c>
      <c r="N90" s="1">
        <v>1.0315000000000001</v>
      </c>
      <c r="O90" s="1">
        <v>0.28756999999999999</v>
      </c>
    </row>
    <row r="91" spans="1:15" x14ac:dyDescent="0.3">
      <c r="A91">
        <v>1400</v>
      </c>
      <c r="B91">
        <v>10</v>
      </c>
      <c r="C91">
        <v>5</v>
      </c>
      <c r="D91" t="s">
        <v>102</v>
      </c>
      <c r="E91">
        <v>0.99592999999999998</v>
      </c>
      <c r="F91">
        <v>0.28442000000000001</v>
      </c>
      <c r="L91">
        <v>1025</v>
      </c>
      <c r="M91" t="s">
        <v>102</v>
      </c>
      <c r="N91" s="1">
        <v>0.99592999999999998</v>
      </c>
      <c r="O91" s="1">
        <v>0.28442000000000001</v>
      </c>
    </row>
    <row r="92" spans="1:15" x14ac:dyDescent="0.3">
      <c r="A92">
        <v>1500</v>
      </c>
      <c r="B92">
        <v>11</v>
      </c>
      <c r="C92">
        <v>5</v>
      </c>
      <c r="D92" t="s">
        <v>102</v>
      </c>
      <c r="E92">
        <v>0.96223000000000003</v>
      </c>
      <c r="F92">
        <v>0.28122000000000003</v>
      </c>
      <c r="L92">
        <v>1026</v>
      </c>
      <c r="M92" t="s">
        <v>102</v>
      </c>
      <c r="N92" s="1">
        <v>0.96223000000000003</v>
      </c>
      <c r="O92" s="1">
        <v>0.28122000000000003</v>
      </c>
    </row>
    <row r="93" spans="1:15" x14ac:dyDescent="0.3">
      <c r="A93">
        <v>1600</v>
      </c>
      <c r="B93">
        <v>12</v>
      </c>
      <c r="C93">
        <v>5</v>
      </c>
      <c r="D93" t="s">
        <v>102</v>
      </c>
      <c r="E93">
        <v>0.93025000000000002</v>
      </c>
      <c r="F93">
        <v>0.27799000000000001</v>
      </c>
      <c r="L93">
        <v>1027</v>
      </c>
      <c r="M93" t="s">
        <v>102</v>
      </c>
      <c r="N93" s="1">
        <v>0.93025000000000002</v>
      </c>
      <c r="O93" s="1">
        <v>0.27799000000000001</v>
      </c>
    </row>
    <row r="94" spans="1:15" x14ac:dyDescent="0.3">
      <c r="A94">
        <v>1700</v>
      </c>
      <c r="B94">
        <v>13</v>
      </c>
      <c r="C94">
        <v>5</v>
      </c>
      <c r="D94" t="s">
        <v>102</v>
      </c>
      <c r="E94">
        <v>0.89988000000000001</v>
      </c>
      <c r="F94">
        <v>0.27473999999999998</v>
      </c>
      <c r="L94">
        <v>1028</v>
      </c>
      <c r="M94" t="s">
        <v>102</v>
      </c>
      <c r="N94" s="1">
        <v>0.89988000000000001</v>
      </c>
      <c r="O94" s="1">
        <v>0.27473999999999998</v>
      </c>
    </row>
    <row r="95" spans="1:15" x14ac:dyDescent="0.3">
      <c r="A95">
        <v>1800</v>
      </c>
      <c r="B95">
        <v>14</v>
      </c>
      <c r="C95">
        <v>5</v>
      </c>
      <c r="D95" t="s">
        <v>102</v>
      </c>
      <c r="E95">
        <v>0.87100999999999995</v>
      </c>
      <c r="F95">
        <v>0.27145999999999998</v>
      </c>
      <c r="L95">
        <v>1029</v>
      </c>
      <c r="M95" t="s">
        <v>102</v>
      </c>
      <c r="N95" s="1">
        <v>0.87100999999999995</v>
      </c>
      <c r="O95" s="1">
        <v>0.27145999999999998</v>
      </c>
    </row>
    <row r="96" spans="1:15" x14ac:dyDescent="0.3">
      <c r="A96">
        <v>1900</v>
      </c>
      <c r="B96">
        <v>15</v>
      </c>
      <c r="C96">
        <v>5</v>
      </c>
      <c r="D96" t="s">
        <v>102</v>
      </c>
      <c r="E96">
        <v>0.84353999999999996</v>
      </c>
      <c r="F96">
        <v>0.26817999999999997</v>
      </c>
      <c r="L96">
        <v>1030</v>
      </c>
      <c r="M96" t="s">
        <v>102</v>
      </c>
      <c r="N96" s="1">
        <v>0.84353999999999996</v>
      </c>
      <c r="O96" s="1">
        <v>0.26817999999999997</v>
      </c>
    </row>
    <row r="97" spans="1:15" x14ac:dyDescent="0.3">
      <c r="A97">
        <v>2000</v>
      </c>
      <c r="B97">
        <v>16</v>
      </c>
      <c r="C97">
        <v>5</v>
      </c>
      <c r="D97" t="s">
        <v>102</v>
      </c>
      <c r="E97">
        <v>0.81738</v>
      </c>
      <c r="F97">
        <v>0.26488</v>
      </c>
      <c r="L97">
        <v>1031</v>
      </c>
      <c r="M97" t="s">
        <v>102</v>
      </c>
      <c r="N97" s="1">
        <v>0.81738</v>
      </c>
      <c r="O97" s="1">
        <v>0.26488</v>
      </c>
    </row>
    <row r="98" spans="1:15" x14ac:dyDescent="0.3">
      <c r="A98">
        <v>2100</v>
      </c>
      <c r="B98">
        <v>17</v>
      </c>
      <c r="C98">
        <v>5</v>
      </c>
      <c r="D98" t="s">
        <v>102</v>
      </c>
      <c r="E98">
        <v>0.79244000000000003</v>
      </c>
      <c r="F98">
        <v>0.26157999999999998</v>
      </c>
      <c r="L98">
        <v>1032</v>
      </c>
      <c r="M98" t="s">
        <v>102</v>
      </c>
      <c r="N98" s="1">
        <v>0.79244000000000003</v>
      </c>
      <c r="O98" s="1">
        <v>0.26157999999999998</v>
      </c>
    </row>
    <row r="99" spans="1:15" x14ac:dyDescent="0.3">
      <c r="A99">
        <v>2200</v>
      </c>
      <c r="B99">
        <v>18</v>
      </c>
      <c r="C99">
        <v>5</v>
      </c>
      <c r="D99" t="s">
        <v>102</v>
      </c>
      <c r="E99">
        <v>0.76863000000000004</v>
      </c>
      <c r="F99">
        <v>0.25827</v>
      </c>
      <c r="L99">
        <v>1033</v>
      </c>
      <c r="M99" t="s">
        <v>102</v>
      </c>
      <c r="N99" s="1">
        <v>0.76863000000000004</v>
      </c>
      <c r="O99" s="1">
        <v>0.25827</v>
      </c>
    </row>
    <row r="100" spans="1:15" x14ac:dyDescent="0.3">
      <c r="A100">
        <v>2300</v>
      </c>
      <c r="B100">
        <v>19</v>
      </c>
      <c r="C100">
        <v>5</v>
      </c>
      <c r="D100" t="s">
        <v>102</v>
      </c>
      <c r="E100">
        <v>0.74585999999999997</v>
      </c>
      <c r="F100">
        <v>0.25497999999999998</v>
      </c>
      <c r="L100">
        <v>1034</v>
      </c>
      <c r="M100" t="s">
        <v>102</v>
      </c>
      <c r="N100" s="1">
        <v>0.74585999999999997</v>
      </c>
      <c r="O100" s="1">
        <v>0.25497999999999998</v>
      </c>
    </row>
    <row r="101" spans="1:15" x14ac:dyDescent="0.3">
      <c r="A101">
        <v>2400</v>
      </c>
      <c r="B101">
        <v>20</v>
      </c>
      <c r="C101">
        <v>5</v>
      </c>
      <c r="D101" t="s">
        <v>102</v>
      </c>
      <c r="E101">
        <v>0.72406999999999999</v>
      </c>
      <c r="F101">
        <v>0.25168000000000001</v>
      </c>
      <c r="L101">
        <v>1035</v>
      </c>
      <c r="M101" t="s">
        <v>102</v>
      </c>
      <c r="N101" s="1">
        <v>0.72406999999999999</v>
      </c>
      <c r="O101" s="1">
        <v>0.25168000000000001</v>
      </c>
    </row>
    <row r="102" spans="1:15" x14ac:dyDescent="0.3">
      <c r="A102">
        <v>500</v>
      </c>
      <c r="B102">
        <v>1</v>
      </c>
      <c r="C102">
        <v>6</v>
      </c>
      <c r="D102" t="s">
        <v>47</v>
      </c>
      <c r="E102">
        <v>1.5304</v>
      </c>
      <c r="F102">
        <v>0.34838000000000002</v>
      </c>
      <c r="L102">
        <v>1036</v>
      </c>
      <c r="M102" t="s">
        <v>47</v>
      </c>
      <c r="N102" s="1">
        <v>1.5304</v>
      </c>
      <c r="O102" s="1">
        <v>0.34838000000000002</v>
      </c>
    </row>
    <row r="103" spans="1:15" x14ac:dyDescent="0.3">
      <c r="A103">
        <v>600</v>
      </c>
      <c r="B103">
        <v>2</v>
      </c>
      <c r="C103">
        <v>6</v>
      </c>
      <c r="D103" t="s">
        <v>47</v>
      </c>
      <c r="E103">
        <v>1.4845999999999999</v>
      </c>
      <c r="F103">
        <v>0.34095999999999999</v>
      </c>
      <c r="L103">
        <v>1037</v>
      </c>
      <c r="M103" t="s">
        <v>47</v>
      </c>
      <c r="N103" s="1">
        <v>1.4845999999999999</v>
      </c>
      <c r="O103" s="1">
        <v>0.34095999999999999</v>
      </c>
    </row>
    <row r="104" spans="1:15" x14ac:dyDescent="0.3">
      <c r="A104">
        <v>700</v>
      </c>
      <c r="B104">
        <v>3</v>
      </c>
      <c r="C104">
        <v>6</v>
      </c>
      <c r="D104" t="s">
        <v>47</v>
      </c>
      <c r="E104">
        <v>1.4399</v>
      </c>
      <c r="F104">
        <v>0.33373000000000003</v>
      </c>
      <c r="L104">
        <v>1038</v>
      </c>
      <c r="M104" t="s">
        <v>47</v>
      </c>
      <c r="N104" s="1">
        <v>1.4399</v>
      </c>
      <c r="O104" s="1">
        <v>0.33373000000000003</v>
      </c>
    </row>
    <row r="105" spans="1:15" x14ac:dyDescent="0.3">
      <c r="A105">
        <v>800</v>
      </c>
      <c r="B105">
        <v>4</v>
      </c>
      <c r="C105">
        <v>6</v>
      </c>
      <c r="D105" t="s">
        <v>47</v>
      </c>
      <c r="E105">
        <v>1.3964000000000001</v>
      </c>
      <c r="F105">
        <v>0.32669999999999999</v>
      </c>
      <c r="L105">
        <v>1039</v>
      </c>
      <c r="M105" t="s">
        <v>47</v>
      </c>
      <c r="N105" s="1">
        <v>1.3964000000000001</v>
      </c>
      <c r="O105" s="1">
        <v>0.32669999999999999</v>
      </c>
    </row>
    <row r="106" spans="1:15" x14ac:dyDescent="0.3">
      <c r="A106">
        <v>900</v>
      </c>
      <c r="B106">
        <v>5</v>
      </c>
      <c r="C106">
        <v>6</v>
      </c>
      <c r="D106" t="s">
        <v>47</v>
      </c>
      <c r="E106">
        <v>1.3541000000000001</v>
      </c>
      <c r="F106">
        <v>0.31984000000000001</v>
      </c>
      <c r="L106">
        <v>1040</v>
      </c>
      <c r="M106" t="s">
        <v>47</v>
      </c>
      <c r="N106" s="1">
        <v>1.3541000000000001</v>
      </c>
      <c r="O106" s="1">
        <v>0.31984000000000001</v>
      </c>
    </row>
    <row r="107" spans="1:15" x14ac:dyDescent="0.3">
      <c r="A107">
        <v>1000</v>
      </c>
      <c r="B107">
        <v>6</v>
      </c>
      <c r="C107">
        <v>6</v>
      </c>
      <c r="D107" t="s">
        <v>47</v>
      </c>
      <c r="E107">
        <v>1.3128</v>
      </c>
      <c r="F107">
        <v>0.31315999999999999</v>
      </c>
      <c r="L107">
        <v>1041</v>
      </c>
      <c r="M107" t="s">
        <v>47</v>
      </c>
      <c r="N107" s="1">
        <v>1.3128</v>
      </c>
      <c r="O107" s="1">
        <v>0.31315999999999999</v>
      </c>
    </row>
    <row r="108" spans="1:15" x14ac:dyDescent="0.3">
      <c r="A108">
        <v>1100</v>
      </c>
      <c r="B108">
        <v>7</v>
      </c>
      <c r="C108">
        <v>6</v>
      </c>
      <c r="D108" t="s">
        <v>47</v>
      </c>
      <c r="E108">
        <v>1.2726999999999999</v>
      </c>
      <c r="F108">
        <v>0.30664000000000002</v>
      </c>
      <c r="L108">
        <v>1042</v>
      </c>
      <c r="M108" t="s">
        <v>47</v>
      </c>
      <c r="N108" s="1">
        <v>1.2726999999999999</v>
      </c>
      <c r="O108" s="1">
        <v>0.30664000000000002</v>
      </c>
    </row>
    <row r="109" spans="1:15" x14ac:dyDescent="0.3">
      <c r="A109">
        <v>1200</v>
      </c>
      <c r="B109">
        <v>8</v>
      </c>
      <c r="C109">
        <v>6</v>
      </c>
      <c r="D109" t="s">
        <v>47</v>
      </c>
      <c r="E109">
        <v>1.2336</v>
      </c>
      <c r="F109">
        <v>0.30026999999999998</v>
      </c>
      <c r="L109">
        <v>1043</v>
      </c>
      <c r="M109" t="s">
        <v>47</v>
      </c>
      <c r="N109" s="1">
        <v>1.2336</v>
      </c>
      <c r="O109" s="1">
        <v>0.30026999999999998</v>
      </c>
    </row>
    <row r="110" spans="1:15" x14ac:dyDescent="0.3">
      <c r="A110">
        <v>1300</v>
      </c>
      <c r="B110">
        <v>9</v>
      </c>
      <c r="C110">
        <v>6</v>
      </c>
      <c r="D110" t="s">
        <v>47</v>
      </c>
      <c r="E110">
        <v>1.1957</v>
      </c>
      <c r="F110">
        <v>0.29405999999999999</v>
      </c>
      <c r="L110">
        <v>1044</v>
      </c>
      <c r="M110" t="s">
        <v>47</v>
      </c>
      <c r="N110" s="1">
        <v>1.1957</v>
      </c>
      <c r="O110" s="1">
        <v>0.29405999999999999</v>
      </c>
    </row>
    <row r="111" spans="1:15" x14ac:dyDescent="0.3">
      <c r="A111">
        <v>1400</v>
      </c>
      <c r="B111">
        <v>10</v>
      </c>
      <c r="C111">
        <v>6</v>
      </c>
      <c r="D111" t="s">
        <v>47</v>
      </c>
      <c r="E111">
        <v>1.1587000000000001</v>
      </c>
      <c r="F111">
        <v>0.28799000000000002</v>
      </c>
      <c r="L111">
        <v>1045</v>
      </c>
      <c r="M111" t="s">
        <v>47</v>
      </c>
      <c r="N111" s="1">
        <v>1.1587000000000001</v>
      </c>
      <c r="O111" s="1">
        <v>0.28799000000000002</v>
      </c>
    </row>
    <row r="112" spans="1:15" x14ac:dyDescent="0.3">
      <c r="A112">
        <v>1500</v>
      </c>
      <c r="B112">
        <v>11</v>
      </c>
      <c r="C112">
        <v>6</v>
      </c>
      <c r="D112" t="s">
        <v>47</v>
      </c>
      <c r="E112">
        <v>1.1228</v>
      </c>
      <c r="F112">
        <v>0.28205999999999998</v>
      </c>
      <c r="L112">
        <v>1046</v>
      </c>
      <c r="M112" t="s">
        <v>47</v>
      </c>
      <c r="N112" s="1">
        <v>1.1228</v>
      </c>
      <c r="O112" s="1">
        <v>0.28205999999999998</v>
      </c>
    </row>
    <row r="113" spans="1:15" x14ac:dyDescent="0.3">
      <c r="A113">
        <v>1600</v>
      </c>
      <c r="B113">
        <v>12</v>
      </c>
      <c r="C113">
        <v>6</v>
      </c>
      <c r="D113" t="s">
        <v>47</v>
      </c>
      <c r="E113">
        <v>1.0880000000000001</v>
      </c>
      <c r="F113">
        <v>0.27627000000000002</v>
      </c>
      <c r="L113">
        <v>1047</v>
      </c>
      <c r="M113" t="s">
        <v>47</v>
      </c>
      <c r="N113" s="1">
        <v>1.0880000000000001</v>
      </c>
      <c r="O113" s="1">
        <v>0.27627000000000002</v>
      </c>
    </row>
    <row r="114" spans="1:15" x14ac:dyDescent="0.3">
      <c r="A114">
        <v>1700</v>
      </c>
      <c r="B114">
        <v>13</v>
      </c>
      <c r="C114">
        <v>6</v>
      </c>
      <c r="D114" t="s">
        <v>47</v>
      </c>
      <c r="E114">
        <v>1.0541</v>
      </c>
      <c r="F114">
        <v>0.27060000000000001</v>
      </c>
      <c r="L114">
        <v>1048</v>
      </c>
      <c r="M114" t="s">
        <v>47</v>
      </c>
      <c r="N114" s="1">
        <v>1.0541</v>
      </c>
      <c r="O114" s="1">
        <v>0.27060000000000001</v>
      </c>
    </row>
    <row r="115" spans="1:15" x14ac:dyDescent="0.3">
      <c r="A115">
        <v>1800</v>
      </c>
      <c r="B115">
        <v>14</v>
      </c>
      <c r="C115">
        <v>6</v>
      </c>
      <c r="D115" t="s">
        <v>47</v>
      </c>
      <c r="E115">
        <v>1.0212000000000001</v>
      </c>
      <c r="F115">
        <v>0.26506000000000002</v>
      </c>
      <c r="L115">
        <v>1049</v>
      </c>
      <c r="M115" t="s">
        <v>47</v>
      </c>
      <c r="N115" s="1">
        <v>1.0212000000000001</v>
      </c>
      <c r="O115" s="1">
        <v>0.26506000000000002</v>
      </c>
    </row>
    <row r="116" spans="1:15" x14ac:dyDescent="0.3">
      <c r="A116">
        <v>1900</v>
      </c>
      <c r="B116">
        <v>15</v>
      </c>
      <c r="C116">
        <v>6</v>
      </c>
      <c r="D116" t="s">
        <v>47</v>
      </c>
      <c r="E116">
        <v>0.98929</v>
      </c>
      <c r="F116">
        <v>0.25963999999999998</v>
      </c>
      <c r="L116">
        <v>1050</v>
      </c>
      <c r="M116" t="s">
        <v>47</v>
      </c>
      <c r="N116" s="1">
        <v>0.98929</v>
      </c>
      <c r="O116" s="1">
        <v>0.25963999999999998</v>
      </c>
    </row>
    <row r="117" spans="1:15" x14ac:dyDescent="0.3">
      <c r="A117">
        <v>2000</v>
      </c>
      <c r="B117">
        <v>16</v>
      </c>
      <c r="C117">
        <v>6</v>
      </c>
      <c r="D117" t="s">
        <v>47</v>
      </c>
      <c r="E117">
        <v>0.95831999999999995</v>
      </c>
      <c r="F117">
        <v>0.25433</v>
      </c>
      <c r="L117">
        <v>1051</v>
      </c>
      <c r="M117" t="s">
        <v>47</v>
      </c>
      <c r="N117" s="1">
        <v>0.95831999999999995</v>
      </c>
      <c r="O117" s="1">
        <v>0.25433</v>
      </c>
    </row>
    <row r="118" spans="1:15" x14ac:dyDescent="0.3">
      <c r="A118">
        <v>2100</v>
      </c>
      <c r="B118">
        <v>17</v>
      </c>
      <c r="C118">
        <v>6</v>
      </c>
      <c r="D118" t="s">
        <v>47</v>
      </c>
      <c r="E118">
        <v>0.92827999999999999</v>
      </c>
      <c r="F118">
        <v>0.24915000000000001</v>
      </c>
      <c r="L118">
        <v>1052</v>
      </c>
      <c r="M118" t="s">
        <v>47</v>
      </c>
      <c r="N118" s="1">
        <v>0.92827999999999999</v>
      </c>
      <c r="O118" s="1">
        <v>0.24915000000000001</v>
      </c>
    </row>
    <row r="119" spans="1:15" x14ac:dyDescent="0.3">
      <c r="A119">
        <v>2200</v>
      </c>
      <c r="B119">
        <v>18</v>
      </c>
      <c r="C119">
        <v>6</v>
      </c>
      <c r="D119" t="s">
        <v>47</v>
      </c>
      <c r="E119">
        <v>0.89915999999999996</v>
      </c>
      <c r="F119">
        <v>0.24407000000000001</v>
      </c>
      <c r="L119">
        <v>1053</v>
      </c>
      <c r="M119" t="s">
        <v>47</v>
      </c>
      <c r="N119" s="1">
        <v>0.89915999999999996</v>
      </c>
      <c r="O119" s="1">
        <v>0.24407000000000001</v>
      </c>
    </row>
    <row r="120" spans="1:15" x14ac:dyDescent="0.3">
      <c r="A120">
        <v>2300</v>
      </c>
      <c r="B120">
        <v>19</v>
      </c>
      <c r="C120">
        <v>6</v>
      </c>
      <c r="D120" t="s">
        <v>47</v>
      </c>
      <c r="E120">
        <v>0.87092999999999998</v>
      </c>
      <c r="F120">
        <v>0.23910999999999999</v>
      </c>
      <c r="L120">
        <v>1054</v>
      </c>
      <c r="M120" t="s">
        <v>47</v>
      </c>
      <c r="N120" s="1">
        <v>0.87092999999999998</v>
      </c>
      <c r="O120" s="1">
        <v>0.23910999999999999</v>
      </c>
    </row>
    <row r="121" spans="1:15" x14ac:dyDescent="0.3">
      <c r="A121">
        <v>2400</v>
      </c>
      <c r="B121">
        <v>20</v>
      </c>
      <c r="C121">
        <v>6</v>
      </c>
      <c r="D121" t="s">
        <v>47</v>
      </c>
      <c r="E121">
        <v>0.84358</v>
      </c>
      <c r="F121">
        <v>0.23425000000000001</v>
      </c>
      <c r="L121">
        <v>1055</v>
      </c>
      <c r="M121" t="s">
        <v>47</v>
      </c>
      <c r="N121" s="1">
        <v>0.84358</v>
      </c>
      <c r="O121" s="1">
        <v>0.23425000000000001</v>
      </c>
    </row>
    <row r="122" spans="1:15" x14ac:dyDescent="0.3">
      <c r="A122">
        <v>500</v>
      </c>
      <c r="B122">
        <v>1</v>
      </c>
      <c r="C122">
        <v>7</v>
      </c>
      <c r="D122" t="s">
        <v>48</v>
      </c>
      <c r="E122">
        <v>3.0446</v>
      </c>
      <c r="F122">
        <v>0.62216000000000005</v>
      </c>
      <c r="L122">
        <v>1056</v>
      </c>
      <c r="M122" t="s">
        <v>48</v>
      </c>
      <c r="N122" s="1">
        <v>3.0446</v>
      </c>
      <c r="O122" s="1">
        <v>0.62216000000000005</v>
      </c>
    </row>
    <row r="123" spans="1:15" x14ac:dyDescent="0.3">
      <c r="A123">
        <v>600</v>
      </c>
      <c r="B123">
        <v>2</v>
      </c>
      <c r="C123">
        <v>7</v>
      </c>
      <c r="D123" t="s">
        <v>48</v>
      </c>
      <c r="E123">
        <v>2.9535</v>
      </c>
      <c r="F123">
        <v>0.60994999999999999</v>
      </c>
      <c r="L123">
        <v>1057</v>
      </c>
      <c r="M123" t="s">
        <v>48</v>
      </c>
      <c r="N123" s="1">
        <v>2.9535</v>
      </c>
      <c r="O123" s="1">
        <v>0.60994999999999999</v>
      </c>
    </row>
    <row r="124" spans="1:15" x14ac:dyDescent="0.3">
      <c r="A124">
        <v>700</v>
      </c>
      <c r="B124">
        <v>3</v>
      </c>
      <c r="C124">
        <v>7</v>
      </c>
      <c r="D124" t="s">
        <v>48</v>
      </c>
      <c r="E124">
        <v>2.8645999999999998</v>
      </c>
      <c r="F124">
        <v>0.59806999999999999</v>
      </c>
      <c r="L124">
        <v>1058</v>
      </c>
      <c r="M124" t="s">
        <v>48</v>
      </c>
      <c r="N124" s="1">
        <v>2.8645999999999998</v>
      </c>
      <c r="O124" s="1">
        <v>0.59806999999999999</v>
      </c>
    </row>
    <row r="125" spans="1:15" x14ac:dyDescent="0.3">
      <c r="A125">
        <v>800</v>
      </c>
      <c r="B125">
        <v>4</v>
      </c>
      <c r="C125">
        <v>7</v>
      </c>
      <c r="D125" t="s">
        <v>48</v>
      </c>
      <c r="E125">
        <v>2.7780999999999998</v>
      </c>
      <c r="F125">
        <v>0.58650000000000002</v>
      </c>
      <c r="L125">
        <v>1059</v>
      </c>
      <c r="M125" t="s">
        <v>48</v>
      </c>
      <c r="N125" s="1">
        <v>2.7780999999999998</v>
      </c>
      <c r="O125" s="1">
        <v>0.58650000000000002</v>
      </c>
    </row>
    <row r="126" spans="1:15" x14ac:dyDescent="0.3">
      <c r="A126">
        <v>900</v>
      </c>
      <c r="B126">
        <v>5</v>
      </c>
      <c r="C126">
        <v>7</v>
      </c>
      <c r="D126" t="s">
        <v>48</v>
      </c>
      <c r="E126">
        <v>2.6938</v>
      </c>
      <c r="F126">
        <v>0.57521999999999995</v>
      </c>
      <c r="L126">
        <v>1060</v>
      </c>
      <c r="M126" t="s">
        <v>48</v>
      </c>
      <c r="N126" s="1">
        <v>2.6938</v>
      </c>
      <c r="O126" s="1">
        <v>0.57521999999999995</v>
      </c>
    </row>
    <row r="127" spans="1:15" x14ac:dyDescent="0.3">
      <c r="A127">
        <v>1000</v>
      </c>
      <c r="B127">
        <v>6</v>
      </c>
      <c r="C127">
        <v>7</v>
      </c>
      <c r="D127" t="s">
        <v>48</v>
      </c>
      <c r="E127">
        <v>2.6118000000000001</v>
      </c>
      <c r="F127">
        <v>0.56422000000000005</v>
      </c>
      <c r="L127">
        <v>1061</v>
      </c>
      <c r="M127" t="s">
        <v>48</v>
      </c>
      <c r="N127" s="1">
        <v>2.6118000000000001</v>
      </c>
      <c r="O127" s="1">
        <v>0.56422000000000005</v>
      </c>
    </row>
    <row r="128" spans="1:15" x14ac:dyDescent="0.3">
      <c r="A128">
        <v>1100</v>
      </c>
      <c r="B128">
        <v>7</v>
      </c>
      <c r="C128">
        <v>7</v>
      </c>
      <c r="D128" t="s">
        <v>48</v>
      </c>
      <c r="E128">
        <v>2.5318999999999998</v>
      </c>
      <c r="F128">
        <v>0.55347000000000002</v>
      </c>
      <c r="L128">
        <v>1062</v>
      </c>
      <c r="M128" t="s">
        <v>48</v>
      </c>
      <c r="N128" s="1">
        <v>2.5318999999999998</v>
      </c>
      <c r="O128" s="1">
        <v>0.55347000000000002</v>
      </c>
    </row>
    <row r="129" spans="1:15" x14ac:dyDescent="0.3">
      <c r="A129">
        <v>1200</v>
      </c>
      <c r="B129">
        <v>8</v>
      </c>
      <c r="C129">
        <v>7</v>
      </c>
      <c r="D129" t="s">
        <v>48</v>
      </c>
      <c r="E129">
        <v>2.4542000000000002</v>
      </c>
      <c r="F129">
        <v>0.54298000000000002</v>
      </c>
      <c r="L129">
        <v>1063</v>
      </c>
      <c r="M129" t="s">
        <v>48</v>
      </c>
      <c r="N129" s="1">
        <v>2.4542000000000002</v>
      </c>
      <c r="O129" s="1">
        <v>0.54298000000000002</v>
      </c>
    </row>
    <row r="130" spans="1:15" x14ac:dyDescent="0.3">
      <c r="A130">
        <v>1300</v>
      </c>
      <c r="B130">
        <v>9</v>
      </c>
      <c r="C130">
        <v>7</v>
      </c>
      <c r="D130" t="s">
        <v>48</v>
      </c>
      <c r="E130">
        <v>2.3786</v>
      </c>
      <c r="F130">
        <v>0.53271000000000002</v>
      </c>
      <c r="L130">
        <v>1064</v>
      </c>
      <c r="M130" t="s">
        <v>48</v>
      </c>
      <c r="N130" s="1">
        <v>2.3786</v>
      </c>
      <c r="O130" s="1">
        <v>0.53271000000000002</v>
      </c>
    </row>
    <row r="131" spans="1:15" x14ac:dyDescent="0.3">
      <c r="A131">
        <v>1400</v>
      </c>
      <c r="B131">
        <v>10</v>
      </c>
      <c r="C131">
        <v>7</v>
      </c>
      <c r="D131" t="s">
        <v>48</v>
      </c>
      <c r="E131">
        <v>2.3052000000000001</v>
      </c>
      <c r="F131">
        <v>0.52266999999999997</v>
      </c>
      <c r="L131">
        <v>1065</v>
      </c>
      <c r="M131" t="s">
        <v>48</v>
      </c>
      <c r="N131" s="1">
        <v>2.3052000000000001</v>
      </c>
      <c r="O131" s="1">
        <v>0.52266999999999997</v>
      </c>
    </row>
    <row r="132" spans="1:15" x14ac:dyDescent="0.3">
      <c r="A132">
        <v>1500</v>
      </c>
      <c r="B132">
        <v>11</v>
      </c>
      <c r="C132">
        <v>7</v>
      </c>
      <c r="D132" t="s">
        <v>48</v>
      </c>
      <c r="E132">
        <v>2.2338</v>
      </c>
      <c r="F132">
        <v>0.51283999999999996</v>
      </c>
      <c r="L132">
        <v>1066</v>
      </c>
      <c r="M132" t="s">
        <v>48</v>
      </c>
      <c r="N132" s="1">
        <v>2.2338</v>
      </c>
      <c r="O132" s="1">
        <v>0.51283999999999996</v>
      </c>
    </row>
    <row r="133" spans="1:15" x14ac:dyDescent="0.3">
      <c r="A133">
        <v>1600</v>
      </c>
      <c r="B133">
        <v>12</v>
      </c>
      <c r="C133">
        <v>7</v>
      </c>
      <c r="D133" t="s">
        <v>48</v>
      </c>
      <c r="E133">
        <v>2.1644000000000001</v>
      </c>
      <c r="F133">
        <v>0.50321000000000005</v>
      </c>
      <c r="L133">
        <v>1067</v>
      </c>
      <c r="M133" t="s">
        <v>48</v>
      </c>
      <c r="N133" s="1">
        <v>2.1644000000000001</v>
      </c>
      <c r="O133" s="1">
        <v>0.50321000000000005</v>
      </c>
    </row>
    <row r="134" spans="1:15" x14ac:dyDescent="0.3">
      <c r="A134">
        <v>1700</v>
      </c>
      <c r="B134">
        <v>13</v>
      </c>
      <c r="C134">
        <v>7</v>
      </c>
      <c r="D134" t="s">
        <v>48</v>
      </c>
      <c r="E134">
        <v>2.097</v>
      </c>
      <c r="F134">
        <v>0.49376999999999999</v>
      </c>
      <c r="L134">
        <v>1068</v>
      </c>
      <c r="M134" t="s">
        <v>48</v>
      </c>
      <c r="N134" s="1">
        <v>2.097</v>
      </c>
      <c r="O134" s="1">
        <v>0.49376999999999999</v>
      </c>
    </row>
    <row r="135" spans="1:15" x14ac:dyDescent="0.3">
      <c r="A135">
        <v>1800</v>
      </c>
      <c r="B135">
        <v>14</v>
      </c>
      <c r="C135">
        <v>7</v>
      </c>
      <c r="D135" t="s">
        <v>48</v>
      </c>
      <c r="E135">
        <v>2.0316000000000001</v>
      </c>
      <c r="F135">
        <v>0.48452000000000001</v>
      </c>
      <c r="L135">
        <v>1069</v>
      </c>
      <c r="M135" t="s">
        <v>48</v>
      </c>
      <c r="N135" s="1">
        <v>2.0316000000000001</v>
      </c>
      <c r="O135" s="1">
        <v>0.48452000000000001</v>
      </c>
    </row>
    <row r="136" spans="1:15" x14ac:dyDescent="0.3">
      <c r="A136">
        <v>1900</v>
      </c>
      <c r="B136">
        <v>15</v>
      </c>
      <c r="C136">
        <v>7</v>
      </c>
      <c r="D136" t="s">
        <v>48</v>
      </c>
      <c r="E136">
        <v>1.9681</v>
      </c>
      <c r="F136">
        <v>0.47543999999999997</v>
      </c>
      <c r="L136">
        <v>1070</v>
      </c>
      <c r="M136" t="s">
        <v>48</v>
      </c>
      <c r="N136" s="1">
        <v>1.9681</v>
      </c>
      <c r="O136" s="1">
        <v>0.47543999999999997</v>
      </c>
    </row>
    <row r="137" spans="1:15" x14ac:dyDescent="0.3">
      <c r="A137">
        <v>2000</v>
      </c>
      <c r="B137">
        <v>16</v>
      </c>
      <c r="C137">
        <v>7</v>
      </c>
      <c r="D137" t="s">
        <v>48</v>
      </c>
      <c r="E137">
        <v>1.9065000000000001</v>
      </c>
      <c r="F137">
        <v>0.46653</v>
      </c>
      <c r="L137">
        <v>1071</v>
      </c>
      <c r="M137" t="s">
        <v>48</v>
      </c>
      <c r="N137" s="1">
        <v>1.9065000000000001</v>
      </c>
      <c r="O137" s="1">
        <v>0.46653</v>
      </c>
    </row>
    <row r="138" spans="1:15" x14ac:dyDescent="0.3">
      <c r="A138">
        <v>2100</v>
      </c>
      <c r="B138">
        <v>17</v>
      </c>
      <c r="C138">
        <v>7</v>
      </c>
      <c r="D138" t="s">
        <v>48</v>
      </c>
      <c r="E138">
        <v>1.8467</v>
      </c>
      <c r="F138">
        <v>0.45779999999999998</v>
      </c>
      <c r="L138">
        <v>1072</v>
      </c>
      <c r="M138" t="s">
        <v>48</v>
      </c>
      <c r="N138" s="1">
        <v>1.8467</v>
      </c>
      <c r="O138" s="1">
        <v>0.45779999999999998</v>
      </c>
    </row>
    <row r="139" spans="1:15" x14ac:dyDescent="0.3">
      <c r="A139">
        <v>2200</v>
      </c>
      <c r="B139">
        <v>18</v>
      </c>
      <c r="C139">
        <v>7</v>
      </c>
      <c r="D139" t="s">
        <v>48</v>
      </c>
      <c r="E139">
        <v>1.7887999999999999</v>
      </c>
      <c r="F139">
        <v>0.44922000000000001</v>
      </c>
      <c r="L139">
        <v>1073</v>
      </c>
      <c r="M139" t="s">
        <v>48</v>
      </c>
      <c r="N139" s="1">
        <v>1.7887999999999999</v>
      </c>
      <c r="O139" s="1">
        <v>0.44922000000000001</v>
      </c>
    </row>
    <row r="140" spans="1:15" x14ac:dyDescent="0.3">
      <c r="A140">
        <v>2300</v>
      </c>
      <c r="B140">
        <v>19</v>
      </c>
      <c r="C140">
        <v>7</v>
      </c>
      <c r="D140" t="s">
        <v>48</v>
      </c>
      <c r="E140">
        <v>1.7325999999999999</v>
      </c>
      <c r="F140">
        <v>0.44080999999999998</v>
      </c>
      <c r="L140">
        <v>1074</v>
      </c>
      <c r="M140" t="s">
        <v>48</v>
      </c>
      <c r="N140" s="1">
        <v>1.7325999999999999</v>
      </c>
      <c r="O140" s="1">
        <v>0.44080999999999998</v>
      </c>
    </row>
    <row r="141" spans="1:15" x14ac:dyDescent="0.3">
      <c r="A141">
        <v>2400</v>
      </c>
      <c r="B141">
        <v>20</v>
      </c>
      <c r="C141">
        <v>7</v>
      </c>
      <c r="D141" t="s">
        <v>48</v>
      </c>
      <c r="E141">
        <v>1.6781999999999999</v>
      </c>
      <c r="F141">
        <v>0.43254999999999999</v>
      </c>
      <c r="L141">
        <v>1075</v>
      </c>
      <c r="M141" t="s">
        <v>48</v>
      </c>
      <c r="N141" s="1">
        <v>1.6781999999999999</v>
      </c>
      <c r="O141" s="1">
        <v>0.43254999999999999</v>
      </c>
    </row>
    <row r="142" spans="1:15" x14ac:dyDescent="0.3">
      <c r="A142">
        <v>500</v>
      </c>
      <c r="B142">
        <v>1</v>
      </c>
      <c r="C142">
        <v>8</v>
      </c>
      <c r="D142" t="s">
        <v>103</v>
      </c>
      <c r="E142">
        <v>0.78208999999999995</v>
      </c>
      <c r="F142">
        <v>0.34373999999999999</v>
      </c>
      <c r="L142">
        <v>1076</v>
      </c>
      <c r="M142" t="s">
        <v>103</v>
      </c>
      <c r="N142" s="1">
        <v>0.78208999999999995</v>
      </c>
      <c r="O142" s="1">
        <v>0.34373999999999999</v>
      </c>
    </row>
    <row r="143" spans="1:15" x14ac:dyDescent="0.3">
      <c r="A143">
        <v>600</v>
      </c>
      <c r="B143">
        <v>2</v>
      </c>
      <c r="C143">
        <v>8</v>
      </c>
      <c r="D143" t="s">
        <v>103</v>
      </c>
      <c r="E143">
        <v>0.83474000000000004</v>
      </c>
      <c r="F143">
        <v>0.36776999999999999</v>
      </c>
      <c r="L143">
        <v>1077</v>
      </c>
      <c r="M143" t="s">
        <v>103</v>
      </c>
      <c r="N143" s="1">
        <v>0.83474000000000004</v>
      </c>
      <c r="O143" s="1">
        <v>0.36776999999999999</v>
      </c>
    </row>
    <row r="144" spans="1:15" x14ac:dyDescent="0.3">
      <c r="A144">
        <v>700</v>
      </c>
      <c r="B144">
        <v>3</v>
      </c>
      <c r="C144">
        <v>8</v>
      </c>
      <c r="D144" t="s">
        <v>103</v>
      </c>
      <c r="E144">
        <v>0.89010999999999996</v>
      </c>
      <c r="F144">
        <v>0.39332</v>
      </c>
      <c r="L144">
        <v>1078</v>
      </c>
      <c r="M144" t="s">
        <v>103</v>
      </c>
      <c r="N144" s="1">
        <v>0.89010999999999996</v>
      </c>
      <c r="O144" s="1">
        <v>0.39332</v>
      </c>
    </row>
    <row r="145" spans="1:15" x14ac:dyDescent="0.3">
      <c r="A145">
        <v>800</v>
      </c>
      <c r="B145">
        <v>4</v>
      </c>
      <c r="C145">
        <v>8</v>
      </c>
      <c r="D145" t="s">
        <v>103</v>
      </c>
      <c r="E145">
        <v>0.94830000000000003</v>
      </c>
      <c r="F145">
        <v>0.42047000000000001</v>
      </c>
      <c r="L145">
        <v>1079</v>
      </c>
      <c r="M145" t="s">
        <v>103</v>
      </c>
      <c r="N145" s="1">
        <v>0.94830000000000003</v>
      </c>
      <c r="O145" s="1">
        <v>0.42047000000000001</v>
      </c>
    </row>
    <row r="146" spans="1:15" x14ac:dyDescent="0.3">
      <c r="A146">
        <v>900</v>
      </c>
      <c r="B146">
        <v>5</v>
      </c>
      <c r="C146">
        <v>8</v>
      </c>
      <c r="D146" t="s">
        <v>103</v>
      </c>
      <c r="E146">
        <v>1.0094000000000001</v>
      </c>
      <c r="F146">
        <v>0.44930999999999999</v>
      </c>
      <c r="L146">
        <v>1080</v>
      </c>
      <c r="M146" t="s">
        <v>103</v>
      </c>
      <c r="N146" s="1">
        <v>1.0094000000000001</v>
      </c>
      <c r="O146" s="1">
        <v>0.44930999999999999</v>
      </c>
    </row>
    <row r="147" spans="1:15" x14ac:dyDescent="0.3">
      <c r="A147">
        <v>1000</v>
      </c>
      <c r="B147">
        <v>6</v>
      </c>
      <c r="C147">
        <v>8</v>
      </c>
      <c r="D147" t="s">
        <v>103</v>
      </c>
      <c r="E147">
        <v>1.0736000000000001</v>
      </c>
      <c r="F147">
        <v>0.47993999999999998</v>
      </c>
      <c r="L147">
        <v>1081</v>
      </c>
      <c r="M147" t="s">
        <v>103</v>
      </c>
      <c r="N147" s="1">
        <v>1.0736000000000001</v>
      </c>
      <c r="O147" s="1">
        <v>0.47993999999999998</v>
      </c>
    </row>
    <row r="148" spans="1:15" x14ac:dyDescent="0.3">
      <c r="A148">
        <v>1100</v>
      </c>
      <c r="B148">
        <v>7</v>
      </c>
      <c r="C148">
        <v>8</v>
      </c>
      <c r="D148" t="s">
        <v>103</v>
      </c>
      <c r="E148">
        <v>1.141</v>
      </c>
      <c r="F148">
        <v>0.51246000000000003</v>
      </c>
      <c r="L148">
        <v>1082</v>
      </c>
      <c r="M148" t="s">
        <v>103</v>
      </c>
      <c r="N148" s="1">
        <v>1.141</v>
      </c>
      <c r="O148" s="1">
        <v>0.51246000000000003</v>
      </c>
    </row>
    <row r="149" spans="1:15" x14ac:dyDescent="0.3">
      <c r="A149">
        <v>1200</v>
      </c>
      <c r="B149">
        <v>8</v>
      </c>
      <c r="C149">
        <v>8</v>
      </c>
      <c r="D149" t="s">
        <v>103</v>
      </c>
      <c r="E149">
        <v>1.2117</v>
      </c>
      <c r="F149">
        <v>0.54698999999999998</v>
      </c>
      <c r="L149">
        <v>1083</v>
      </c>
      <c r="M149" t="s">
        <v>103</v>
      </c>
      <c r="N149" s="1">
        <v>1.2117</v>
      </c>
      <c r="O149" s="1">
        <v>0.54698999999999998</v>
      </c>
    </row>
    <row r="150" spans="1:15" x14ac:dyDescent="0.3">
      <c r="A150">
        <v>1300</v>
      </c>
      <c r="B150">
        <v>9</v>
      </c>
      <c r="C150">
        <v>8</v>
      </c>
      <c r="D150" t="s">
        <v>103</v>
      </c>
      <c r="E150">
        <v>1.286</v>
      </c>
      <c r="F150">
        <v>0.58365</v>
      </c>
      <c r="L150">
        <v>1084</v>
      </c>
      <c r="M150" t="s">
        <v>103</v>
      </c>
      <c r="N150" s="1">
        <v>1.286</v>
      </c>
      <c r="O150" s="1">
        <v>0.58365</v>
      </c>
    </row>
    <row r="151" spans="1:15" x14ac:dyDescent="0.3">
      <c r="A151">
        <v>1400</v>
      </c>
      <c r="B151">
        <v>10</v>
      </c>
      <c r="C151">
        <v>8</v>
      </c>
      <c r="D151" t="s">
        <v>103</v>
      </c>
      <c r="E151">
        <v>1.3638999999999999</v>
      </c>
      <c r="F151">
        <v>0.62258999999999998</v>
      </c>
      <c r="L151">
        <v>1085</v>
      </c>
      <c r="M151" t="s">
        <v>103</v>
      </c>
      <c r="N151" s="1">
        <v>1.3638999999999999</v>
      </c>
      <c r="O151" s="1">
        <v>0.62258999999999998</v>
      </c>
    </row>
    <row r="152" spans="1:15" x14ac:dyDescent="0.3">
      <c r="A152">
        <v>1500</v>
      </c>
      <c r="B152">
        <v>11</v>
      </c>
      <c r="C152">
        <v>8</v>
      </c>
      <c r="D152" t="s">
        <v>103</v>
      </c>
      <c r="E152">
        <v>1.4456</v>
      </c>
      <c r="F152">
        <v>0.66395999999999999</v>
      </c>
      <c r="L152">
        <v>1086</v>
      </c>
      <c r="M152" t="s">
        <v>103</v>
      </c>
      <c r="N152" s="1">
        <v>1.4456</v>
      </c>
      <c r="O152" s="1">
        <v>0.66395999999999999</v>
      </c>
    </row>
    <row r="153" spans="1:15" x14ac:dyDescent="0.3">
      <c r="A153">
        <v>1600</v>
      </c>
      <c r="B153">
        <v>12</v>
      </c>
      <c r="C153">
        <v>8</v>
      </c>
      <c r="D153" t="s">
        <v>103</v>
      </c>
      <c r="E153">
        <v>1.5315000000000001</v>
      </c>
      <c r="F153">
        <v>0.70794999999999997</v>
      </c>
      <c r="L153">
        <v>1087</v>
      </c>
      <c r="M153" t="s">
        <v>103</v>
      </c>
      <c r="N153" s="1">
        <v>1.5315000000000001</v>
      </c>
      <c r="O153" s="1">
        <v>0.70794999999999997</v>
      </c>
    </row>
    <row r="154" spans="1:15" x14ac:dyDescent="0.3">
      <c r="A154">
        <v>1700</v>
      </c>
      <c r="B154">
        <v>13</v>
      </c>
      <c r="C154">
        <v>8</v>
      </c>
      <c r="D154" t="s">
        <v>103</v>
      </c>
      <c r="E154">
        <v>1.6215999999999999</v>
      </c>
      <c r="F154">
        <v>0.75473999999999997</v>
      </c>
      <c r="L154">
        <v>1088</v>
      </c>
      <c r="M154" t="s">
        <v>103</v>
      </c>
      <c r="N154" s="1">
        <v>1.6215999999999999</v>
      </c>
      <c r="O154" s="1">
        <v>0.75473999999999997</v>
      </c>
    </row>
    <row r="155" spans="1:15" x14ac:dyDescent="0.3">
      <c r="A155">
        <v>1800</v>
      </c>
      <c r="B155">
        <v>14</v>
      </c>
      <c r="C155">
        <v>8</v>
      </c>
      <c r="D155" t="s">
        <v>103</v>
      </c>
      <c r="E155">
        <v>1.7162999999999999</v>
      </c>
      <c r="F155">
        <v>0.80456000000000005</v>
      </c>
      <c r="L155">
        <v>1089</v>
      </c>
      <c r="M155" t="s">
        <v>103</v>
      </c>
      <c r="N155" s="1">
        <v>1.7162999999999999</v>
      </c>
      <c r="O155" s="1">
        <v>0.80456000000000005</v>
      </c>
    </row>
    <row r="156" spans="1:15" x14ac:dyDescent="0.3">
      <c r="A156">
        <v>1900</v>
      </c>
      <c r="B156">
        <v>15</v>
      </c>
      <c r="C156">
        <v>8</v>
      </c>
      <c r="D156" t="s">
        <v>103</v>
      </c>
      <c r="E156">
        <v>1.8158000000000001</v>
      </c>
      <c r="F156">
        <v>0.85763999999999996</v>
      </c>
      <c r="L156">
        <v>1090</v>
      </c>
      <c r="M156" t="s">
        <v>103</v>
      </c>
      <c r="N156" s="1">
        <v>1.8158000000000001</v>
      </c>
      <c r="O156" s="1">
        <v>0.85763999999999996</v>
      </c>
    </row>
    <row r="157" spans="1:15" x14ac:dyDescent="0.3">
      <c r="A157">
        <v>2000</v>
      </c>
      <c r="B157">
        <v>16</v>
      </c>
      <c r="C157">
        <v>8</v>
      </c>
      <c r="D157" t="s">
        <v>103</v>
      </c>
      <c r="E157">
        <v>1.9205000000000001</v>
      </c>
      <c r="F157">
        <v>0.91427999999999998</v>
      </c>
      <c r="L157">
        <v>1091</v>
      </c>
      <c r="M157" t="s">
        <v>103</v>
      </c>
      <c r="N157" s="1">
        <v>1.9205000000000001</v>
      </c>
      <c r="O157" s="1">
        <v>0.91427999999999998</v>
      </c>
    </row>
    <row r="158" spans="1:15" x14ac:dyDescent="0.3">
      <c r="A158">
        <v>2100</v>
      </c>
      <c r="B158">
        <v>17</v>
      </c>
      <c r="C158">
        <v>8</v>
      </c>
      <c r="D158" t="s">
        <v>103</v>
      </c>
      <c r="E158">
        <v>2.0306000000000002</v>
      </c>
      <c r="F158">
        <v>0.97477999999999998</v>
      </c>
      <c r="L158">
        <v>1092</v>
      </c>
      <c r="M158" t="s">
        <v>103</v>
      </c>
      <c r="N158" s="1">
        <v>2.0306000000000002</v>
      </c>
      <c r="O158" s="1">
        <v>0.97477999999999998</v>
      </c>
    </row>
    <row r="159" spans="1:15" x14ac:dyDescent="0.3">
      <c r="A159">
        <v>2200</v>
      </c>
      <c r="B159">
        <v>18</v>
      </c>
      <c r="C159">
        <v>8</v>
      </c>
      <c r="D159" t="s">
        <v>103</v>
      </c>
      <c r="E159">
        <v>2.1465999999999998</v>
      </c>
      <c r="F159">
        <v>1.0395000000000001</v>
      </c>
      <c r="L159">
        <v>1093</v>
      </c>
      <c r="M159" t="s">
        <v>103</v>
      </c>
      <c r="N159" s="1">
        <v>2.1465999999999998</v>
      </c>
      <c r="O159" s="1">
        <v>1.0395000000000001</v>
      </c>
    </row>
    <row r="160" spans="1:15" x14ac:dyDescent="0.3">
      <c r="A160">
        <v>2300</v>
      </c>
      <c r="B160">
        <v>19</v>
      </c>
      <c r="C160">
        <v>8</v>
      </c>
      <c r="D160" t="s">
        <v>103</v>
      </c>
      <c r="E160">
        <v>2.2690000000000001</v>
      </c>
      <c r="F160">
        <v>1.1088</v>
      </c>
      <c r="L160">
        <v>1094</v>
      </c>
      <c r="M160" t="s">
        <v>103</v>
      </c>
      <c r="N160" s="1">
        <v>2.2690000000000001</v>
      </c>
      <c r="O160" s="1">
        <v>1.1088</v>
      </c>
    </row>
    <row r="161" spans="1:15" x14ac:dyDescent="0.3">
      <c r="A161">
        <v>2400</v>
      </c>
      <c r="B161">
        <v>20</v>
      </c>
      <c r="C161">
        <v>8</v>
      </c>
      <c r="D161" t="s">
        <v>103</v>
      </c>
      <c r="E161">
        <v>2.3982000000000001</v>
      </c>
      <c r="F161">
        <v>1.1833</v>
      </c>
      <c r="L161">
        <v>1095</v>
      </c>
      <c r="M161" t="s">
        <v>103</v>
      </c>
      <c r="N161" s="1">
        <v>2.3982000000000001</v>
      </c>
      <c r="O161" s="1">
        <v>1.1833</v>
      </c>
    </row>
    <row r="162" spans="1:15" x14ac:dyDescent="0.3">
      <c r="A162">
        <v>500</v>
      </c>
      <c r="B162">
        <v>1</v>
      </c>
      <c r="C162">
        <v>9</v>
      </c>
      <c r="D162" t="s">
        <v>122</v>
      </c>
      <c r="E162">
        <v>10.936</v>
      </c>
      <c r="F162">
        <v>4.7679</v>
      </c>
      <c r="L162">
        <v>1096</v>
      </c>
      <c r="M162" t="s">
        <v>122</v>
      </c>
      <c r="N162" s="1">
        <v>10.936</v>
      </c>
      <c r="O162" s="1">
        <v>4.7679</v>
      </c>
    </row>
    <row r="163" spans="1:15" x14ac:dyDescent="0.3">
      <c r="A163">
        <v>600</v>
      </c>
      <c r="B163">
        <v>2</v>
      </c>
      <c r="C163">
        <v>9</v>
      </c>
      <c r="D163" t="s">
        <v>122</v>
      </c>
      <c r="E163">
        <v>11.672000000000001</v>
      </c>
      <c r="F163">
        <v>5.1025</v>
      </c>
      <c r="L163">
        <v>1097</v>
      </c>
      <c r="M163" t="s">
        <v>122</v>
      </c>
      <c r="N163" s="1">
        <v>11.672000000000001</v>
      </c>
      <c r="O163" s="1">
        <v>5.1025</v>
      </c>
    </row>
    <row r="164" spans="1:15" x14ac:dyDescent="0.3">
      <c r="A164">
        <v>700</v>
      </c>
      <c r="B164">
        <v>3</v>
      </c>
      <c r="C164">
        <v>9</v>
      </c>
      <c r="D164" t="s">
        <v>122</v>
      </c>
      <c r="E164">
        <v>12.446999999999999</v>
      </c>
      <c r="F164">
        <v>5.4584000000000001</v>
      </c>
      <c r="L164">
        <v>1098</v>
      </c>
      <c r="M164" t="s">
        <v>122</v>
      </c>
      <c r="N164" s="1">
        <v>12.446999999999999</v>
      </c>
      <c r="O164" s="1">
        <v>5.4584000000000001</v>
      </c>
    </row>
    <row r="165" spans="1:15" x14ac:dyDescent="0.3">
      <c r="A165">
        <v>800</v>
      </c>
      <c r="B165">
        <v>4</v>
      </c>
      <c r="C165">
        <v>9</v>
      </c>
      <c r="D165" t="s">
        <v>122</v>
      </c>
      <c r="E165">
        <v>13.26</v>
      </c>
      <c r="F165">
        <v>5.8365999999999998</v>
      </c>
      <c r="L165">
        <v>1099</v>
      </c>
      <c r="M165" t="s">
        <v>122</v>
      </c>
      <c r="N165" s="1">
        <v>13.26</v>
      </c>
      <c r="O165" s="1">
        <v>5.8365999999999998</v>
      </c>
    </row>
    <row r="166" spans="1:15" x14ac:dyDescent="0.3">
      <c r="A166">
        <v>900</v>
      </c>
      <c r="B166">
        <v>5</v>
      </c>
      <c r="C166">
        <v>9</v>
      </c>
      <c r="D166" t="s">
        <v>122</v>
      </c>
      <c r="E166">
        <v>14.115</v>
      </c>
      <c r="F166">
        <v>6.2382999999999997</v>
      </c>
      <c r="L166">
        <v>1100</v>
      </c>
      <c r="M166" t="s">
        <v>122</v>
      </c>
      <c r="N166" s="1">
        <v>14.115</v>
      </c>
      <c r="O166" s="1">
        <v>6.2382999999999997</v>
      </c>
    </row>
    <row r="167" spans="1:15" x14ac:dyDescent="0.3">
      <c r="A167">
        <v>1000</v>
      </c>
      <c r="B167">
        <v>6</v>
      </c>
      <c r="C167">
        <v>9</v>
      </c>
      <c r="D167" t="s">
        <v>122</v>
      </c>
      <c r="E167">
        <v>15.013</v>
      </c>
      <c r="F167">
        <v>6.665</v>
      </c>
      <c r="L167">
        <v>1101</v>
      </c>
      <c r="M167" t="s">
        <v>122</v>
      </c>
      <c r="N167" s="1">
        <v>15.013</v>
      </c>
      <c r="O167" s="1">
        <v>6.665</v>
      </c>
    </row>
    <row r="168" spans="1:15" x14ac:dyDescent="0.3">
      <c r="A168">
        <v>1100</v>
      </c>
      <c r="B168">
        <v>7</v>
      </c>
      <c r="C168">
        <v>9</v>
      </c>
      <c r="D168" t="s">
        <v>122</v>
      </c>
      <c r="E168">
        <v>15.955</v>
      </c>
      <c r="F168">
        <v>7.1180000000000003</v>
      </c>
      <c r="L168">
        <v>1102</v>
      </c>
      <c r="M168" t="s">
        <v>122</v>
      </c>
      <c r="N168" s="1">
        <v>15.955</v>
      </c>
      <c r="O168" s="1">
        <v>7.1180000000000003</v>
      </c>
    </row>
    <row r="169" spans="1:15" x14ac:dyDescent="0.3">
      <c r="A169">
        <v>1200</v>
      </c>
      <c r="B169">
        <v>8</v>
      </c>
      <c r="C169">
        <v>9</v>
      </c>
      <c r="D169" t="s">
        <v>122</v>
      </c>
      <c r="E169">
        <v>16.943999999999999</v>
      </c>
      <c r="F169">
        <v>7.5990000000000002</v>
      </c>
      <c r="L169">
        <v>1103</v>
      </c>
      <c r="M169" t="s">
        <v>122</v>
      </c>
      <c r="N169" s="1">
        <v>16.943999999999999</v>
      </c>
      <c r="O169" s="1">
        <v>7.5990000000000002</v>
      </c>
    </row>
    <row r="170" spans="1:15" x14ac:dyDescent="0.3">
      <c r="A170">
        <v>1300</v>
      </c>
      <c r="B170">
        <v>9</v>
      </c>
      <c r="C170">
        <v>9</v>
      </c>
      <c r="D170" t="s">
        <v>122</v>
      </c>
      <c r="E170">
        <v>17.981999999999999</v>
      </c>
      <c r="F170">
        <v>8.1097000000000001</v>
      </c>
      <c r="L170">
        <v>1104</v>
      </c>
      <c r="M170" t="s">
        <v>122</v>
      </c>
      <c r="N170" s="1">
        <v>17.981999999999999</v>
      </c>
      <c r="O170" s="1">
        <v>8.1097000000000001</v>
      </c>
    </row>
    <row r="171" spans="1:15" x14ac:dyDescent="0.3">
      <c r="A171">
        <v>1400</v>
      </c>
      <c r="B171">
        <v>10</v>
      </c>
      <c r="C171">
        <v>9</v>
      </c>
      <c r="D171" t="s">
        <v>122</v>
      </c>
      <c r="E171">
        <v>19.071000000000002</v>
      </c>
      <c r="F171">
        <v>8.6521000000000008</v>
      </c>
      <c r="L171">
        <v>1105</v>
      </c>
      <c r="M171" t="s">
        <v>122</v>
      </c>
      <c r="N171" s="1">
        <v>19.071000000000002</v>
      </c>
      <c r="O171" s="1">
        <v>8.6521000000000008</v>
      </c>
    </row>
    <row r="172" spans="1:15" x14ac:dyDescent="0.3">
      <c r="A172">
        <v>1500</v>
      </c>
      <c r="B172">
        <v>11</v>
      </c>
      <c r="C172">
        <v>9</v>
      </c>
      <c r="D172" t="s">
        <v>122</v>
      </c>
      <c r="E172">
        <v>20.215</v>
      </c>
      <c r="F172">
        <v>9.2285000000000004</v>
      </c>
      <c r="L172">
        <v>1106</v>
      </c>
      <c r="M172" t="s">
        <v>122</v>
      </c>
      <c r="N172" s="1">
        <v>20.215</v>
      </c>
      <c r="O172" s="1">
        <v>9.2285000000000004</v>
      </c>
    </row>
    <row r="173" spans="1:15" x14ac:dyDescent="0.3">
      <c r="A173">
        <v>1600</v>
      </c>
      <c r="B173">
        <v>12</v>
      </c>
      <c r="C173">
        <v>9</v>
      </c>
      <c r="D173" t="s">
        <v>122</v>
      </c>
      <c r="E173">
        <v>21.414999999999999</v>
      </c>
      <c r="F173">
        <v>9.8412000000000006</v>
      </c>
      <c r="L173">
        <v>1107</v>
      </c>
      <c r="M173" t="s">
        <v>122</v>
      </c>
      <c r="N173" s="1">
        <v>21.414999999999999</v>
      </c>
      <c r="O173" s="1">
        <v>9.8412000000000006</v>
      </c>
    </row>
    <row r="174" spans="1:15" x14ac:dyDescent="0.3">
      <c r="A174">
        <v>1700</v>
      </c>
      <c r="B174">
        <v>13</v>
      </c>
      <c r="C174">
        <v>9</v>
      </c>
      <c r="D174" t="s">
        <v>122</v>
      </c>
      <c r="E174">
        <v>22.675000000000001</v>
      </c>
      <c r="F174">
        <v>10.493</v>
      </c>
      <c r="L174">
        <v>1108</v>
      </c>
      <c r="M174" t="s">
        <v>122</v>
      </c>
      <c r="N174" s="1">
        <v>22.675000000000001</v>
      </c>
      <c r="O174" s="1">
        <v>10.493</v>
      </c>
    </row>
    <row r="175" spans="1:15" x14ac:dyDescent="0.3">
      <c r="A175">
        <v>1800</v>
      </c>
      <c r="B175">
        <v>14</v>
      </c>
      <c r="C175">
        <v>9</v>
      </c>
      <c r="D175" t="s">
        <v>122</v>
      </c>
      <c r="E175">
        <v>23.998999999999999</v>
      </c>
      <c r="F175">
        <v>11.186999999999999</v>
      </c>
      <c r="L175">
        <v>1109</v>
      </c>
      <c r="M175" t="s">
        <v>122</v>
      </c>
      <c r="N175" s="1">
        <v>23.998999999999999</v>
      </c>
      <c r="O175" s="1">
        <v>11.186999999999999</v>
      </c>
    </row>
    <row r="176" spans="1:15" x14ac:dyDescent="0.3">
      <c r="A176">
        <v>1900</v>
      </c>
      <c r="B176">
        <v>15</v>
      </c>
      <c r="C176">
        <v>9</v>
      </c>
      <c r="D176" t="s">
        <v>122</v>
      </c>
      <c r="E176">
        <v>25.390999999999998</v>
      </c>
      <c r="F176">
        <v>11.926</v>
      </c>
      <c r="L176">
        <v>1110</v>
      </c>
      <c r="M176" t="s">
        <v>122</v>
      </c>
      <c r="N176" s="1">
        <v>25.390999999999998</v>
      </c>
      <c r="O176" s="1">
        <v>11.926</v>
      </c>
    </row>
    <row r="177" spans="1:15" x14ac:dyDescent="0.3">
      <c r="A177">
        <v>2000</v>
      </c>
      <c r="B177">
        <v>16</v>
      </c>
      <c r="C177">
        <v>9</v>
      </c>
      <c r="D177" t="s">
        <v>122</v>
      </c>
      <c r="E177">
        <v>26.853999999999999</v>
      </c>
      <c r="F177">
        <v>12.715</v>
      </c>
      <c r="L177">
        <v>1111</v>
      </c>
      <c r="M177" t="s">
        <v>122</v>
      </c>
      <c r="N177" s="1">
        <v>26.853999999999999</v>
      </c>
      <c r="O177" s="1">
        <v>12.715</v>
      </c>
    </row>
    <row r="178" spans="1:15" x14ac:dyDescent="0.3">
      <c r="A178">
        <v>2100</v>
      </c>
      <c r="B178">
        <v>17</v>
      </c>
      <c r="C178">
        <v>9</v>
      </c>
      <c r="D178" t="s">
        <v>122</v>
      </c>
      <c r="E178">
        <v>28.393999999999998</v>
      </c>
      <c r="F178">
        <v>13.558</v>
      </c>
      <c r="L178">
        <v>1112</v>
      </c>
      <c r="M178" t="s">
        <v>122</v>
      </c>
      <c r="N178" s="1">
        <v>28.393999999999998</v>
      </c>
      <c r="O178" s="1">
        <v>13.558</v>
      </c>
    </row>
    <row r="179" spans="1:15" x14ac:dyDescent="0.3">
      <c r="A179">
        <v>2200</v>
      </c>
      <c r="B179">
        <v>18</v>
      </c>
      <c r="C179">
        <v>9</v>
      </c>
      <c r="D179" t="s">
        <v>122</v>
      </c>
      <c r="E179">
        <v>30.016999999999999</v>
      </c>
      <c r="F179">
        <v>14.459</v>
      </c>
      <c r="L179">
        <v>1113</v>
      </c>
      <c r="M179" t="s">
        <v>122</v>
      </c>
      <c r="N179" s="1">
        <v>30.016999999999999</v>
      </c>
      <c r="O179" s="1">
        <v>14.459</v>
      </c>
    </row>
    <row r="180" spans="1:15" x14ac:dyDescent="0.3">
      <c r="A180">
        <v>2300</v>
      </c>
      <c r="B180">
        <v>19</v>
      </c>
      <c r="C180">
        <v>9</v>
      </c>
      <c r="D180" t="s">
        <v>122</v>
      </c>
      <c r="E180">
        <v>31.728000000000002</v>
      </c>
      <c r="F180">
        <v>15.423999999999999</v>
      </c>
      <c r="L180">
        <v>1114</v>
      </c>
      <c r="M180" t="s">
        <v>122</v>
      </c>
      <c r="N180" s="1">
        <v>31.728000000000002</v>
      </c>
      <c r="O180" s="1">
        <v>15.423999999999999</v>
      </c>
    </row>
    <row r="181" spans="1:15" x14ac:dyDescent="0.3">
      <c r="A181">
        <v>2400</v>
      </c>
      <c r="B181">
        <v>20</v>
      </c>
      <c r="C181">
        <v>9</v>
      </c>
      <c r="D181" t="s">
        <v>122</v>
      </c>
      <c r="E181">
        <v>33.533999999999999</v>
      </c>
      <c r="F181">
        <v>16.460999999999999</v>
      </c>
      <c r="L181">
        <v>1115</v>
      </c>
      <c r="M181" t="s">
        <v>122</v>
      </c>
      <c r="N181" s="1">
        <v>33.533999999999999</v>
      </c>
      <c r="O181" s="1">
        <v>16.460999999999999</v>
      </c>
    </row>
    <row r="182" spans="1:15" x14ac:dyDescent="0.3">
      <c r="A182">
        <v>500</v>
      </c>
      <c r="B182">
        <v>1</v>
      </c>
      <c r="C182">
        <v>10</v>
      </c>
      <c r="D182" t="s">
        <v>67</v>
      </c>
      <c r="E182">
        <v>1.0821000000000001</v>
      </c>
      <c r="F182">
        <v>7.1487999999999996E-2</v>
      </c>
      <c r="L182">
        <v>1116</v>
      </c>
      <c r="M182" t="s">
        <v>67</v>
      </c>
      <c r="N182" s="1">
        <v>1.0821000000000001</v>
      </c>
      <c r="O182" s="1">
        <v>7.1487999999999996E-2</v>
      </c>
    </row>
    <row r="183" spans="1:15" x14ac:dyDescent="0.3">
      <c r="A183">
        <v>600</v>
      </c>
      <c r="B183">
        <v>2</v>
      </c>
      <c r="C183">
        <v>10</v>
      </c>
      <c r="D183" t="s">
        <v>67</v>
      </c>
      <c r="E183">
        <v>1.0829</v>
      </c>
      <c r="F183">
        <v>7.1440000000000003E-2</v>
      </c>
      <c r="L183">
        <v>1117</v>
      </c>
      <c r="M183" t="s">
        <v>67</v>
      </c>
      <c r="N183" s="1">
        <v>1.0829</v>
      </c>
      <c r="O183" s="1">
        <v>7.1440000000000003E-2</v>
      </c>
    </row>
    <row r="184" spans="1:15" x14ac:dyDescent="0.3">
      <c r="A184">
        <v>700</v>
      </c>
      <c r="B184">
        <v>3</v>
      </c>
      <c r="C184">
        <v>10</v>
      </c>
      <c r="D184" t="s">
        <v>67</v>
      </c>
      <c r="E184">
        <v>1.0835999999999999</v>
      </c>
      <c r="F184">
        <v>7.1415000000000006E-2</v>
      </c>
      <c r="L184">
        <v>1118</v>
      </c>
      <c r="M184" t="s">
        <v>67</v>
      </c>
      <c r="N184" s="1">
        <v>1.0835999999999999</v>
      </c>
      <c r="O184" s="1">
        <v>7.1415000000000006E-2</v>
      </c>
    </row>
    <row r="185" spans="1:15" x14ac:dyDescent="0.3">
      <c r="A185">
        <v>800</v>
      </c>
      <c r="B185">
        <v>4</v>
      </c>
      <c r="C185">
        <v>10</v>
      </c>
      <c r="D185" t="s">
        <v>67</v>
      </c>
      <c r="E185">
        <v>1.0842000000000001</v>
      </c>
      <c r="F185">
        <v>7.1409E-2</v>
      </c>
      <c r="L185">
        <v>1119</v>
      </c>
      <c r="M185" t="s">
        <v>67</v>
      </c>
      <c r="N185" s="1">
        <v>1.0842000000000001</v>
      </c>
      <c r="O185" s="1">
        <v>7.1409E-2</v>
      </c>
    </row>
    <row r="186" spans="1:15" x14ac:dyDescent="0.3">
      <c r="A186">
        <v>900</v>
      </c>
      <c r="B186">
        <v>5</v>
      </c>
      <c r="C186">
        <v>10</v>
      </c>
      <c r="D186" t="s">
        <v>67</v>
      </c>
      <c r="E186">
        <v>1.0848</v>
      </c>
      <c r="F186">
        <v>7.1421999999999999E-2</v>
      </c>
      <c r="L186">
        <v>1120</v>
      </c>
      <c r="M186" t="s">
        <v>67</v>
      </c>
      <c r="N186" s="1">
        <v>1.0848</v>
      </c>
      <c r="O186" s="1">
        <v>7.1421999999999999E-2</v>
      </c>
    </row>
    <row r="187" spans="1:15" x14ac:dyDescent="0.3">
      <c r="A187">
        <v>1000</v>
      </c>
      <c r="B187">
        <v>6</v>
      </c>
      <c r="C187">
        <v>10</v>
      </c>
      <c r="D187" t="s">
        <v>67</v>
      </c>
      <c r="E187">
        <v>1.0852999999999999</v>
      </c>
      <c r="F187">
        <v>7.145E-2</v>
      </c>
      <c r="L187">
        <v>1121</v>
      </c>
      <c r="M187" t="s">
        <v>67</v>
      </c>
      <c r="N187" s="1">
        <v>1.0852999999999999</v>
      </c>
      <c r="O187" s="1">
        <v>7.145E-2</v>
      </c>
    </row>
    <row r="188" spans="1:15" x14ac:dyDescent="0.3">
      <c r="A188">
        <v>1100</v>
      </c>
      <c r="B188">
        <v>7</v>
      </c>
      <c r="C188">
        <v>10</v>
      </c>
      <c r="D188" t="s">
        <v>67</v>
      </c>
      <c r="E188">
        <v>1.0858000000000001</v>
      </c>
      <c r="F188">
        <v>7.1493000000000001E-2</v>
      </c>
      <c r="L188">
        <v>1122</v>
      </c>
      <c r="M188" t="s">
        <v>67</v>
      </c>
      <c r="N188" s="1">
        <v>1.0858000000000001</v>
      </c>
      <c r="O188" s="1">
        <v>7.1493000000000001E-2</v>
      </c>
    </row>
    <row r="189" spans="1:15" x14ac:dyDescent="0.3">
      <c r="A189">
        <v>1200</v>
      </c>
      <c r="B189">
        <v>8</v>
      </c>
      <c r="C189">
        <v>10</v>
      </c>
      <c r="D189" t="s">
        <v>67</v>
      </c>
      <c r="E189">
        <v>1.0862000000000001</v>
      </c>
      <c r="F189">
        <v>7.1548E-2</v>
      </c>
      <c r="L189">
        <v>1123</v>
      </c>
      <c r="M189" t="s">
        <v>67</v>
      </c>
      <c r="N189" s="1">
        <v>1.0862000000000001</v>
      </c>
      <c r="O189" s="1">
        <v>7.1548E-2</v>
      </c>
    </row>
    <row r="190" spans="1:15" x14ac:dyDescent="0.3">
      <c r="A190">
        <v>1300</v>
      </c>
      <c r="B190">
        <v>9</v>
      </c>
      <c r="C190">
        <v>10</v>
      </c>
      <c r="D190" t="s">
        <v>67</v>
      </c>
      <c r="E190">
        <v>1.0865</v>
      </c>
      <c r="F190">
        <v>7.1612999999999996E-2</v>
      </c>
      <c r="L190">
        <v>1124</v>
      </c>
      <c r="M190" t="s">
        <v>67</v>
      </c>
      <c r="N190" s="1">
        <v>1.0865</v>
      </c>
      <c r="O190" s="1">
        <v>7.1612999999999996E-2</v>
      </c>
    </row>
    <row r="191" spans="1:15" x14ac:dyDescent="0.3">
      <c r="A191">
        <v>1400</v>
      </c>
      <c r="B191">
        <v>10</v>
      </c>
      <c r="C191">
        <v>10</v>
      </c>
      <c r="D191" t="s">
        <v>67</v>
      </c>
      <c r="E191">
        <v>1.0867</v>
      </c>
      <c r="F191">
        <v>7.1684999999999999E-2</v>
      </c>
      <c r="L191">
        <v>1125</v>
      </c>
      <c r="M191" t="s">
        <v>67</v>
      </c>
      <c r="N191" s="1">
        <v>1.0867</v>
      </c>
      <c r="O191" s="1">
        <v>7.1684999999999999E-2</v>
      </c>
    </row>
    <row r="192" spans="1:15" x14ac:dyDescent="0.3">
      <c r="A192">
        <v>1500</v>
      </c>
      <c r="B192">
        <v>11</v>
      </c>
      <c r="C192">
        <v>10</v>
      </c>
      <c r="D192" t="s">
        <v>67</v>
      </c>
      <c r="E192">
        <v>1.0868</v>
      </c>
      <c r="F192">
        <v>7.1762000000000006E-2</v>
      </c>
      <c r="L192">
        <v>1126</v>
      </c>
      <c r="M192" t="s">
        <v>67</v>
      </c>
      <c r="N192" s="1">
        <v>1.0868</v>
      </c>
      <c r="O192" s="1">
        <v>7.1762000000000006E-2</v>
      </c>
    </row>
    <row r="193" spans="1:15" x14ac:dyDescent="0.3">
      <c r="A193">
        <v>1600</v>
      </c>
      <c r="B193">
        <v>12</v>
      </c>
      <c r="C193">
        <v>10</v>
      </c>
      <c r="D193" t="s">
        <v>67</v>
      </c>
      <c r="E193">
        <v>1.0869</v>
      </c>
      <c r="F193">
        <v>7.1841000000000002E-2</v>
      </c>
      <c r="L193">
        <v>1127</v>
      </c>
      <c r="M193" t="s">
        <v>67</v>
      </c>
      <c r="N193" s="1">
        <v>1.0869</v>
      </c>
      <c r="O193" s="1">
        <v>7.1841000000000002E-2</v>
      </c>
    </row>
    <row r="194" spans="1:15" x14ac:dyDescent="0.3">
      <c r="A194">
        <v>1700</v>
      </c>
      <c r="B194">
        <v>13</v>
      </c>
      <c r="C194">
        <v>10</v>
      </c>
      <c r="D194" t="s">
        <v>67</v>
      </c>
      <c r="E194">
        <v>1.0868</v>
      </c>
      <c r="F194">
        <v>7.1920999999999999E-2</v>
      </c>
      <c r="L194">
        <v>1128</v>
      </c>
      <c r="M194" t="s">
        <v>67</v>
      </c>
      <c r="N194" s="1">
        <v>1.0868</v>
      </c>
      <c r="O194" s="1">
        <v>7.1920999999999999E-2</v>
      </c>
    </row>
    <row r="195" spans="1:15" x14ac:dyDescent="0.3">
      <c r="A195">
        <v>1800</v>
      </c>
      <c r="B195">
        <v>14</v>
      </c>
      <c r="C195">
        <v>10</v>
      </c>
      <c r="D195" t="s">
        <v>67</v>
      </c>
      <c r="E195">
        <v>1.0866</v>
      </c>
      <c r="F195">
        <v>7.1997000000000005E-2</v>
      </c>
      <c r="L195">
        <v>1129</v>
      </c>
      <c r="M195" t="s">
        <v>67</v>
      </c>
      <c r="N195" s="1">
        <v>1.0866</v>
      </c>
      <c r="O195" s="1">
        <v>7.1997000000000005E-2</v>
      </c>
    </row>
    <row r="196" spans="1:15" x14ac:dyDescent="0.3">
      <c r="A196">
        <v>1900</v>
      </c>
      <c r="B196">
        <v>15</v>
      </c>
      <c r="C196">
        <v>10</v>
      </c>
      <c r="D196" t="s">
        <v>67</v>
      </c>
      <c r="E196">
        <v>1.0863</v>
      </c>
      <c r="F196">
        <v>7.2068999999999994E-2</v>
      </c>
      <c r="L196">
        <v>1130</v>
      </c>
      <c r="M196" t="s">
        <v>67</v>
      </c>
      <c r="N196" s="1">
        <v>1.0863</v>
      </c>
      <c r="O196" s="1">
        <v>7.2068999999999994E-2</v>
      </c>
    </row>
    <row r="197" spans="1:15" x14ac:dyDescent="0.3">
      <c r="A197">
        <v>2000</v>
      </c>
      <c r="B197">
        <v>16</v>
      </c>
      <c r="C197">
        <v>10</v>
      </c>
      <c r="D197" t="s">
        <v>67</v>
      </c>
      <c r="E197">
        <v>1.0859000000000001</v>
      </c>
      <c r="F197">
        <v>7.2133000000000003E-2</v>
      </c>
      <c r="L197">
        <v>1131</v>
      </c>
      <c r="M197" t="s">
        <v>67</v>
      </c>
      <c r="N197" s="1">
        <v>1.0859000000000001</v>
      </c>
      <c r="O197" s="1">
        <v>7.2133000000000003E-2</v>
      </c>
    </row>
    <row r="198" spans="1:15" x14ac:dyDescent="0.3">
      <c r="A198">
        <v>2100</v>
      </c>
      <c r="B198">
        <v>17</v>
      </c>
      <c r="C198">
        <v>10</v>
      </c>
      <c r="D198" t="s">
        <v>67</v>
      </c>
      <c r="E198">
        <v>1.0852999999999999</v>
      </c>
      <c r="F198">
        <v>7.2188000000000002E-2</v>
      </c>
      <c r="L198">
        <v>1132</v>
      </c>
      <c r="M198" t="s">
        <v>67</v>
      </c>
      <c r="N198" s="1">
        <v>1.0852999999999999</v>
      </c>
      <c r="O198" s="1">
        <v>7.2188000000000002E-2</v>
      </c>
    </row>
    <row r="199" spans="1:15" x14ac:dyDescent="0.3">
      <c r="A199">
        <v>2200</v>
      </c>
      <c r="B199">
        <v>18</v>
      </c>
      <c r="C199">
        <v>10</v>
      </c>
      <c r="D199" t="s">
        <v>67</v>
      </c>
      <c r="E199">
        <v>1.0845</v>
      </c>
      <c r="F199">
        <v>7.2232000000000005E-2</v>
      </c>
      <c r="L199">
        <v>1133</v>
      </c>
      <c r="M199" t="s">
        <v>67</v>
      </c>
      <c r="N199" s="1">
        <v>1.0845</v>
      </c>
      <c r="O199" s="1">
        <v>7.2232000000000005E-2</v>
      </c>
    </row>
    <row r="200" spans="1:15" x14ac:dyDescent="0.3">
      <c r="A200">
        <v>2300</v>
      </c>
      <c r="B200">
        <v>19</v>
      </c>
      <c r="C200">
        <v>10</v>
      </c>
      <c r="D200" t="s">
        <v>67</v>
      </c>
      <c r="E200">
        <v>1.0835999999999999</v>
      </c>
      <c r="F200">
        <v>7.2263999999999995E-2</v>
      </c>
      <c r="L200">
        <v>1134</v>
      </c>
      <c r="M200" t="s">
        <v>67</v>
      </c>
      <c r="N200" s="1">
        <v>1.0835999999999999</v>
      </c>
      <c r="O200" s="1">
        <v>7.2263999999999995E-2</v>
      </c>
    </row>
    <row r="201" spans="1:15" x14ac:dyDescent="0.3">
      <c r="A201">
        <v>2400</v>
      </c>
      <c r="B201">
        <v>20</v>
      </c>
      <c r="C201">
        <v>10</v>
      </c>
      <c r="D201" t="s">
        <v>67</v>
      </c>
      <c r="E201">
        <v>1.0826</v>
      </c>
      <c r="F201">
        <v>7.2283E-2</v>
      </c>
      <c r="L201">
        <v>1135</v>
      </c>
      <c r="M201" t="s">
        <v>67</v>
      </c>
      <c r="N201" s="1">
        <v>1.0826</v>
      </c>
      <c r="O201" s="1">
        <v>7.2283E-2</v>
      </c>
    </row>
    <row r="202" spans="1:15" x14ac:dyDescent="0.3">
      <c r="A202">
        <v>500</v>
      </c>
      <c r="B202">
        <v>1</v>
      </c>
      <c r="C202">
        <v>11</v>
      </c>
      <c r="D202" t="s">
        <v>68</v>
      </c>
      <c r="E202">
        <v>1.4365000000000001</v>
      </c>
      <c r="F202">
        <v>0.1779</v>
      </c>
      <c r="L202">
        <v>1136</v>
      </c>
      <c r="M202" t="s">
        <v>68</v>
      </c>
      <c r="N202" s="1">
        <v>1.4365000000000001</v>
      </c>
      <c r="O202" s="1">
        <v>0.1779</v>
      </c>
    </row>
    <row r="203" spans="1:15" x14ac:dyDescent="0.3">
      <c r="A203">
        <v>600</v>
      </c>
      <c r="B203">
        <v>2</v>
      </c>
      <c r="C203">
        <v>11</v>
      </c>
      <c r="D203" t="s">
        <v>68</v>
      </c>
      <c r="E203">
        <v>1.4168000000000001</v>
      </c>
      <c r="F203">
        <v>0.18389</v>
      </c>
      <c r="L203">
        <v>1137</v>
      </c>
      <c r="M203" t="s">
        <v>68</v>
      </c>
      <c r="N203" s="1">
        <v>1.4168000000000001</v>
      </c>
      <c r="O203" s="1">
        <v>0.18389</v>
      </c>
    </row>
    <row r="204" spans="1:15" x14ac:dyDescent="0.3">
      <c r="A204">
        <v>700</v>
      </c>
      <c r="B204">
        <v>3</v>
      </c>
      <c r="C204">
        <v>11</v>
      </c>
      <c r="D204" t="s">
        <v>68</v>
      </c>
      <c r="E204">
        <v>1.3956999999999999</v>
      </c>
      <c r="F204">
        <v>0.18945000000000001</v>
      </c>
      <c r="L204">
        <v>1138</v>
      </c>
      <c r="M204" t="s">
        <v>68</v>
      </c>
      <c r="N204" s="1">
        <v>1.3956999999999999</v>
      </c>
      <c r="O204" s="1">
        <v>0.18945000000000001</v>
      </c>
    </row>
    <row r="205" spans="1:15" x14ac:dyDescent="0.3">
      <c r="A205">
        <v>800</v>
      </c>
      <c r="B205">
        <v>4</v>
      </c>
      <c r="C205">
        <v>11</v>
      </c>
      <c r="D205" t="s">
        <v>68</v>
      </c>
      <c r="E205">
        <v>1.3734</v>
      </c>
      <c r="F205">
        <v>0.19450000000000001</v>
      </c>
      <c r="L205">
        <v>1139</v>
      </c>
      <c r="M205" t="s">
        <v>68</v>
      </c>
      <c r="N205" s="1">
        <v>1.3734</v>
      </c>
      <c r="O205" s="1">
        <v>0.19450000000000001</v>
      </c>
    </row>
    <row r="206" spans="1:15" x14ac:dyDescent="0.3">
      <c r="A206">
        <v>900</v>
      </c>
      <c r="B206">
        <v>5</v>
      </c>
      <c r="C206">
        <v>11</v>
      </c>
      <c r="D206" t="s">
        <v>68</v>
      </c>
      <c r="E206">
        <v>1.3501000000000001</v>
      </c>
      <c r="F206">
        <v>0.19899</v>
      </c>
      <c r="L206">
        <v>1140</v>
      </c>
      <c r="M206" t="s">
        <v>68</v>
      </c>
      <c r="N206" s="1">
        <v>1.3501000000000001</v>
      </c>
      <c r="O206" s="1">
        <v>0.19899</v>
      </c>
    </row>
    <row r="207" spans="1:15" x14ac:dyDescent="0.3">
      <c r="A207">
        <v>1000</v>
      </c>
      <c r="B207">
        <v>6</v>
      </c>
      <c r="C207">
        <v>11</v>
      </c>
      <c r="D207" t="s">
        <v>68</v>
      </c>
      <c r="E207">
        <v>1.3258000000000001</v>
      </c>
      <c r="F207">
        <v>0.20286000000000001</v>
      </c>
      <c r="L207">
        <v>1141</v>
      </c>
      <c r="M207" t="s">
        <v>68</v>
      </c>
      <c r="N207" s="1">
        <v>1.3258000000000001</v>
      </c>
      <c r="O207" s="1">
        <v>0.20286000000000001</v>
      </c>
    </row>
    <row r="208" spans="1:15" x14ac:dyDescent="0.3">
      <c r="A208">
        <v>1100</v>
      </c>
      <c r="B208">
        <v>7</v>
      </c>
      <c r="C208">
        <v>11</v>
      </c>
      <c r="D208" t="s">
        <v>68</v>
      </c>
      <c r="E208">
        <v>1.3008</v>
      </c>
      <c r="F208">
        <v>0.20607</v>
      </c>
      <c r="L208">
        <v>1142</v>
      </c>
      <c r="M208" t="s">
        <v>68</v>
      </c>
      <c r="N208" s="1">
        <v>1.3008</v>
      </c>
      <c r="O208" s="1">
        <v>0.20607</v>
      </c>
    </row>
    <row r="209" spans="1:15" x14ac:dyDescent="0.3">
      <c r="A209">
        <v>1200</v>
      </c>
      <c r="B209">
        <v>8</v>
      </c>
      <c r="C209">
        <v>11</v>
      </c>
      <c r="D209" t="s">
        <v>68</v>
      </c>
      <c r="E209">
        <v>1.2750999999999999</v>
      </c>
      <c r="F209">
        <v>0.20857999999999999</v>
      </c>
      <c r="L209">
        <v>1143</v>
      </c>
      <c r="M209" t="s">
        <v>68</v>
      </c>
      <c r="N209" s="1">
        <v>1.2750999999999999</v>
      </c>
      <c r="O209" s="1">
        <v>0.20857999999999999</v>
      </c>
    </row>
    <row r="210" spans="1:15" x14ac:dyDescent="0.3">
      <c r="A210">
        <v>1300</v>
      </c>
      <c r="B210">
        <v>9</v>
      </c>
      <c r="C210">
        <v>11</v>
      </c>
      <c r="D210" t="s">
        <v>68</v>
      </c>
      <c r="E210">
        <v>1.2488999999999999</v>
      </c>
      <c r="F210">
        <v>0.2104</v>
      </c>
      <c r="L210">
        <v>1144</v>
      </c>
      <c r="M210" t="s">
        <v>68</v>
      </c>
      <c r="N210" s="1">
        <v>1.2488999999999999</v>
      </c>
      <c r="O210" s="1">
        <v>0.2104</v>
      </c>
    </row>
    <row r="211" spans="1:15" x14ac:dyDescent="0.3">
      <c r="A211">
        <v>1400</v>
      </c>
      <c r="B211">
        <v>10</v>
      </c>
      <c r="C211">
        <v>11</v>
      </c>
      <c r="D211" t="s">
        <v>68</v>
      </c>
      <c r="E211">
        <v>1.2222999999999999</v>
      </c>
      <c r="F211">
        <v>0.21149999999999999</v>
      </c>
      <c r="L211">
        <v>1145</v>
      </c>
      <c r="M211" t="s">
        <v>68</v>
      </c>
      <c r="N211" s="1">
        <v>1.2222999999999999</v>
      </c>
      <c r="O211" s="1">
        <v>0.21149999999999999</v>
      </c>
    </row>
    <row r="212" spans="1:15" x14ac:dyDescent="0.3">
      <c r="A212">
        <v>1500</v>
      </c>
      <c r="B212">
        <v>11</v>
      </c>
      <c r="C212">
        <v>11</v>
      </c>
      <c r="D212" t="s">
        <v>68</v>
      </c>
      <c r="E212">
        <v>1.1955</v>
      </c>
      <c r="F212">
        <v>0.21189</v>
      </c>
      <c r="L212">
        <v>1146</v>
      </c>
      <c r="M212" t="s">
        <v>68</v>
      </c>
      <c r="N212" s="1">
        <v>1.1955</v>
      </c>
      <c r="O212" s="1">
        <v>0.21189</v>
      </c>
    </row>
    <row r="213" spans="1:15" x14ac:dyDescent="0.3">
      <c r="A213">
        <v>1600</v>
      </c>
      <c r="B213">
        <v>12</v>
      </c>
      <c r="C213">
        <v>11</v>
      </c>
      <c r="D213" t="s">
        <v>68</v>
      </c>
      <c r="E213">
        <v>1.1686000000000001</v>
      </c>
      <c r="F213">
        <v>0.21160000000000001</v>
      </c>
      <c r="L213">
        <v>1147</v>
      </c>
      <c r="M213" t="s">
        <v>68</v>
      </c>
      <c r="N213" s="1">
        <v>1.1686000000000001</v>
      </c>
      <c r="O213" s="1">
        <v>0.21160000000000001</v>
      </c>
    </row>
    <row r="214" spans="1:15" x14ac:dyDescent="0.3">
      <c r="A214">
        <v>1700</v>
      </c>
      <c r="B214">
        <v>13</v>
      </c>
      <c r="C214">
        <v>11</v>
      </c>
      <c r="D214" t="s">
        <v>68</v>
      </c>
      <c r="E214">
        <v>1.1416999999999999</v>
      </c>
      <c r="F214">
        <v>0.21065</v>
      </c>
      <c r="L214">
        <v>1148</v>
      </c>
      <c r="M214" t="s">
        <v>68</v>
      </c>
      <c r="N214" s="1">
        <v>1.1416999999999999</v>
      </c>
      <c r="O214" s="1">
        <v>0.21065</v>
      </c>
    </row>
    <row r="215" spans="1:15" x14ac:dyDescent="0.3">
      <c r="A215">
        <v>1800</v>
      </c>
      <c r="B215">
        <v>14</v>
      </c>
      <c r="C215">
        <v>11</v>
      </c>
      <c r="D215" t="s">
        <v>68</v>
      </c>
      <c r="E215">
        <v>1.115</v>
      </c>
      <c r="F215">
        <v>0.20907999999999999</v>
      </c>
      <c r="L215">
        <v>1149</v>
      </c>
      <c r="M215" t="s">
        <v>68</v>
      </c>
      <c r="N215" s="1">
        <v>1.115</v>
      </c>
      <c r="O215" s="1">
        <v>0.20907999999999999</v>
      </c>
    </row>
    <row r="216" spans="1:15" x14ac:dyDescent="0.3">
      <c r="A216">
        <v>1900</v>
      </c>
      <c r="B216">
        <v>15</v>
      </c>
      <c r="C216">
        <v>11</v>
      </c>
      <c r="D216" t="s">
        <v>68</v>
      </c>
      <c r="E216">
        <v>1.0886</v>
      </c>
      <c r="F216">
        <v>0.20693</v>
      </c>
      <c r="L216">
        <v>1150</v>
      </c>
      <c r="M216" t="s">
        <v>68</v>
      </c>
      <c r="N216" s="1">
        <v>1.0886</v>
      </c>
      <c r="O216" s="1">
        <v>0.20693</v>
      </c>
    </row>
    <row r="217" spans="1:15" x14ac:dyDescent="0.3">
      <c r="A217">
        <v>2000</v>
      </c>
      <c r="B217">
        <v>16</v>
      </c>
      <c r="C217">
        <v>11</v>
      </c>
      <c r="D217" t="s">
        <v>68</v>
      </c>
      <c r="E217">
        <v>1.0625</v>
      </c>
      <c r="F217">
        <v>0.20426</v>
      </c>
      <c r="L217">
        <v>1151</v>
      </c>
      <c r="M217" t="s">
        <v>68</v>
      </c>
      <c r="N217" s="1">
        <v>1.0625</v>
      </c>
      <c r="O217" s="1">
        <v>0.20426</v>
      </c>
    </row>
    <row r="218" spans="1:15" x14ac:dyDescent="0.3">
      <c r="A218">
        <v>2100</v>
      </c>
      <c r="B218">
        <v>17</v>
      </c>
      <c r="C218">
        <v>11</v>
      </c>
      <c r="D218" t="s">
        <v>68</v>
      </c>
      <c r="E218">
        <v>1.0368999999999999</v>
      </c>
      <c r="F218">
        <v>0.20111999999999999</v>
      </c>
      <c r="L218">
        <v>1152</v>
      </c>
      <c r="M218" t="s">
        <v>68</v>
      </c>
      <c r="N218" s="1">
        <v>1.0368999999999999</v>
      </c>
      <c r="O218" s="1">
        <v>0.20111999999999999</v>
      </c>
    </row>
    <row r="219" spans="1:15" x14ac:dyDescent="0.3">
      <c r="A219">
        <v>2200</v>
      </c>
      <c r="B219">
        <v>18</v>
      </c>
      <c r="C219">
        <v>11</v>
      </c>
      <c r="D219" t="s">
        <v>68</v>
      </c>
      <c r="E219">
        <v>1.0119</v>
      </c>
      <c r="F219">
        <v>0.19757</v>
      </c>
      <c r="L219">
        <v>1153</v>
      </c>
      <c r="M219" t="s">
        <v>68</v>
      </c>
      <c r="N219" s="1">
        <v>1.0119</v>
      </c>
      <c r="O219" s="1">
        <v>0.19757</v>
      </c>
    </row>
    <row r="220" spans="1:15" x14ac:dyDescent="0.3">
      <c r="A220">
        <v>2300</v>
      </c>
      <c r="B220">
        <v>19</v>
      </c>
      <c r="C220">
        <v>11</v>
      </c>
      <c r="D220" t="s">
        <v>68</v>
      </c>
      <c r="E220">
        <v>0.98741000000000001</v>
      </c>
      <c r="F220">
        <v>0.19367000000000001</v>
      </c>
      <c r="L220">
        <v>1154</v>
      </c>
      <c r="M220" t="s">
        <v>68</v>
      </c>
      <c r="N220" s="1">
        <v>0.98741000000000001</v>
      </c>
      <c r="O220" s="1">
        <v>0.19367000000000001</v>
      </c>
    </row>
    <row r="221" spans="1:15" x14ac:dyDescent="0.3">
      <c r="A221">
        <v>2400</v>
      </c>
      <c r="B221">
        <v>20</v>
      </c>
      <c r="C221">
        <v>11</v>
      </c>
      <c r="D221" t="s">
        <v>68</v>
      </c>
      <c r="E221">
        <v>0.96365000000000001</v>
      </c>
      <c r="F221">
        <v>0.18948000000000001</v>
      </c>
      <c r="L221">
        <v>1155</v>
      </c>
      <c r="M221" t="s">
        <v>68</v>
      </c>
      <c r="N221" s="1">
        <v>0.96365000000000001</v>
      </c>
      <c r="O221" s="1">
        <v>0.18948000000000001</v>
      </c>
    </row>
    <row r="222" spans="1:15" x14ac:dyDescent="0.3">
      <c r="A222">
        <v>500</v>
      </c>
      <c r="B222">
        <v>1</v>
      </c>
      <c r="C222">
        <v>12</v>
      </c>
      <c r="D222" t="s">
        <v>69</v>
      </c>
      <c r="E222">
        <v>0.35844999999999999</v>
      </c>
      <c r="F222">
        <v>0.20014999999999999</v>
      </c>
      <c r="L222">
        <v>1156</v>
      </c>
      <c r="M222" t="s">
        <v>69</v>
      </c>
      <c r="N222" s="1">
        <v>0.35844999999999999</v>
      </c>
      <c r="O222" s="1">
        <v>0.20014999999999999</v>
      </c>
    </row>
    <row r="223" spans="1:15" x14ac:dyDescent="0.3">
      <c r="A223">
        <v>600</v>
      </c>
      <c r="B223">
        <v>2</v>
      </c>
      <c r="C223">
        <v>12</v>
      </c>
      <c r="D223" t="s">
        <v>69</v>
      </c>
      <c r="E223">
        <v>0.43425999999999998</v>
      </c>
      <c r="F223">
        <v>0.24242</v>
      </c>
      <c r="L223">
        <v>1157</v>
      </c>
      <c r="M223" t="s">
        <v>69</v>
      </c>
      <c r="N223" s="1">
        <v>0.43425999999999998</v>
      </c>
      <c r="O223" s="1">
        <v>0.24242</v>
      </c>
    </row>
    <row r="224" spans="1:15" x14ac:dyDescent="0.3">
      <c r="A224">
        <v>700</v>
      </c>
      <c r="B224">
        <v>3</v>
      </c>
      <c r="C224">
        <v>12</v>
      </c>
      <c r="D224" t="s">
        <v>69</v>
      </c>
      <c r="E224">
        <v>0.51154999999999995</v>
      </c>
      <c r="F224">
        <v>0.28549999999999998</v>
      </c>
      <c r="L224">
        <v>1158</v>
      </c>
      <c r="M224" t="s">
        <v>69</v>
      </c>
      <c r="N224" s="1">
        <v>0.51154999999999995</v>
      </c>
      <c r="O224" s="1">
        <v>0.28549999999999998</v>
      </c>
    </row>
    <row r="225" spans="1:15" x14ac:dyDescent="0.3">
      <c r="A225">
        <v>800</v>
      </c>
      <c r="B225">
        <v>4</v>
      </c>
      <c r="C225">
        <v>12</v>
      </c>
      <c r="D225" t="s">
        <v>69</v>
      </c>
      <c r="E225">
        <v>0.59038999999999997</v>
      </c>
      <c r="F225">
        <v>0.32941999999999999</v>
      </c>
      <c r="L225">
        <v>1159</v>
      </c>
      <c r="M225" t="s">
        <v>69</v>
      </c>
      <c r="N225" s="1">
        <v>0.59038999999999997</v>
      </c>
      <c r="O225" s="1">
        <v>0.32941999999999999</v>
      </c>
    </row>
    <row r="226" spans="1:15" x14ac:dyDescent="0.3">
      <c r="A226">
        <v>900</v>
      </c>
      <c r="B226">
        <v>5</v>
      </c>
      <c r="C226">
        <v>12</v>
      </c>
      <c r="D226" t="s">
        <v>69</v>
      </c>
      <c r="E226">
        <v>0.67083999999999999</v>
      </c>
      <c r="F226">
        <v>0.37422</v>
      </c>
      <c r="L226">
        <v>1160</v>
      </c>
      <c r="M226" t="s">
        <v>69</v>
      </c>
      <c r="N226" s="1">
        <v>0.67083999999999999</v>
      </c>
      <c r="O226" s="1">
        <v>0.37422</v>
      </c>
    </row>
    <row r="227" spans="1:15" x14ac:dyDescent="0.3">
      <c r="A227">
        <v>1000</v>
      </c>
      <c r="B227">
        <v>6</v>
      </c>
      <c r="C227">
        <v>12</v>
      </c>
      <c r="D227" t="s">
        <v>69</v>
      </c>
      <c r="E227">
        <v>0.75295000000000001</v>
      </c>
      <c r="F227">
        <v>0.41992000000000002</v>
      </c>
      <c r="L227">
        <v>1161</v>
      </c>
      <c r="M227" t="s">
        <v>69</v>
      </c>
      <c r="N227" s="1">
        <v>0.75295000000000001</v>
      </c>
      <c r="O227" s="1">
        <v>0.41992000000000002</v>
      </c>
    </row>
    <row r="228" spans="1:15" x14ac:dyDescent="0.3">
      <c r="A228">
        <v>1100</v>
      </c>
      <c r="B228">
        <v>7</v>
      </c>
      <c r="C228">
        <v>12</v>
      </c>
      <c r="D228" t="s">
        <v>69</v>
      </c>
      <c r="E228">
        <v>0.83679000000000003</v>
      </c>
      <c r="F228">
        <v>0.46657999999999999</v>
      </c>
      <c r="L228">
        <v>1162</v>
      </c>
      <c r="M228" t="s">
        <v>69</v>
      </c>
      <c r="N228" s="1">
        <v>0.83679000000000003</v>
      </c>
      <c r="O228" s="1">
        <v>0.46657999999999999</v>
      </c>
    </row>
    <row r="229" spans="1:15" x14ac:dyDescent="0.3">
      <c r="A229">
        <v>1200</v>
      </c>
      <c r="B229">
        <v>8</v>
      </c>
      <c r="C229">
        <v>12</v>
      </c>
      <c r="D229" t="s">
        <v>69</v>
      </c>
      <c r="E229">
        <v>0.92244000000000004</v>
      </c>
      <c r="F229">
        <v>0.51422000000000001</v>
      </c>
      <c r="L229">
        <v>1163</v>
      </c>
      <c r="M229" t="s">
        <v>69</v>
      </c>
      <c r="N229" s="1">
        <v>0.92244000000000004</v>
      </c>
      <c r="O229" s="1">
        <v>0.51422000000000001</v>
      </c>
    </row>
    <row r="230" spans="1:15" x14ac:dyDescent="0.3">
      <c r="A230">
        <v>1300</v>
      </c>
      <c r="B230">
        <v>9</v>
      </c>
      <c r="C230">
        <v>12</v>
      </c>
      <c r="D230" t="s">
        <v>69</v>
      </c>
      <c r="E230">
        <v>1.01</v>
      </c>
      <c r="F230">
        <v>0.56289</v>
      </c>
      <c r="L230">
        <v>1164</v>
      </c>
      <c r="M230" t="s">
        <v>69</v>
      </c>
      <c r="N230" s="1">
        <v>1.01</v>
      </c>
      <c r="O230" s="1">
        <v>0.56289</v>
      </c>
    </row>
    <row r="231" spans="1:15" x14ac:dyDescent="0.3">
      <c r="A231">
        <v>1400</v>
      </c>
      <c r="B231">
        <v>10</v>
      </c>
      <c r="C231">
        <v>12</v>
      </c>
      <c r="D231" t="s">
        <v>69</v>
      </c>
      <c r="E231">
        <v>1.0993999999999999</v>
      </c>
      <c r="F231">
        <v>0.61262000000000005</v>
      </c>
      <c r="L231">
        <v>1165</v>
      </c>
      <c r="M231" t="s">
        <v>69</v>
      </c>
      <c r="N231" s="1">
        <v>1.0993999999999999</v>
      </c>
      <c r="O231" s="1">
        <v>0.61262000000000005</v>
      </c>
    </row>
    <row r="232" spans="1:15" x14ac:dyDescent="0.3">
      <c r="A232">
        <v>1500</v>
      </c>
      <c r="B232">
        <v>11</v>
      </c>
      <c r="C232">
        <v>12</v>
      </c>
      <c r="D232" t="s">
        <v>69</v>
      </c>
      <c r="E232">
        <v>1.1910000000000001</v>
      </c>
      <c r="F232">
        <v>0.66347999999999996</v>
      </c>
      <c r="L232">
        <v>1166</v>
      </c>
      <c r="M232" t="s">
        <v>69</v>
      </c>
      <c r="N232" s="1">
        <v>1.1910000000000001</v>
      </c>
      <c r="O232" s="1">
        <v>0.66347999999999996</v>
      </c>
    </row>
    <row r="233" spans="1:15" x14ac:dyDescent="0.3">
      <c r="A233">
        <v>1600</v>
      </c>
      <c r="B233">
        <v>12</v>
      </c>
      <c r="C233">
        <v>12</v>
      </c>
      <c r="D233" t="s">
        <v>69</v>
      </c>
      <c r="E233">
        <v>1.2846</v>
      </c>
      <c r="F233">
        <v>0.71550999999999998</v>
      </c>
      <c r="L233">
        <v>1167</v>
      </c>
      <c r="M233" t="s">
        <v>69</v>
      </c>
      <c r="N233" s="1">
        <v>1.2846</v>
      </c>
      <c r="O233" s="1">
        <v>0.71550999999999998</v>
      </c>
    </row>
    <row r="234" spans="1:15" x14ac:dyDescent="0.3">
      <c r="A234">
        <v>1700</v>
      </c>
      <c r="B234">
        <v>13</v>
      </c>
      <c r="C234">
        <v>12</v>
      </c>
      <c r="D234" t="s">
        <v>69</v>
      </c>
      <c r="E234">
        <v>1.3805000000000001</v>
      </c>
      <c r="F234">
        <v>0.76876</v>
      </c>
      <c r="L234">
        <v>1168</v>
      </c>
      <c r="M234" t="s">
        <v>69</v>
      </c>
      <c r="N234" s="1">
        <v>1.3805000000000001</v>
      </c>
      <c r="O234" s="1">
        <v>0.76876</v>
      </c>
    </row>
    <row r="235" spans="1:15" x14ac:dyDescent="0.3">
      <c r="A235">
        <v>1800</v>
      </c>
      <c r="B235">
        <v>14</v>
      </c>
      <c r="C235">
        <v>12</v>
      </c>
      <c r="D235" t="s">
        <v>69</v>
      </c>
      <c r="E235">
        <v>1.4786999999999999</v>
      </c>
      <c r="F235">
        <v>0.82328999999999997</v>
      </c>
      <c r="L235">
        <v>1169</v>
      </c>
      <c r="M235" t="s">
        <v>69</v>
      </c>
      <c r="N235" s="1">
        <v>1.4786999999999999</v>
      </c>
      <c r="O235" s="1">
        <v>0.82328999999999997</v>
      </c>
    </row>
    <row r="236" spans="1:15" x14ac:dyDescent="0.3">
      <c r="A236">
        <v>1900</v>
      </c>
      <c r="B236">
        <v>15</v>
      </c>
      <c r="C236">
        <v>12</v>
      </c>
      <c r="D236" t="s">
        <v>69</v>
      </c>
      <c r="E236">
        <v>1.5792999999999999</v>
      </c>
      <c r="F236">
        <v>0.87917000000000001</v>
      </c>
      <c r="L236">
        <v>1170</v>
      </c>
      <c r="M236" t="s">
        <v>69</v>
      </c>
      <c r="N236" s="1">
        <v>1.5792999999999999</v>
      </c>
      <c r="O236" s="1">
        <v>0.87917000000000001</v>
      </c>
    </row>
    <row r="237" spans="1:15" x14ac:dyDescent="0.3">
      <c r="A237">
        <v>2000</v>
      </c>
      <c r="B237">
        <v>16</v>
      </c>
      <c r="C237">
        <v>12</v>
      </c>
      <c r="D237" t="s">
        <v>69</v>
      </c>
      <c r="E237">
        <v>1.6825000000000001</v>
      </c>
      <c r="F237">
        <v>0.93645</v>
      </c>
      <c r="L237">
        <v>1171</v>
      </c>
      <c r="M237" t="s">
        <v>69</v>
      </c>
      <c r="N237" s="1">
        <v>1.6825000000000001</v>
      </c>
      <c r="O237" s="1">
        <v>0.93645</v>
      </c>
    </row>
    <row r="238" spans="1:15" x14ac:dyDescent="0.3">
      <c r="A238">
        <v>2100</v>
      </c>
      <c r="B238">
        <v>17</v>
      </c>
      <c r="C238">
        <v>12</v>
      </c>
      <c r="D238" t="s">
        <v>69</v>
      </c>
      <c r="E238">
        <v>1.7883</v>
      </c>
      <c r="F238">
        <v>0.99521999999999999</v>
      </c>
      <c r="L238">
        <v>1172</v>
      </c>
      <c r="M238" t="s">
        <v>69</v>
      </c>
      <c r="N238" s="1">
        <v>1.7883</v>
      </c>
      <c r="O238" s="1">
        <v>0.99521999999999999</v>
      </c>
    </row>
    <row r="239" spans="1:15" x14ac:dyDescent="0.3">
      <c r="A239">
        <v>2200</v>
      </c>
      <c r="B239">
        <v>18</v>
      </c>
      <c r="C239">
        <v>12</v>
      </c>
      <c r="D239" t="s">
        <v>69</v>
      </c>
      <c r="E239">
        <v>1.897</v>
      </c>
      <c r="F239">
        <v>1.0555000000000001</v>
      </c>
      <c r="L239">
        <v>1173</v>
      </c>
      <c r="M239" t="s">
        <v>69</v>
      </c>
      <c r="N239" s="1">
        <v>1.897</v>
      </c>
      <c r="O239" s="1">
        <v>1.0555000000000001</v>
      </c>
    </row>
    <row r="240" spans="1:15" x14ac:dyDescent="0.3">
      <c r="A240">
        <v>2300</v>
      </c>
      <c r="B240">
        <v>19</v>
      </c>
      <c r="C240">
        <v>12</v>
      </c>
      <c r="D240" t="s">
        <v>69</v>
      </c>
      <c r="E240">
        <v>2.0085000000000002</v>
      </c>
      <c r="F240">
        <v>1.1174999999999999</v>
      </c>
      <c r="L240">
        <v>1174</v>
      </c>
      <c r="M240" t="s">
        <v>69</v>
      </c>
      <c r="N240" s="1">
        <v>2.0085000000000002</v>
      </c>
      <c r="O240" s="1">
        <v>1.1174999999999999</v>
      </c>
    </row>
    <row r="241" spans="1:15" x14ac:dyDescent="0.3">
      <c r="A241">
        <v>2400</v>
      </c>
      <c r="B241">
        <v>20</v>
      </c>
      <c r="C241">
        <v>12</v>
      </c>
      <c r="D241" t="s">
        <v>69</v>
      </c>
      <c r="E241">
        <v>2.1232000000000002</v>
      </c>
      <c r="F241">
        <v>1.1812</v>
      </c>
      <c r="L241">
        <v>1175</v>
      </c>
      <c r="M241" t="s">
        <v>69</v>
      </c>
      <c r="N241" s="1">
        <v>2.1232000000000002</v>
      </c>
      <c r="O241" s="1">
        <v>1.1812</v>
      </c>
    </row>
    <row r="242" spans="1:15" x14ac:dyDescent="0.3">
      <c r="L242">
        <v>1176</v>
      </c>
      <c r="M242" t="s">
        <v>121</v>
      </c>
      <c r="N242" s="1">
        <v>2547.5</v>
      </c>
      <c r="O242" s="1">
        <v>59.064</v>
      </c>
    </row>
    <row r="243" spans="1:15" x14ac:dyDescent="0.3">
      <c r="L243">
        <v>1177</v>
      </c>
      <c r="M243" t="s">
        <v>120</v>
      </c>
      <c r="N243" s="1">
        <v>2244.9</v>
      </c>
      <c r="O243" s="1">
        <v>401.56</v>
      </c>
    </row>
    <row r="244" spans="1:15" x14ac:dyDescent="0.3">
      <c r="L244">
        <v>1178</v>
      </c>
      <c r="M244" t="s">
        <v>119</v>
      </c>
      <c r="N244" s="1">
        <v>5.9927999999999999</v>
      </c>
      <c r="O244" s="1">
        <v>1.6466000000000001</v>
      </c>
    </row>
    <row r="245" spans="1:15" x14ac:dyDescent="0.3">
      <c r="L245">
        <v>1179</v>
      </c>
      <c r="M245" t="s">
        <v>118</v>
      </c>
      <c r="N245" s="1">
        <v>6368.9</v>
      </c>
      <c r="O245" s="1">
        <v>147.66</v>
      </c>
    </row>
    <row r="246" spans="1:15" x14ac:dyDescent="0.3">
      <c r="L246">
        <v>1180</v>
      </c>
      <c r="M246" t="s">
        <v>117</v>
      </c>
      <c r="N246" s="1">
        <v>2649.5</v>
      </c>
      <c r="O246" s="1">
        <v>316.79000000000002</v>
      </c>
    </row>
    <row r="247" spans="1:15" x14ac:dyDescent="0.3">
      <c r="L247">
        <v>1181</v>
      </c>
      <c r="M247" t="s">
        <v>116</v>
      </c>
      <c r="N247" s="1">
        <v>5222.3</v>
      </c>
      <c r="O247" s="1">
        <v>1768.6</v>
      </c>
    </row>
    <row r="248" spans="1:15" x14ac:dyDescent="0.3">
      <c r="L248">
        <v>1182</v>
      </c>
      <c r="M248" t="s">
        <v>116</v>
      </c>
      <c r="N248" s="1">
        <v>20383</v>
      </c>
      <c r="O248" s="1">
        <v>4270</v>
      </c>
    </row>
    <row r="249" spans="1:15" x14ac:dyDescent="0.3">
      <c r="L249">
        <v>1183</v>
      </c>
      <c r="M249" t="s">
        <v>116</v>
      </c>
      <c r="N249" s="1">
        <v>14309</v>
      </c>
      <c r="O249" s="1">
        <v>4525.8</v>
      </c>
    </row>
    <row r="250" spans="1:15" x14ac:dyDescent="0.3">
      <c r="L250">
        <v>1184</v>
      </c>
      <c r="M250" t="s">
        <v>116</v>
      </c>
      <c r="N250" s="1">
        <v>28690</v>
      </c>
      <c r="O250" s="1">
        <v>6817.8</v>
      </c>
    </row>
    <row r="251" spans="1:15" x14ac:dyDescent="0.3">
      <c r="L251">
        <v>1185</v>
      </c>
      <c r="M251" t="s">
        <v>116</v>
      </c>
      <c r="N251" s="1">
        <v>26665</v>
      </c>
      <c r="O251" s="1">
        <v>6623.1</v>
      </c>
    </row>
    <row r="252" spans="1:15" x14ac:dyDescent="0.3">
      <c r="L252">
        <v>1186</v>
      </c>
      <c r="M252" t="s">
        <v>116</v>
      </c>
      <c r="N252" s="1">
        <v>29267</v>
      </c>
      <c r="O252" s="1">
        <v>6813.4</v>
      </c>
    </row>
    <row r="253" spans="1:15" x14ac:dyDescent="0.3">
      <c r="L253">
        <v>1187</v>
      </c>
      <c r="M253" t="s">
        <v>116</v>
      </c>
      <c r="N253" s="1">
        <v>20117</v>
      </c>
      <c r="O253" s="1">
        <v>5471.9</v>
      </c>
    </row>
    <row r="254" spans="1:15" x14ac:dyDescent="0.3">
      <c r="L254">
        <v>1188</v>
      </c>
      <c r="M254" t="s">
        <v>116</v>
      </c>
      <c r="N254" s="1">
        <v>9676.7999999999993</v>
      </c>
      <c r="O254" s="1">
        <v>3266.7</v>
      </c>
    </row>
    <row r="255" spans="1:15" x14ac:dyDescent="0.3">
      <c r="L255">
        <v>1189</v>
      </c>
      <c r="M255" t="s">
        <v>116</v>
      </c>
      <c r="N255" s="1">
        <v>10685</v>
      </c>
      <c r="O255" s="1">
        <v>3262</v>
      </c>
    </row>
    <row r="256" spans="1:15" x14ac:dyDescent="0.3">
      <c r="L256">
        <v>1190</v>
      </c>
      <c r="M256" t="s">
        <v>116</v>
      </c>
      <c r="N256" s="1">
        <v>28934</v>
      </c>
      <c r="O256" s="1">
        <v>4556.3999999999996</v>
      </c>
    </row>
    <row r="257" spans="12:15" x14ac:dyDescent="0.3">
      <c r="L257">
        <v>1191</v>
      </c>
      <c r="M257" t="s">
        <v>116</v>
      </c>
      <c r="N257" s="1">
        <v>21429</v>
      </c>
      <c r="O257" s="1">
        <v>3598.8</v>
      </c>
    </row>
    <row r="258" spans="12:15" x14ac:dyDescent="0.3">
      <c r="L258">
        <v>1192</v>
      </c>
      <c r="M258" t="s">
        <v>116</v>
      </c>
      <c r="N258" s="1">
        <v>18138</v>
      </c>
      <c r="O258" s="1">
        <v>2754.4</v>
      </c>
    </row>
    <row r="259" spans="12:15" x14ac:dyDescent="0.3">
      <c r="L259">
        <v>1193</v>
      </c>
      <c r="M259" t="s">
        <v>116</v>
      </c>
      <c r="N259" s="1">
        <v>13913</v>
      </c>
      <c r="O259" s="1">
        <v>2121.4</v>
      </c>
    </row>
    <row r="260" spans="12:15" x14ac:dyDescent="0.3">
      <c r="L260">
        <v>1194</v>
      </c>
      <c r="M260" t="s">
        <v>116</v>
      </c>
      <c r="N260" s="1">
        <v>13857</v>
      </c>
      <c r="O260" s="1">
        <v>1794.8</v>
      </c>
    </row>
    <row r="261" spans="12:15" x14ac:dyDescent="0.3">
      <c r="L261">
        <v>1195</v>
      </c>
      <c r="M261" t="s">
        <v>116</v>
      </c>
      <c r="N261" s="1">
        <v>26783</v>
      </c>
      <c r="O261" s="1">
        <v>2380.9</v>
      </c>
    </row>
    <row r="262" spans="12:15" x14ac:dyDescent="0.3">
      <c r="L262">
        <v>1196</v>
      </c>
      <c r="M262" t="s">
        <v>116</v>
      </c>
      <c r="N262" s="1">
        <v>65421</v>
      </c>
      <c r="O262" s="1">
        <v>4733.8</v>
      </c>
    </row>
    <row r="263" spans="12:15" x14ac:dyDescent="0.3">
      <c r="L263">
        <v>1197</v>
      </c>
      <c r="M263" t="s">
        <v>116</v>
      </c>
      <c r="N263" s="1">
        <v>26168</v>
      </c>
      <c r="O263" s="1">
        <v>2067.3000000000002</v>
      </c>
    </row>
    <row r="264" spans="12:15" x14ac:dyDescent="0.3">
      <c r="L264">
        <v>1198</v>
      </c>
      <c r="M264" t="s">
        <v>116</v>
      </c>
      <c r="N264" s="1">
        <v>29631</v>
      </c>
      <c r="O264" s="1">
        <v>2359.1</v>
      </c>
    </row>
    <row r="265" spans="12:15" x14ac:dyDescent="0.3">
      <c r="L265">
        <v>1199</v>
      </c>
      <c r="M265" t="s">
        <v>116</v>
      </c>
      <c r="N265" s="1">
        <v>15530</v>
      </c>
      <c r="O265" s="1">
        <v>1699.4</v>
      </c>
    </row>
    <row r="266" spans="12:15" x14ac:dyDescent="0.3">
      <c r="L266">
        <v>1200</v>
      </c>
      <c r="M266" t="s">
        <v>116</v>
      </c>
      <c r="N266" s="1">
        <v>52377</v>
      </c>
      <c r="O266" s="1">
        <v>2878.9</v>
      </c>
    </row>
    <row r="267" spans="12:15" x14ac:dyDescent="0.3">
      <c r="L267">
        <v>1201</v>
      </c>
      <c r="M267" t="s">
        <v>116</v>
      </c>
      <c r="N267" s="1">
        <v>13005</v>
      </c>
      <c r="O267" s="1">
        <v>1439</v>
      </c>
    </row>
    <row r="268" spans="12:15" x14ac:dyDescent="0.3">
      <c r="L268">
        <v>1202</v>
      </c>
      <c r="M268" t="s">
        <v>116</v>
      </c>
      <c r="N268" s="1">
        <v>35272</v>
      </c>
      <c r="O268" s="1">
        <v>2099.8000000000002</v>
      </c>
    </row>
    <row r="269" spans="12:15" x14ac:dyDescent="0.3">
      <c r="L269">
        <v>1203</v>
      </c>
      <c r="M269" t="s">
        <v>116</v>
      </c>
      <c r="N269" s="1">
        <v>14477</v>
      </c>
      <c r="O269" s="1">
        <v>1254.0999999999999</v>
      </c>
    </row>
    <row r="270" spans="12:15" x14ac:dyDescent="0.3">
      <c r="L270">
        <v>1204</v>
      </c>
      <c r="M270" t="s">
        <v>116</v>
      </c>
      <c r="N270" s="1">
        <v>8469.9</v>
      </c>
      <c r="O270" s="1">
        <v>945.81</v>
      </c>
    </row>
    <row r="271" spans="12:15" x14ac:dyDescent="0.3">
      <c r="L271">
        <v>1205</v>
      </c>
      <c r="M271" t="s">
        <v>116</v>
      </c>
      <c r="N271" s="1">
        <v>5475.2</v>
      </c>
      <c r="O271" s="1">
        <v>720.69</v>
      </c>
    </row>
    <row r="272" spans="12:15" x14ac:dyDescent="0.3">
      <c r="L272">
        <v>1206</v>
      </c>
      <c r="M272" t="s">
        <v>116</v>
      </c>
      <c r="N272" s="1">
        <v>10333</v>
      </c>
      <c r="O272" s="1">
        <v>1065.8</v>
      </c>
    </row>
    <row r="273" spans="12:15" x14ac:dyDescent="0.3">
      <c r="L273">
        <v>1207</v>
      </c>
      <c r="M273" t="s">
        <v>116</v>
      </c>
      <c r="N273" s="1">
        <v>50107</v>
      </c>
      <c r="O273" s="1">
        <v>1864.9</v>
      </c>
    </row>
    <row r="274" spans="12:15" x14ac:dyDescent="0.3">
      <c r="L274">
        <v>1208</v>
      </c>
      <c r="M274" t="s">
        <v>116</v>
      </c>
      <c r="N274" s="1">
        <v>25549</v>
      </c>
      <c r="O274" s="1">
        <v>1431.4</v>
      </c>
    </row>
    <row r="275" spans="12:15" x14ac:dyDescent="0.3">
      <c r="L275">
        <v>1209</v>
      </c>
      <c r="M275" t="s">
        <v>116</v>
      </c>
      <c r="N275" s="1">
        <v>22033</v>
      </c>
      <c r="O275" s="1">
        <v>1439.9</v>
      </c>
    </row>
    <row r="276" spans="12:15" x14ac:dyDescent="0.3">
      <c r="L276">
        <v>1210</v>
      </c>
      <c r="M276" t="s">
        <v>116</v>
      </c>
      <c r="N276" s="1">
        <v>47745</v>
      </c>
      <c r="O276" s="1">
        <v>2067.8000000000002</v>
      </c>
    </row>
    <row r="277" spans="12:15" x14ac:dyDescent="0.3">
      <c r="L277">
        <v>1211</v>
      </c>
      <c r="M277" t="s">
        <v>116</v>
      </c>
      <c r="N277" s="1">
        <v>14760</v>
      </c>
      <c r="O277" s="1">
        <v>1112</v>
      </c>
    </row>
    <row r="278" spans="12:15" x14ac:dyDescent="0.3">
      <c r="L278">
        <v>1212</v>
      </c>
      <c r="M278" t="s">
        <v>116</v>
      </c>
      <c r="N278" s="1">
        <v>10783</v>
      </c>
      <c r="O278" s="1">
        <v>869.86</v>
      </c>
    </row>
    <row r="279" spans="12:15" x14ac:dyDescent="0.3">
      <c r="L279">
        <v>1213</v>
      </c>
      <c r="M279" t="s">
        <v>116</v>
      </c>
      <c r="N279" s="1">
        <v>23178</v>
      </c>
      <c r="O279" s="1">
        <v>1176.7</v>
      </c>
    </row>
    <row r="280" spans="12:15" x14ac:dyDescent="0.3">
      <c r="L280">
        <v>1214</v>
      </c>
      <c r="M280" t="s">
        <v>116</v>
      </c>
      <c r="N280" s="1">
        <v>31437</v>
      </c>
      <c r="O280" s="1">
        <v>1340.5</v>
      </c>
    </row>
    <row r="281" spans="12:15" x14ac:dyDescent="0.3">
      <c r="L281">
        <v>1215</v>
      </c>
      <c r="M281" t="s">
        <v>116</v>
      </c>
      <c r="N281" s="1">
        <v>15697</v>
      </c>
      <c r="O281" s="1">
        <v>955.28</v>
      </c>
    </row>
    <row r="282" spans="12:15" x14ac:dyDescent="0.3">
      <c r="L282">
        <v>1216</v>
      </c>
      <c r="M282" t="s">
        <v>116</v>
      </c>
      <c r="N282" s="1">
        <v>17165</v>
      </c>
      <c r="O282" s="1">
        <v>993.87</v>
      </c>
    </row>
    <row r="283" spans="12:15" x14ac:dyDescent="0.3">
      <c r="L283">
        <v>1217</v>
      </c>
      <c r="M283" t="s">
        <v>116</v>
      </c>
      <c r="N283" s="1">
        <v>26361</v>
      </c>
      <c r="O283" s="1">
        <v>1204.5999999999999</v>
      </c>
    </row>
    <row r="284" spans="12:15" x14ac:dyDescent="0.3">
      <c r="L284">
        <v>1218</v>
      </c>
      <c r="M284" t="s">
        <v>116</v>
      </c>
      <c r="N284" s="1">
        <v>35784</v>
      </c>
      <c r="O284" s="1">
        <v>1322.6</v>
      </c>
    </row>
    <row r="285" spans="12:15" x14ac:dyDescent="0.3">
      <c r="L285">
        <v>1219</v>
      </c>
      <c r="M285" t="s">
        <v>116</v>
      </c>
      <c r="N285" s="1">
        <v>23103</v>
      </c>
      <c r="O285" s="1">
        <v>1055.4000000000001</v>
      </c>
    </row>
    <row r="286" spans="12:15" x14ac:dyDescent="0.3">
      <c r="L286">
        <v>1220</v>
      </c>
      <c r="M286" t="s">
        <v>116</v>
      </c>
      <c r="N286" s="1">
        <v>13854</v>
      </c>
      <c r="O286" s="1">
        <v>773.26</v>
      </c>
    </row>
    <row r="287" spans="12:15" x14ac:dyDescent="0.3">
      <c r="L287">
        <v>1221</v>
      </c>
      <c r="M287" t="s">
        <v>116</v>
      </c>
      <c r="N287" s="1">
        <v>6164.9</v>
      </c>
      <c r="O287" s="1">
        <v>507.07</v>
      </c>
    </row>
    <row r="288" spans="12:15" x14ac:dyDescent="0.3">
      <c r="L288">
        <v>1222</v>
      </c>
      <c r="M288" t="s">
        <v>116</v>
      </c>
      <c r="N288" s="1">
        <v>4164.7</v>
      </c>
      <c r="O288" s="1">
        <v>424.54</v>
      </c>
    </row>
    <row r="289" spans="12:15" x14ac:dyDescent="0.3">
      <c r="L289">
        <v>1223</v>
      </c>
      <c r="M289" t="s">
        <v>116</v>
      </c>
      <c r="N289" s="1">
        <v>10569</v>
      </c>
      <c r="O289" s="1">
        <v>762.46</v>
      </c>
    </row>
    <row r="290" spans="12:15" x14ac:dyDescent="0.3">
      <c r="L290">
        <v>1224</v>
      </c>
      <c r="M290" t="s">
        <v>116</v>
      </c>
      <c r="N290" s="1">
        <v>24874</v>
      </c>
      <c r="O290" s="1">
        <v>1693.9</v>
      </c>
    </row>
    <row r="291" spans="12:15" x14ac:dyDescent="0.3">
      <c r="L291">
        <v>1225</v>
      </c>
      <c r="M291" t="s">
        <v>116</v>
      </c>
      <c r="N291" s="1">
        <v>8792.9</v>
      </c>
      <c r="O291" s="1">
        <v>1202.5999999999999</v>
      </c>
    </row>
    <row r="292" spans="12:15" x14ac:dyDescent="0.3">
      <c r="L292">
        <v>1226</v>
      </c>
      <c r="M292" t="s">
        <v>116</v>
      </c>
      <c r="N292" s="1">
        <v>47221</v>
      </c>
      <c r="O292" s="1">
        <v>5853.6</v>
      </c>
    </row>
    <row r="293" spans="12:15" x14ac:dyDescent="0.3">
      <c r="L293">
        <v>1227</v>
      </c>
      <c r="M293" t="s">
        <v>116</v>
      </c>
      <c r="N293" s="1">
        <v>20631</v>
      </c>
      <c r="O293" s="1">
        <v>4052.8</v>
      </c>
    </row>
    <row r="294" spans="12:15" x14ac:dyDescent="0.3">
      <c r="L294">
        <v>1228</v>
      </c>
      <c r="M294" t="s">
        <v>116</v>
      </c>
      <c r="N294" s="1">
        <v>19467</v>
      </c>
      <c r="O294" s="1">
        <v>3262.1</v>
      </c>
    </row>
    <row r="295" spans="12:15" x14ac:dyDescent="0.3">
      <c r="L295">
        <v>1229</v>
      </c>
      <c r="M295" t="s">
        <v>116</v>
      </c>
      <c r="N295" s="1">
        <v>17892</v>
      </c>
      <c r="O295" s="1">
        <v>3732.3</v>
      </c>
    </row>
    <row r="296" spans="12:15" x14ac:dyDescent="0.3">
      <c r="L296">
        <v>1230</v>
      </c>
      <c r="M296" t="s">
        <v>116</v>
      </c>
      <c r="N296" s="1">
        <v>18523</v>
      </c>
      <c r="O296" s="1">
        <v>4054.2</v>
      </c>
    </row>
    <row r="297" spans="12:15" x14ac:dyDescent="0.3">
      <c r="L297">
        <v>1231</v>
      </c>
      <c r="M297" t="s">
        <v>115</v>
      </c>
      <c r="N297" s="1">
        <v>1602</v>
      </c>
      <c r="O297" s="1">
        <v>337.88</v>
      </c>
    </row>
    <row r="298" spans="12:15" x14ac:dyDescent="0.3">
      <c r="L298">
        <v>1232</v>
      </c>
      <c r="M298" t="s">
        <v>115</v>
      </c>
      <c r="N298" s="1">
        <v>2051.4</v>
      </c>
      <c r="O298" s="1">
        <v>400.82</v>
      </c>
    </row>
    <row r="299" spans="12:15" x14ac:dyDescent="0.3">
      <c r="L299">
        <v>1233</v>
      </c>
      <c r="M299" t="s">
        <v>115</v>
      </c>
      <c r="N299" s="1">
        <v>2149.6</v>
      </c>
      <c r="O299" s="1">
        <v>429.48</v>
      </c>
    </row>
    <row r="300" spans="12:15" x14ac:dyDescent="0.3">
      <c r="L300">
        <v>1234</v>
      </c>
      <c r="M300" t="s">
        <v>115</v>
      </c>
      <c r="N300" s="1">
        <v>3344</v>
      </c>
      <c r="O300" s="1">
        <v>540.4</v>
      </c>
    </row>
    <row r="301" spans="12:15" x14ac:dyDescent="0.3">
      <c r="L301">
        <v>1235</v>
      </c>
      <c r="M301" t="s">
        <v>115</v>
      </c>
      <c r="N301" s="1">
        <v>3800</v>
      </c>
      <c r="O301" s="1">
        <v>644.95000000000005</v>
      </c>
    </row>
    <row r="302" spans="12:15" x14ac:dyDescent="0.3">
      <c r="L302">
        <v>1236</v>
      </c>
      <c r="M302" t="s">
        <v>115</v>
      </c>
      <c r="N302" s="1">
        <v>5145.2</v>
      </c>
      <c r="O302" s="1">
        <v>828.44</v>
      </c>
    </row>
    <row r="303" spans="12:15" x14ac:dyDescent="0.3">
      <c r="L303">
        <v>1237</v>
      </c>
      <c r="M303" t="s">
        <v>115</v>
      </c>
      <c r="N303" s="1">
        <v>6178.6</v>
      </c>
      <c r="O303" s="1">
        <v>952.69</v>
      </c>
    </row>
    <row r="304" spans="12:15" x14ac:dyDescent="0.3">
      <c r="L304">
        <v>1238</v>
      </c>
      <c r="M304" t="s">
        <v>115</v>
      </c>
      <c r="N304" s="1">
        <v>6884.2</v>
      </c>
      <c r="O304" s="1">
        <v>935.23</v>
      </c>
    </row>
    <row r="305" spans="12:15" x14ac:dyDescent="0.3">
      <c r="L305">
        <v>1239</v>
      </c>
      <c r="M305" t="s">
        <v>115</v>
      </c>
      <c r="N305" s="1">
        <v>6299</v>
      </c>
      <c r="O305" s="1">
        <v>854.2</v>
      </c>
    </row>
    <row r="306" spans="12:15" x14ac:dyDescent="0.3">
      <c r="L306">
        <v>1240</v>
      </c>
      <c r="M306" t="s">
        <v>115</v>
      </c>
      <c r="N306" s="1">
        <v>4692</v>
      </c>
      <c r="O306" s="1">
        <v>763.84</v>
      </c>
    </row>
    <row r="307" spans="12:15" x14ac:dyDescent="0.3">
      <c r="L307">
        <v>1241</v>
      </c>
      <c r="M307" t="s">
        <v>115</v>
      </c>
      <c r="N307" s="1">
        <v>3291.1</v>
      </c>
      <c r="O307" s="1">
        <v>658.83</v>
      </c>
    </row>
    <row r="308" spans="12:15" x14ac:dyDescent="0.3">
      <c r="L308">
        <v>1242</v>
      </c>
      <c r="M308" t="s">
        <v>115</v>
      </c>
      <c r="N308" s="1">
        <v>3515.5</v>
      </c>
      <c r="O308" s="1">
        <v>482.49</v>
      </c>
    </row>
    <row r="309" spans="12:15" x14ac:dyDescent="0.3">
      <c r="L309">
        <v>1243</v>
      </c>
      <c r="M309" t="s">
        <v>115</v>
      </c>
      <c r="N309" s="1">
        <v>3577.9</v>
      </c>
      <c r="O309" s="1">
        <v>388.17</v>
      </c>
    </row>
    <row r="310" spans="12:15" x14ac:dyDescent="0.3">
      <c r="L310">
        <v>1244</v>
      </c>
      <c r="M310" t="s">
        <v>115</v>
      </c>
      <c r="N310" s="1">
        <v>3612.5</v>
      </c>
      <c r="O310" s="1">
        <v>342.52</v>
      </c>
    </row>
    <row r="311" spans="12:15" x14ac:dyDescent="0.3">
      <c r="L311">
        <v>1245</v>
      </c>
      <c r="M311" t="s">
        <v>115</v>
      </c>
      <c r="N311" s="1">
        <v>3524</v>
      </c>
      <c r="O311" s="1">
        <v>317.62</v>
      </c>
    </row>
    <row r="312" spans="12:15" x14ac:dyDescent="0.3">
      <c r="L312">
        <v>1246</v>
      </c>
      <c r="M312" t="s">
        <v>115</v>
      </c>
      <c r="N312" s="1">
        <v>3386.9</v>
      </c>
      <c r="O312" s="1">
        <v>301.36</v>
      </c>
    </row>
    <row r="313" spans="12:15" x14ac:dyDescent="0.3">
      <c r="L313">
        <v>1247</v>
      </c>
      <c r="M313" t="s">
        <v>115</v>
      </c>
      <c r="N313" s="1">
        <v>4307.3999999999996</v>
      </c>
      <c r="O313" s="1">
        <v>320.35000000000002</v>
      </c>
    </row>
    <row r="314" spans="12:15" x14ac:dyDescent="0.3">
      <c r="L314">
        <v>1248</v>
      </c>
      <c r="M314" t="s">
        <v>115</v>
      </c>
      <c r="N314" s="1">
        <v>8320.7999999999993</v>
      </c>
      <c r="O314" s="1">
        <v>509.82</v>
      </c>
    </row>
    <row r="315" spans="12:15" x14ac:dyDescent="0.3">
      <c r="L315">
        <v>1249</v>
      </c>
      <c r="M315" t="s">
        <v>115</v>
      </c>
      <c r="N315" s="1">
        <v>9496.9</v>
      </c>
      <c r="O315" s="1">
        <v>538.44000000000005</v>
      </c>
    </row>
    <row r="316" spans="12:15" x14ac:dyDescent="0.3">
      <c r="L316">
        <v>1250</v>
      </c>
      <c r="M316" t="s">
        <v>115</v>
      </c>
      <c r="N316" s="1">
        <v>10560</v>
      </c>
      <c r="O316" s="1">
        <v>549.02</v>
      </c>
    </row>
    <row r="317" spans="12:15" x14ac:dyDescent="0.3">
      <c r="L317">
        <v>1251</v>
      </c>
      <c r="M317" t="s">
        <v>115</v>
      </c>
      <c r="N317" s="1">
        <v>10239</v>
      </c>
      <c r="O317" s="1">
        <v>524.58000000000004</v>
      </c>
    </row>
    <row r="318" spans="12:15" x14ac:dyDescent="0.3">
      <c r="L318">
        <v>1252</v>
      </c>
      <c r="M318" t="s">
        <v>115</v>
      </c>
      <c r="N318" s="1">
        <v>12409</v>
      </c>
      <c r="O318" s="1">
        <v>526.29999999999995</v>
      </c>
    </row>
    <row r="319" spans="12:15" x14ac:dyDescent="0.3">
      <c r="L319">
        <v>1253</v>
      </c>
      <c r="M319" t="s">
        <v>115</v>
      </c>
      <c r="N319" s="1">
        <v>11621</v>
      </c>
      <c r="O319" s="1">
        <v>490.02</v>
      </c>
    </row>
    <row r="320" spans="12:15" x14ac:dyDescent="0.3">
      <c r="L320">
        <v>1254</v>
      </c>
      <c r="M320" t="s">
        <v>115</v>
      </c>
      <c r="N320" s="1">
        <v>12243</v>
      </c>
      <c r="O320" s="1">
        <v>455.41</v>
      </c>
    </row>
    <row r="321" spans="12:15" x14ac:dyDescent="0.3">
      <c r="L321">
        <v>1255</v>
      </c>
      <c r="M321" t="s">
        <v>115</v>
      </c>
      <c r="N321" s="1">
        <v>11583</v>
      </c>
      <c r="O321" s="1">
        <v>413.52</v>
      </c>
    </row>
    <row r="322" spans="12:15" x14ac:dyDescent="0.3">
      <c r="L322">
        <v>1256</v>
      </c>
      <c r="M322" t="s">
        <v>115</v>
      </c>
      <c r="N322" s="1">
        <v>9860.9</v>
      </c>
      <c r="O322" s="1">
        <v>363.97</v>
      </c>
    </row>
    <row r="323" spans="12:15" x14ac:dyDescent="0.3">
      <c r="L323">
        <v>1257</v>
      </c>
      <c r="M323" t="s">
        <v>115</v>
      </c>
      <c r="N323" s="1">
        <v>7891.2</v>
      </c>
      <c r="O323" s="1">
        <v>316.86</v>
      </c>
    </row>
    <row r="324" spans="12:15" x14ac:dyDescent="0.3">
      <c r="L324">
        <v>1258</v>
      </c>
      <c r="M324" t="s">
        <v>115</v>
      </c>
      <c r="N324" s="1">
        <v>6170.8</v>
      </c>
      <c r="O324" s="1">
        <v>279.08999999999997</v>
      </c>
    </row>
    <row r="325" spans="12:15" x14ac:dyDescent="0.3">
      <c r="L325">
        <v>1259</v>
      </c>
      <c r="M325" t="s">
        <v>115</v>
      </c>
      <c r="N325" s="1">
        <v>9561.7000000000007</v>
      </c>
      <c r="O325" s="1">
        <v>326.8</v>
      </c>
    </row>
    <row r="326" spans="12:15" x14ac:dyDescent="0.3">
      <c r="L326">
        <v>1260</v>
      </c>
      <c r="M326" t="s">
        <v>115</v>
      </c>
      <c r="N326" s="1">
        <v>11712</v>
      </c>
      <c r="O326" s="1">
        <v>389.35</v>
      </c>
    </row>
    <row r="327" spans="12:15" x14ac:dyDescent="0.3">
      <c r="L327">
        <v>1261</v>
      </c>
      <c r="M327" t="s">
        <v>115</v>
      </c>
      <c r="N327" s="1">
        <v>11306</v>
      </c>
      <c r="O327" s="1">
        <v>390.82</v>
      </c>
    </row>
    <row r="328" spans="12:15" x14ac:dyDescent="0.3">
      <c r="L328">
        <v>1262</v>
      </c>
      <c r="M328" t="s">
        <v>115</v>
      </c>
      <c r="N328" s="1">
        <v>13074</v>
      </c>
      <c r="O328" s="1">
        <v>426.74</v>
      </c>
    </row>
    <row r="329" spans="12:15" x14ac:dyDescent="0.3">
      <c r="L329">
        <v>1263</v>
      </c>
      <c r="M329" t="s">
        <v>115</v>
      </c>
      <c r="N329" s="1">
        <v>11198</v>
      </c>
      <c r="O329" s="1">
        <v>387.91</v>
      </c>
    </row>
    <row r="330" spans="12:15" x14ac:dyDescent="0.3">
      <c r="L330">
        <v>1264</v>
      </c>
      <c r="M330" t="s">
        <v>115</v>
      </c>
      <c r="N330" s="1">
        <v>9801.2000000000007</v>
      </c>
      <c r="O330" s="1">
        <v>355.28</v>
      </c>
    </row>
    <row r="331" spans="12:15" x14ac:dyDescent="0.3">
      <c r="L331">
        <v>1265</v>
      </c>
      <c r="M331" t="s">
        <v>115</v>
      </c>
      <c r="N331" s="1">
        <v>9902.7000000000007</v>
      </c>
      <c r="O331" s="1">
        <v>347.4</v>
      </c>
    </row>
    <row r="332" spans="12:15" x14ac:dyDescent="0.3">
      <c r="L332">
        <v>1266</v>
      </c>
      <c r="M332" t="s">
        <v>115</v>
      </c>
      <c r="N332" s="1">
        <v>10791</v>
      </c>
      <c r="O332" s="1">
        <v>348.15</v>
      </c>
    </row>
    <row r="333" spans="12:15" x14ac:dyDescent="0.3">
      <c r="L333">
        <v>1267</v>
      </c>
      <c r="M333" t="s">
        <v>115</v>
      </c>
      <c r="N333" s="1">
        <v>10020</v>
      </c>
      <c r="O333" s="1">
        <v>325.7</v>
      </c>
    </row>
    <row r="334" spans="12:15" x14ac:dyDescent="0.3">
      <c r="L334">
        <v>1268</v>
      </c>
      <c r="M334" t="s">
        <v>115</v>
      </c>
      <c r="N334" s="1">
        <v>9802.5</v>
      </c>
      <c r="O334" s="1">
        <v>326.61</v>
      </c>
    </row>
    <row r="335" spans="12:15" x14ac:dyDescent="0.3">
      <c r="L335">
        <v>1269</v>
      </c>
      <c r="M335" t="s">
        <v>115</v>
      </c>
      <c r="N335" s="1">
        <v>10182</v>
      </c>
      <c r="O335" s="1">
        <v>327.87</v>
      </c>
    </row>
    <row r="336" spans="12:15" x14ac:dyDescent="0.3">
      <c r="L336">
        <v>1270</v>
      </c>
      <c r="M336" t="s">
        <v>115</v>
      </c>
      <c r="N336" s="1">
        <v>12211</v>
      </c>
      <c r="O336" s="1">
        <v>356.37</v>
      </c>
    </row>
    <row r="337" spans="12:15" x14ac:dyDescent="0.3">
      <c r="L337">
        <v>1271</v>
      </c>
      <c r="M337" t="s">
        <v>115</v>
      </c>
      <c r="N337" s="1">
        <v>11416</v>
      </c>
      <c r="O337" s="1">
        <v>338.17</v>
      </c>
    </row>
    <row r="338" spans="12:15" x14ac:dyDescent="0.3">
      <c r="L338">
        <v>1272</v>
      </c>
      <c r="M338" t="s">
        <v>115</v>
      </c>
      <c r="N338" s="1">
        <v>9521.5</v>
      </c>
      <c r="O338" s="1">
        <v>303.08</v>
      </c>
    </row>
    <row r="339" spans="12:15" x14ac:dyDescent="0.3">
      <c r="L339">
        <v>1273</v>
      </c>
      <c r="M339" t="s">
        <v>115</v>
      </c>
      <c r="N339" s="1">
        <v>7261.9</v>
      </c>
      <c r="O339" s="1">
        <v>261.04000000000002</v>
      </c>
    </row>
    <row r="340" spans="12:15" x14ac:dyDescent="0.3">
      <c r="L340">
        <v>1274</v>
      </c>
      <c r="M340" t="s">
        <v>115</v>
      </c>
      <c r="N340" s="1">
        <v>5840</v>
      </c>
      <c r="O340" s="1">
        <v>248.39</v>
      </c>
    </row>
    <row r="341" spans="12:15" x14ac:dyDescent="0.3">
      <c r="L341">
        <v>1275</v>
      </c>
      <c r="M341" t="s">
        <v>115</v>
      </c>
      <c r="N341" s="1">
        <v>4607.2</v>
      </c>
      <c r="O341" s="1">
        <v>226.08</v>
      </c>
    </row>
    <row r="342" spans="12:15" x14ac:dyDescent="0.3">
      <c r="L342">
        <v>1276</v>
      </c>
      <c r="M342" t="s">
        <v>115</v>
      </c>
      <c r="N342" s="1">
        <v>5879.7</v>
      </c>
      <c r="O342" s="1">
        <v>307.5</v>
      </c>
    </row>
    <row r="343" spans="12:15" x14ac:dyDescent="0.3">
      <c r="L343">
        <v>1277</v>
      </c>
      <c r="M343" t="s">
        <v>115</v>
      </c>
      <c r="N343" s="1">
        <v>5622.3</v>
      </c>
      <c r="O343" s="1">
        <v>338.97</v>
      </c>
    </row>
    <row r="344" spans="12:15" x14ac:dyDescent="0.3">
      <c r="L344">
        <v>1278</v>
      </c>
      <c r="M344" t="s">
        <v>115</v>
      </c>
      <c r="N344" s="1">
        <v>7927.5</v>
      </c>
      <c r="O344" s="1">
        <v>624.34</v>
      </c>
    </row>
    <row r="345" spans="12:15" x14ac:dyDescent="0.3">
      <c r="L345">
        <v>1279</v>
      </c>
      <c r="M345" t="s">
        <v>115</v>
      </c>
      <c r="N345" s="1">
        <v>7853</v>
      </c>
      <c r="O345" s="1">
        <v>757.4</v>
      </c>
    </row>
    <row r="346" spans="12:15" x14ac:dyDescent="0.3">
      <c r="L346">
        <v>1280</v>
      </c>
      <c r="M346" t="s">
        <v>115</v>
      </c>
      <c r="N346" s="1">
        <v>8261</v>
      </c>
      <c r="O346" s="1">
        <v>899.15</v>
      </c>
    </row>
    <row r="347" spans="12:15" x14ac:dyDescent="0.3">
      <c r="L347">
        <v>1281</v>
      </c>
      <c r="M347" t="s">
        <v>115</v>
      </c>
      <c r="N347" s="1">
        <v>8045.3</v>
      </c>
      <c r="O347" s="1">
        <v>959.84</v>
      </c>
    </row>
    <row r="348" spans="12:15" x14ac:dyDescent="0.3">
      <c r="L348">
        <v>1282</v>
      </c>
      <c r="M348" t="s">
        <v>115</v>
      </c>
      <c r="N348" s="1">
        <v>7778.4</v>
      </c>
      <c r="O348" s="1">
        <v>1004.4</v>
      </c>
    </row>
    <row r="349" spans="12:15" x14ac:dyDescent="0.3">
      <c r="L349">
        <v>1283</v>
      </c>
      <c r="M349" t="s">
        <v>114</v>
      </c>
      <c r="N349" s="1">
        <v>5443.9</v>
      </c>
      <c r="O349" s="1">
        <v>762.56</v>
      </c>
    </row>
    <row r="350" spans="12:15" x14ac:dyDescent="0.3">
      <c r="L350">
        <v>1284</v>
      </c>
      <c r="M350" t="s">
        <v>114</v>
      </c>
      <c r="N350" s="1">
        <v>5443.9</v>
      </c>
      <c r="O350" s="1">
        <v>762.56</v>
      </c>
    </row>
    <row r="351" spans="12:15" x14ac:dyDescent="0.3">
      <c r="L351">
        <v>1285</v>
      </c>
      <c r="M351" t="s">
        <v>114</v>
      </c>
      <c r="N351" s="1">
        <v>5443.9</v>
      </c>
      <c r="O351" s="1">
        <v>762.56</v>
      </c>
    </row>
    <row r="352" spans="12:15" x14ac:dyDescent="0.3">
      <c r="L352">
        <v>1286</v>
      </c>
      <c r="M352" t="s">
        <v>114</v>
      </c>
      <c r="N352" s="1">
        <v>5443.9</v>
      </c>
      <c r="O352" s="1">
        <v>762.56</v>
      </c>
    </row>
    <row r="353" spans="12:15" x14ac:dyDescent="0.3">
      <c r="L353">
        <v>1287</v>
      </c>
      <c r="M353" t="s">
        <v>114</v>
      </c>
      <c r="N353" s="1">
        <v>5443.9</v>
      </c>
      <c r="O353" s="1">
        <v>762.56</v>
      </c>
    </row>
    <row r="354" spans="12:15" x14ac:dyDescent="0.3">
      <c r="L354">
        <v>1288</v>
      </c>
      <c r="M354" t="s">
        <v>114</v>
      </c>
      <c r="N354" s="1">
        <v>5443.9</v>
      </c>
      <c r="O354" s="1">
        <v>762.56</v>
      </c>
    </row>
    <row r="355" spans="12:15" x14ac:dyDescent="0.3">
      <c r="L355">
        <v>1289</v>
      </c>
      <c r="M355" t="s">
        <v>114</v>
      </c>
      <c r="N355" s="1">
        <v>5443.9</v>
      </c>
      <c r="O355" s="1">
        <v>762.56</v>
      </c>
    </row>
    <row r="356" spans="12:15" x14ac:dyDescent="0.3">
      <c r="L356">
        <v>1290</v>
      </c>
      <c r="M356" t="s">
        <v>114</v>
      </c>
      <c r="N356" s="1">
        <v>5443.9</v>
      </c>
      <c r="O356" s="1">
        <v>762.56</v>
      </c>
    </row>
    <row r="357" spans="12:15" x14ac:dyDescent="0.3">
      <c r="L357">
        <v>1291</v>
      </c>
      <c r="M357" t="s">
        <v>114</v>
      </c>
      <c r="N357" s="1">
        <v>5443.9</v>
      </c>
      <c r="O357" s="1">
        <v>762.56</v>
      </c>
    </row>
    <row r="358" spans="12:15" x14ac:dyDescent="0.3">
      <c r="L358">
        <v>1292</v>
      </c>
      <c r="M358" t="s">
        <v>114</v>
      </c>
      <c r="N358" s="1">
        <v>5443.9</v>
      </c>
      <c r="O358" s="1">
        <v>762.56</v>
      </c>
    </row>
    <row r="359" spans="12:15" x14ac:dyDescent="0.3">
      <c r="L359">
        <v>1293</v>
      </c>
      <c r="M359" t="s">
        <v>113</v>
      </c>
      <c r="N359" s="1">
        <v>5276.5</v>
      </c>
      <c r="O359" s="1">
        <v>940.93</v>
      </c>
    </row>
    <row r="360" spans="12:15" x14ac:dyDescent="0.3">
      <c r="L360">
        <v>1294</v>
      </c>
      <c r="M360" t="s">
        <v>113</v>
      </c>
      <c r="N360" s="1">
        <v>5458.2</v>
      </c>
      <c r="O360" s="1">
        <v>951.69</v>
      </c>
    </row>
    <row r="361" spans="12:15" x14ac:dyDescent="0.3">
      <c r="L361">
        <v>1295</v>
      </c>
      <c r="M361" t="s">
        <v>113</v>
      </c>
      <c r="N361" s="1">
        <v>5664.8</v>
      </c>
      <c r="O361" s="1">
        <v>964.18</v>
      </c>
    </row>
    <row r="362" spans="12:15" x14ac:dyDescent="0.3">
      <c r="L362">
        <v>1296</v>
      </c>
      <c r="M362" t="s">
        <v>113</v>
      </c>
      <c r="N362" s="1">
        <v>5717.1</v>
      </c>
      <c r="O362" s="1">
        <v>967.39</v>
      </c>
    </row>
    <row r="363" spans="12:15" x14ac:dyDescent="0.3">
      <c r="L363">
        <v>1297</v>
      </c>
      <c r="M363" t="s">
        <v>113</v>
      </c>
      <c r="N363" s="1">
        <v>5766.9</v>
      </c>
      <c r="O363" s="1">
        <v>970.46</v>
      </c>
    </row>
    <row r="364" spans="12:15" x14ac:dyDescent="0.3">
      <c r="L364">
        <v>1298</v>
      </c>
      <c r="M364" t="s">
        <v>113</v>
      </c>
      <c r="N364" s="1">
        <v>5814.2</v>
      </c>
      <c r="O364" s="1">
        <v>973.39</v>
      </c>
    </row>
    <row r="365" spans="12:15" x14ac:dyDescent="0.3">
      <c r="L365">
        <v>1299</v>
      </c>
      <c r="M365" t="s">
        <v>113</v>
      </c>
      <c r="N365" s="1">
        <v>5859.1</v>
      </c>
      <c r="O365" s="1">
        <v>976.19</v>
      </c>
    </row>
    <row r="366" spans="12:15" x14ac:dyDescent="0.3">
      <c r="L366">
        <v>1300</v>
      </c>
      <c r="M366" t="s">
        <v>113</v>
      </c>
      <c r="N366" s="1">
        <v>5901.9</v>
      </c>
      <c r="O366" s="1">
        <v>978.87</v>
      </c>
    </row>
    <row r="367" spans="12:15" x14ac:dyDescent="0.3">
      <c r="L367">
        <v>1301</v>
      </c>
      <c r="M367" t="s">
        <v>113</v>
      </c>
      <c r="N367" s="1">
        <v>5942.5</v>
      </c>
      <c r="O367" s="1">
        <v>981.42</v>
      </c>
    </row>
    <row r="368" spans="12:15" x14ac:dyDescent="0.3">
      <c r="L368">
        <v>1302</v>
      </c>
      <c r="M368" t="s">
        <v>113</v>
      </c>
      <c r="N368" s="1">
        <v>5981.1</v>
      </c>
      <c r="O368" s="1">
        <v>983.86</v>
      </c>
    </row>
    <row r="369" spans="12:15" x14ac:dyDescent="0.3">
      <c r="L369">
        <v>1303</v>
      </c>
      <c r="M369" t="s">
        <v>112</v>
      </c>
      <c r="N369" s="1">
        <v>4300</v>
      </c>
      <c r="O369" s="1">
        <v>1036.9000000000001</v>
      </c>
    </row>
    <row r="370" spans="12:15" x14ac:dyDescent="0.3">
      <c r="L370">
        <v>1304</v>
      </c>
      <c r="M370" t="s">
        <v>112</v>
      </c>
      <c r="N370" s="1">
        <v>11449</v>
      </c>
      <c r="O370" s="1">
        <v>2594.1999999999998</v>
      </c>
    </row>
    <row r="371" spans="12:15" x14ac:dyDescent="0.3">
      <c r="L371">
        <v>1305</v>
      </c>
      <c r="M371" t="s">
        <v>112</v>
      </c>
      <c r="N371" s="1">
        <v>16935</v>
      </c>
      <c r="O371" s="1">
        <v>3598.8</v>
      </c>
    </row>
    <row r="372" spans="12:15" x14ac:dyDescent="0.3">
      <c r="L372">
        <v>1306</v>
      </c>
      <c r="M372" t="s">
        <v>112</v>
      </c>
      <c r="N372" s="1">
        <v>21042</v>
      </c>
      <c r="O372" s="1">
        <v>4187.2</v>
      </c>
    </row>
    <row r="373" spans="12:15" x14ac:dyDescent="0.3">
      <c r="L373">
        <v>1307</v>
      </c>
      <c r="M373" t="s">
        <v>112</v>
      </c>
      <c r="N373" s="1">
        <v>24011</v>
      </c>
      <c r="O373" s="1">
        <v>4470.1000000000004</v>
      </c>
    </row>
    <row r="374" spans="12:15" x14ac:dyDescent="0.3">
      <c r="L374">
        <v>1308</v>
      </c>
      <c r="M374" t="s">
        <v>112</v>
      </c>
      <c r="N374" s="1">
        <v>26046</v>
      </c>
      <c r="O374" s="1">
        <v>4536.8999999999996</v>
      </c>
    </row>
    <row r="375" spans="12:15" x14ac:dyDescent="0.3">
      <c r="L375">
        <v>1309</v>
      </c>
      <c r="M375" t="s">
        <v>112</v>
      </c>
      <c r="N375" s="1">
        <v>27319</v>
      </c>
      <c r="O375" s="1">
        <v>4459.7</v>
      </c>
    </row>
    <row r="376" spans="12:15" x14ac:dyDescent="0.3">
      <c r="L376">
        <v>1310</v>
      </c>
      <c r="M376" t="s">
        <v>112</v>
      </c>
      <c r="N376" s="1">
        <v>27977</v>
      </c>
      <c r="O376" s="1">
        <v>4295.8999999999996</v>
      </c>
    </row>
    <row r="377" spans="12:15" x14ac:dyDescent="0.3">
      <c r="L377">
        <v>1311</v>
      </c>
      <c r="M377" t="s">
        <v>112</v>
      </c>
      <c r="N377" s="1">
        <v>28140</v>
      </c>
      <c r="O377" s="1">
        <v>4090.7</v>
      </c>
    </row>
    <row r="378" spans="12:15" x14ac:dyDescent="0.3">
      <c r="L378">
        <v>1312</v>
      </c>
      <c r="M378" t="s">
        <v>112</v>
      </c>
      <c r="N378" s="1">
        <v>27913</v>
      </c>
      <c r="O378" s="1">
        <v>3878.6</v>
      </c>
    </row>
    <row r="379" spans="12:15" x14ac:dyDescent="0.3">
      <c r="L379">
        <v>1313</v>
      </c>
      <c r="M379" t="s">
        <v>112</v>
      </c>
      <c r="N379" s="1">
        <v>27381</v>
      </c>
      <c r="O379" s="1">
        <v>3684.5</v>
      </c>
    </row>
    <row r="380" spans="12:15" x14ac:dyDescent="0.3">
      <c r="L380">
        <v>1314</v>
      </c>
      <c r="M380" t="s">
        <v>112</v>
      </c>
      <c r="N380" s="1">
        <v>26616</v>
      </c>
      <c r="O380" s="1">
        <v>3523.8</v>
      </c>
    </row>
    <row r="381" spans="12:15" x14ac:dyDescent="0.3">
      <c r="L381">
        <v>1315</v>
      </c>
      <c r="M381" t="s">
        <v>112</v>
      </c>
      <c r="N381" s="1">
        <v>25676</v>
      </c>
      <c r="O381" s="1">
        <v>3403.8</v>
      </c>
    </row>
    <row r="382" spans="12:15" x14ac:dyDescent="0.3">
      <c r="L382">
        <v>1316</v>
      </c>
      <c r="M382" t="s">
        <v>112</v>
      </c>
      <c r="N382" s="1">
        <v>24611</v>
      </c>
      <c r="O382" s="1">
        <v>3324</v>
      </c>
    </row>
    <row r="383" spans="12:15" x14ac:dyDescent="0.3">
      <c r="L383">
        <v>1317</v>
      </c>
      <c r="M383" t="s">
        <v>112</v>
      </c>
      <c r="N383" s="1">
        <v>23461</v>
      </c>
      <c r="O383" s="1">
        <v>3278.9</v>
      </c>
    </row>
    <row r="384" spans="12:15" x14ac:dyDescent="0.3">
      <c r="L384">
        <v>1318</v>
      </c>
      <c r="M384" t="s">
        <v>112</v>
      </c>
      <c r="N384" s="1">
        <v>22258</v>
      </c>
      <c r="O384" s="1">
        <v>3259.6</v>
      </c>
    </row>
    <row r="385" spans="12:15" x14ac:dyDescent="0.3">
      <c r="L385">
        <v>1319</v>
      </c>
      <c r="M385" t="s">
        <v>112</v>
      </c>
      <c r="N385" s="1">
        <v>21028</v>
      </c>
      <c r="O385" s="1">
        <v>3256.7</v>
      </c>
    </row>
    <row r="386" spans="12:15" x14ac:dyDescent="0.3">
      <c r="L386">
        <v>1320</v>
      </c>
      <c r="M386" t="s">
        <v>112</v>
      </c>
      <c r="N386" s="1">
        <v>19794</v>
      </c>
      <c r="O386" s="1">
        <v>3261.2</v>
      </c>
    </row>
    <row r="387" spans="12:15" x14ac:dyDescent="0.3">
      <c r="L387">
        <v>1321</v>
      </c>
      <c r="M387" t="s">
        <v>112</v>
      </c>
      <c r="N387" s="1">
        <v>18572</v>
      </c>
      <c r="O387" s="1">
        <v>3266.1</v>
      </c>
    </row>
    <row r="388" spans="12:15" x14ac:dyDescent="0.3">
      <c r="L388">
        <v>1322</v>
      </c>
      <c r="M388" t="s">
        <v>112</v>
      </c>
      <c r="N388" s="1">
        <v>17374</v>
      </c>
      <c r="O388" s="1">
        <v>3265.8</v>
      </c>
    </row>
    <row r="389" spans="12:15" x14ac:dyDescent="0.3">
      <c r="L389">
        <v>1323</v>
      </c>
      <c r="M389" t="s">
        <v>111</v>
      </c>
      <c r="N389" s="1">
        <v>0.11133999999999999</v>
      </c>
      <c r="O389" s="1">
        <v>2.1743999999999999E-2</v>
      </c>
    </row>
    <row r="390" spans="12:15" x14ac:dyDescent="0.3">
      <c r="L390">
        <v>1324</v>
      </c>
      <c r="M390" t="s">
        <v>111</v>
      </c>
      <c r="N390" s="1">
        <v>0.12349</v>
      </c>
      <c r="O390" s="1">
        <v>2.3470999999999999E-2</v>
      </c>
    </row>
    <row r="391" spans="12:15" x14ac:dyDescent="0.3">
      <c r="L391">
        <v>1325</v>
      </c>
      <c r="M391" t="s">
        <v>111</v>
      </c>
      <c r="N391" s="1">
        <v>0.10876</v>
      </c>
      <c r="O391" s="1">
        <v>1.8617000000000002E-2</v>
      </c>
    </row>
    <row r="392" spans="12:15" x14ac:dyDescent="0.3">
      <c r="L392">
        <v>1326</v>
      </c>
      <c r="M392" t="s">
        <v>111</v>
      </c>
      <c r="N392" s="1">
        <v>0.16607</v>
      </c>
      <c r="O392" s="1">
        <v>2.5600999999999999E-2</v>
      </c>
    </row>
    <row r="393" spans="12:15" x14ac:dyDescent="0.3">
      <c r="L393">
        <v>1327</v>
      </c>
      <c r="M393" t="s">
        <v>111</v>
      </c>
      <c r="N393" s="1">
        <v>0.17015</v>
      </c>
      <c r="O393" s="1">
        <v>2.5829999999999999E-2</v>
      </c>
    </row>
    <row r="394" spans="12:15" x14ac:dyDescent="0.3">
      <c r="L394">
        <v>1328</v>
      </c>
      <c r="M394" t="s">
        <v>111</v>
      </c>
      <c r="N394" s="1">
        <v>0.16341</v>
      </c>
      <c r="O394" s="1">
        <v>2.4232E-2</v>
      </c>
    </row>
    <row r="395" spans="12:15" x14ac:dyDescent="0.3">
      <c r="L395">
        <v>1329</v>
      </c>
      <c r="M395" t="s">
        <v>111</v>
      </c>
      <c r="N395" s="1">
        <v>0.19544</v>
      </c>
      <c r="O395" s="1">
        <v>2.6651999999999999E-2</v>
      </c>
    </row>
    <row r="396" spans="12:15" x14ac:dyDescent="0.3">
      <c r="L396">
        <v>1330</v>
      </c>
      <c r="M396" t="s">
        <v>111</v>
      </c>
      <c r="N396" s="1">
        <v>0.26129999999999998</v>
      </c>
      <c r="O396" s="1">
        <v>3.3024999999999999E-2</v>
      </c>
    </row>
    <row r="397" spans="12:15" x14ac:dyDescent="0.3">
      <c r="L397">
        <v>1331</v>
      </c>
      <c r="M397" t="s">
        <v>111</v>
      </c>
      <c r="N397" s="1">
        <v>0.31874999999999998</v>
      </c>
      <c r="O397" s="1">
        <v>4.1782E-2</v>
      </c>
    </row>
    <row r="398" spans="12:15" x14ac:dyDescent="0.3">
      <c r="L398">
        <v>1332</v>
      </c>
      <c r="M398" t="s">
        <v>111</v>
      </c>
      <c r="N398" s="1">
        <v>0.38832</v>
      </c>
      <c r="O398" s="1">
        <v>5.7201000000000002E-2</v>
      </c>
    </row>
    <row r="399" spans="12:15" x14ac:dyDescent="0.3">
      <c r="L399">
        <v>1333</v>
      </c>
      <c r="M399" t="s">
        <v>111</v>
      </c>
      <c r="N399" s="1">
        <v>0.38574000000000003</v>
      </c>
      <c r="O399" s="1">
        <v>5.2420000000000001E-2</v>
      </c>
    </row>
    <row r="400" spans="12:15" x14ac:dyDescent="0.3">
      <c r="L400">
        <v>1334</v>
      </c>
      <c r="M400" t="s">
        <v>111</v>
      </c>
      <c r="N400" s="1">
        <v>0.35176000000000002</v>
      </c>
      <c r="O400" s="1">
        <v>3.7199999999999997E-2</v>
      </c>
    </row>
    <row r="401" spans="12:15" x14ac:dyDescent="0.3">
      <c r="L401">
        <v>1335</v>
      </c>
      <c r="M401" t="s">
        <v>111</v>
      </c>
      <c r="N401" s="1">
        <v>0.31463000000000002</v>
      </c>
      <c r="O401" s="1">
        <v>2.9378000000000001E-2</v>
      </c>
    </row>
    <row r="402" spans="12:15" x14ac:dyDescent="0.3">
      <c r="L402">
        <v>1336</v>
      </c>
      <c r="M402" t="s">
        <v>111</v>
      </c>
      <c r="N402" s="1">
        <v>0.26780999999999999</v>
      </c>
      <c r="O402" s="1">
        <v>2.4166E-2</v>
      </c>
    </row>
    <row r="403" spans="12:15" x14ac:dyDescent="0.3">
      <c r="L403">
        <v>1337</v>
      </c>
      <c r="M403" t="s">
        <v>111</v>
      </c>
      <c r="N403" s="1">
        <v>0.27453</v>
      </c>
      <c r="O403" s="1">
        <v>2.3800999999999999E-2</v>
      </c>
    </row>
    <row r="404" spans="12:15" x14ac:dyDescent="0.3">
      <c r="L404">
        <v>1338</v>
      </c>
      <c r="M404" t="s">
        <v>111</v>
      </c>
      <c r="N404" s="1">
        <v>0.24462999999999999</v>
      </c>
      <c r="O404" s="1">
        <v>1.9875E-2</v>
      </c>
    </row>
    <row r="405" spans="12:15" x14ac:dyDescent="0.3">
      <c r="L405">
        <v>1339</v>
      </c>
      <c r="M405" t="s">
        <v>111</v>
      </c>
      <c r="N405" s="1">
        <v>0.17175000000000001</v>
      </c>
      <c r="O405" s="1">
        <v>1.2364999999999999E-2</v>
      </c>
    </row>
    <row r="406" spans="12:15" x14ac:dyDescent="0.3">
      <c r="L406">
        <v>1340</v>
      </c>
      <c r="M406" t="s">
        <v>111</v>
      </c>
      <c r="N406" s="1">
        <v>0.1268</v>
      </c>
      <c r="O406" s="1">
        <v>8.9666999999999993E-3</v>
      </c>
    </row>
    <row r="407" spans="12:15" x14ac:dyDescent="0.3">
      <c r="L407">
        <v>1341</v>
      </c>
      <c r="M407" t="s">
        <v>111</v>
      </c>
      <c r="N407" s="1">
        <v>0.10833</v>
      </c>
      <c r="O407" s="1">
        <v>7.5009999999999999E-3</v>
      </c>
    </row>
    <row r="408" spans="12:15" x14ac:dyDescent="0.3">
      <c r="L408">
        <v>1342</v>
      </c>
      <c r="M408" t="s">
        <v>111</v>
      </c>
      <c r="N408" s="1">
        <v>0.10476000000000001</v>
      </c>
      <c r="O408" s="1">
        <v>7.0650000000000001E-3</v>
      </c>
    </row>
    <row r="409" spans="12:15" x14ac:dyDescent="0.3">
      <c r="L409">
        <v>1343</v>
      </c>
      <c r="M409" t="s">
        <v>111</v>
      </c>
      <c r="N409" s="1">
        <v>0.10846</v>
      </c>
      <c r="O409" s="1">
        <v>6.9221999999999999E-3</v>
      </c>
    </row>
    <row r="410" spans="12:15" x14ac:dyDescent="0.3">
      <c r="L410">
        <v>1344</v>
      </c>
      <c r="M410" t="s">
        <v>111</v>
      </c>
      <c r="N410" s="1">
        <v>0.10588</v>
      </c>
      <c r="O410" s="1">
        <v>6.4733000000000004E-3</v>
      </c>
    </row>
    <row r="411" spans="12:15" x14ac:dyDescent="0.3">
      <c r="L411">
        <v>1345</v>
      </c>
      <c r="M411" t="s">
        <v>111</v>
      </c>
      <c r="N411" s="1">
        <v>0.10462</v>
      </c>
      <c r="O411" s="1">
        <v>6.1856000000000003E-3</v>
      </c>
    </row>
    <row r="412" spans="12:15" x14ac:dyDescent="0.3">
      <c r="L412">
        <v>1346</v>
      </c>
      <c r="M412" t="s">
        <v>111</v>
      </c>
      <c r="N412" s="1">
        <v>7.9754000000000005E-2</v>
      </c>
      <c r="O412" s="1">
        <v>4.6655999999999998E-3</v>
      </c>
    </row>
    <row r="413" spans="12:15" x14ac:dyDescent="0.3">
      <c r="L413">
        <v>1347</v>
      </c>
      <c r="M413" t="s">
        <v>111</v>
      </c>
      <c r="N413" s="1">
        <v>0.12015000000000001</v>
      </c>
      <c r="O413" s="1">
        <v>6.7092999999999996E-3</v>
      </c>
    </row>
    <row r="414" spans="12:15" x14ac:dyDescent="0.3">
      <c r="L414">
        <v>1348</v>
      </c>
      <c r="M414" t="s">
        <v>111</v>
      </c>
      <c r="N414" s="1">
        <v>0.14191999999999999</v>
      </c>
      <c r="O414" s="1">
        <v>7.9240000000000005E-3</v>
      </c>
    </row>
    <row r="415" spans="12:15" x14ac:dyDescent="0.3">
      <c r="L415">
        <v>1349</v>
      </c>
      <c r="M415" t="s">
        <v>111</v>
      </c>
      <c r="N415" s="1">
        <v>0.20516000000000001</v>
      </c>
      <c r="O415" s="1">
        <v>1.1242E-2</v>
      </c>
    </row>
    <row r="416" spans="12:15" x14ac:dyDescent="0.3">
      <c r="L416">
        <v>1350</v>
      </c>
      <c r="M416" t="s">
        <v>111</v>
      </c>
      <c r="N416" s="1">
        <v>0.18179999999999999</v>
      </c>
      <c r="O416" s="1">
        <v>9.9942E-3</v>
      </c>
    </row>
    <row r="417" spans="12:15" x14ac:dyDescent="0.3">
      <c r="L417">
        <v>1351</v>
      </c>
      <c r="M417" t="s">
        <v>111</v>
      </c>
      <c r="N417" s="1">
        <v>0.16827</v>
      </c>
      <c r="O417" s="1">
        <v>8.7829999999999991E-3</v>
      </c>
    </row>
    <row r="418" spans="12:15" x14ac:dyDescent="0.3">
      <c r="L418">
        <v>1352</v>
      </c>
      <c r="M418" t="s">
        <v>111</v>
      </c>
      <c r="N418" s="1">
        <v>0.1239</v>
      </c>
      <c r="O418" s="1">
        <v>6.6975999999999997E-3</v>
      </c>
    </row>
    <row r="419" spans="12:15" x14ac:dyDescent="0.3">
      <c r="L419">
        <v>1353</v>
      </c>
      <c r="M419" t="s">
        <v>111</v>
      </c>
      <c r="N419" s="1">
        <v>0.11385000000000001</v>
      </c>
      <c r="O419" s="1">
        <v>6.1485999999999997E-3</v>
      </c>
    </row>
    <row r="420" spans="12:15" x14ac:dyDescent="0.3">
      <c r="L420">
        <v>1354</v>
      </c>
      <c r="M420" t="s">
        <v>111</v>
      </c>
      <c r="N420" s="1">
        <v>0.10963000000000001</v>
      </c>
      <c r="O420" s="1">
        <v>5.9671999999999998E-3</v>
      </c>
    </row>
    <row r="421" spans="12:15" x14ac:dyDescent="0.3">
      <c r="L421">
        <v>1355</v>
      </c>
      <c r="M421" t="s">
        <v>111</v>
      </c>
      <c r="N421" s="1">
        <v>0.11174000000000001</v>
      </c>
      <c r="O421" s="1">
        <v>6.1326999999999996E-3</v>
      </c>
    </row>
    <row r="422" spans="12:15" x14ac:dyDescent="0.3">
      <c r="L422">
        <v>1356</v>
      </c>
      <c r="M422" t="s">
        <v>111</v>
      </c>
      <c r="N422" s="1">
        <v>0.12124</v>
      </c>
      <c r="O422" s="1">
        <v>6.6902999999999997E-3</v>
      </c>
    </row>
    <row r="423" spans="12:15" x14ac:dyDescent="0.3">
      <c r="L423">
        <v>1357</v>
      </c>
      <c r="M423" t="s">
        <v>111</v>
      </c>
      <c r="N423" s="1">
        <v>0.1186</v>
      </c>
      <c r="O423" s="1">
        <v>6.4026999999999999E-3</v>
      </c>
    </row>
    <row r="424" spans="12:15" x14ac:dyDescent="0.3">
      <c r="L424">
        <v>1358</v>
      </c>
      <c r="M424" t="s">
        <v>111</v>
      </c>
      <c r="N424" s="1">
        <v>0.10519000000000001</v>
      </c>
      <c r="O424" s="1">
        <v>5.6905000000000002E-3</v>
      </c>
    </row>
    <row r="425" spans="12:15" x14ac:dyDescent="0.3">
      <c r="L425">
        <v>1359</v>
      </c>
      <c r="M425" t="s">
        <v>111</v>
      </c>
      <c r="N425" s="1">
        <v>0.12422999999999999</v>
      </c>
      <c r="O425" s="1">
        <v>6.5954999999999998E-3</v>
      </c>
    </row>
    <row r="426" spans="12:15" x14ac:dyDescent="0.3">
      <c r="L426">
        <v>1360</v>
      </c>
      <c r="M426" t="s">
        <v>111</v>
      </c>
      <c r="N426" s="1">
        <v>0.15013000000000001</v>
      </c>
      <c r="O426" s="1">
        <v>7.8221000000000002E-3</v>
      </c>
    </row>
    <row r="427" spans="12:15" x14ac:dyDescent="0.3">
      <c r="L427">
        <v>1361</v>
      </c>
      <c r="M427" t="s">
        <v>111</v>
      </c>
      <c r="N427" s="1">
        <v>0.15295</v>
      </c>
      <c r="O427" s="1">
        <v>7.7802000000000001E-3</v>
      </c>
    </row>
    <row r="428" spans="12:15" x14ac:dyDescent="0.3">
      <c r="L428">
        <v>1362</v>
      </c>
      <c r="M428" t="s">
        <v>111</v>
      </c>
      <c r="N428" s="1">
        <v>0.14076</v>
      </c>
      <c r="O428" s="1">
        <v>7.1444999999999998E-3</v>
      </c>
    </row>
    <row r="429" spans="12:15" x14ac:dyDescent="0.3">
      <c r="L429">
        <v>1363</v>
      </c>
      <c r="M429" t="s">
        <v>111</v>
      </c>
      <c r="N429" s="1">
        <v>0.14828</v>
      </c>
      <c r="O429" s="1">
        <v>7.5767999999999999E-3</v>
      </c>
    </row>
    <row r="430" spans="12:15" x14ac:dyDescent="0.3">
      <c r="L430">
        <v>1364</v>
      </c>
      <c r="M430" t="s">
        <v>111</v>
      </c>
      <c r="N430" s="1">
        <v>0.18251000000000001</v>
      </c>
      <c r="O430" s="1">
        <v>9.2742999999999992E-3</v>
      </c>
    </row>
    <row r="431" spans="12:15" x14ac:dyDescent="0.3">
      <c r="L431">
        <v>1365</v>
      </c>
      <c r="M431" t="s">
        <v>111</v>
      </c>
      <c r="N431" s="1">
        <v>0.23393</v>
      </c>
      <c r="O431" s="1">
        <v>1.1764999999999999E-2</v>
      </c>
    </row>
    <row r="432" spans="12:15" x14ac:dyDescent="0.3">
      <c r="L432">
        <v>1366</v>
      </c>
      <c r="M432" t="s">
        <v>111</v>
      </c>
      <c r="N432" s="1">
        <v>0.25064999999999998</v>
      </c>
      <c r="O432" s="1">
        <v>1.3351E-2</v>
      </c>
    </row>
    <row r="433" spans="12:15" x14ac:dyDescent="0.3">
      <c r="L433">
        <v>1367</v>
      </c>
      <c r="M433" t="s">
        <v>111</v>
      </c>
      <c r="N433" s="1">
        <v>0.20946000000000001</v>
      </c>
      <c r="O433" s="1">
        <v>1.2213E-2</v>
      </c>
    </row>
    <row r="434" spans="12:15" x14ac:dyDescent="0.3">
      <c r="L434">
        <v>1368</v>
      </c>
      <c r="M434" t="s">
        <v>111</v>
      </c>
      <c r="N434" s="1">
        <v>0.15149000000000001</v>
      </c>
      <c r="O434" s="1">
        <v>9.8771999999999992E-3</v>
      </c>
    </row>
    <row r="435" spans="12:15" x14ac:dyDescent="0.3">
      <c r="L435">
        <v>1369</v>
      </c>
      <c r="M435" t="s">
        <v>111</v>
      </c>
      <c r="N435" s="1">
        <v>0.13099</v>
      </c>
      <c r="O435" s="1">
        <v>9.6775999999999997E-3</v>
      </c>
    </row>
    <row r="436" spans="12:15" x14ac:dyDescent="0.3">
      <c r="L436">
        <v>1370</v>
      </c>
      <c r="M436" t="s">
        <v>111</v>
      </c>
      <c r="N436" s="1">
        <v>0.16003000000000001</v>
      </c>
      <c r="O436" s="1">
        <v>1.4066E-2</v>
      </c>
    </row>
    <row r="437" spans="12:15" x14ac:dyDescent="0.3">
      <c r="L437">
        <v>1371</v>
      </c>
      <c r="M437" t="s">
        <v>111</v>
      </c>
      <c r="N437" s="1">
        <v>0.16567999999999999</v>
      </c>
      <c r="O437" s="1">
        <v>1.7052000000000001E-2</v>
      </c>
    </row>
    <row r="438" spans="12:15" x14ac:dyDescent="0.3">
      <c r="L438">
        <v>1372</v>
      </c>
      <c r="M438" t="s">
        <v>111</v>
      </c>
      <c r="N438" s="1">
        <v>0.16733000000000001</v>
      </c>
      <c r="O438" s="1">
        <v>1.9727000000000001E-2</v>
      </c>
    </row>
    <row r="439" spans="12:15" x14ac:dyDescent="0.3">
      <c r="L439">
        <v>1373</v>
      </c>
      <c r="M439" t="s">
        <v>110</v>
      </c>
      <c r="N439" s="1">
        <v>2649.5</v>
      </c>
      <c r="O439" s="1">
        <v>316.79000000000002</v>
      </c>
    </row>
    <row r="440" spans="12:15" x14ac:dyDescent="0.3">
      <c r="L440">
        <v>1374</v>
      </c>
      <c r="M440" t="s">
        <v>110</v>
      </c>
      <c r="N440" s="1">
        <v>2752.1</v>
      </c>
      <c r="O440" s="1">
        <v>360.54</v>
      </c>
    </row>
    <row r="441" spans="12:15" x14ac:dyDescent="0.3">
      <c r="L441">
        <v>1375</v>
      </c>
      <c r="M441" t="s">
        <v>110</v>
      </c>
      <c r="N441" s="1">
        <v>3005.7</v>
      </c>
      <c r="O441" s="1">
        <v>379.67</v>
      </c>
    </row>
    <row r="442" spans="12:15" x14ac:dyDescent="0.3">
      <c r="L442">
        <v>1376</v>
      </c>
      <c r="M442" t="s">
        <v>110</v>
      </c>
      <c r="N442" s="1">
        <v>3248.1</v>
      </c>
      <c r="O442" s="1">
        <v>425.83</v>
      </c>
    </row>
    <row r="443" spans="12:15" x14ac:dyDescent="0.3">
      <c r="L443">
        <v>1377</v>
      </c>
      <c r="M443" t="s">
        <v>110</v>
      </c>
      <c r="N443" s="1">
        <v>3571.7</v>
      </c>
      <c r="O443" s="1">
        <v>609.92999999999995</v>
      </c>
    </row>
    <row r="444" spans="12:15" x14ac:dyDescent="0.3">
      <c r="L444">
        <v>1378</v>
      </c>
      <c r="M444" t="s">
        <v>110</v>
      </c>
      <c r="N444" s="1">
        <v>3975.2</v>
      </c>
      <c r="O444" s="1">
        <v>893.82</v>
      </c>
    </row>
    <row r="445" spans="12:15" x14ac:dyDescent="0.3">
      <c r="L445">
        <v>1379</v>
      </c>
      <c r="M445" t="s">
        <v>110</v>
      </c>
      <c r="N445" s="1">
        <v>2649.5</v>
      </c>
      <c r="O445" s="1">
        <v>316.79000000000002</v>
      </c>
    </row>
    <row r="446" spans="12:15" x14ac:dyDescent="0.3">
      <c r="L446">
        <v>1380</v>
      </c>
      <c r="M446" t="s">
        <v>110</v>
      </c>
      <c r="N446" s="1">
        <v>2739.6</v>
      </c>
      <c r="O446" s="1">
        <v>360.6</v>
      </c>
    </row>
    <row r="447" spans="12:15" x14ac:dyDescent="0.3">
      <c r="L447">
        <v>1381</v>
      </c>
      <c r="M447" t="s">
        <v>110</v>
      </c>
      <c r="N447" s="1">
        <v>2948.1</v>
      </c>
      <c r="O447" s="1">
        <v>379.5</v>
      </c>
    </row>
    <row r="448" spans="12:15" x14ac:dyDescent="0.3">
      <c r="L448">
        <v>1382</v>
      </c>
      <c r="M448" t="s">
        <v>110</v>
      </c>
      <c r="N448" s="1">
        <v>3150.9</v>
      </c>
      <c r="O448" s="1">
        <v>424.98</v>
      </c>
    </row>
    <row r="449" spans="12:15" x14ac:dyDescent="0.3">
      <c r="L449">
        <v>1383</v>
      </c>
      <c r="M449" t="s">
        <v>110</v>
      </c>
      <c r="N449" s="1">
        <v>3442.9</v>
      </c>
      <c r="O449" s="1">
        <v>607.87</v>
      </c>
    </row>
    <row r="450" spans="12:15" x14ac:dyDescent="0.3">
      <c r="L450">
        <v>1384</v>
      </c>
      <c r="M450" t="s">
        <v>110</v>
      </c>
      <c r="N450" s="1">
        <v>3818.6</v>
      </c>
      <c r="O450" s="1">
        <v>886.55</v>
      </c>
    </row>
    <row r="451" spans="12:15" x14ac:dyDescent="0.3">
      <c r="L451">
        <v>1385</v>
      </c>
      <c r="M451" t="s">
        <v>110</v>
      </c>
      <c r="N451" s="1">
        <v>2649.5</v>
      </c>
      <c r="O451" s="1">
        <v>316.79000000000002</v>
      </c>
    </row>
    <row r="452" spans="12:15" x14ac:dyDescent="0.3">
      <c r="L452">
        <v>1386</v>
      </c>
      <c r="M452" t="s">
        <v>110</v>
      </c>
      <c r="N452" s="1">
        <v>2726.9</v>
      </c>
      <c r="O452" s="1">
        <v>360.7</v>
      </c>
    </row>
    <row r="453" spans="12:15" x14ac:dyDescent="0.3">
      <c r="L453">
        <v>1387</v>
      </c>
      <c r="M453" t="s">
        <v>110</v>
      </c>
      <c r="N453" s="1">
        <v>2890.8</v>
      </c>
      <c r="O453" s="1">
        <v>379.28</v>
      </c>
    </row>
    <row r="454" spans="12:15" x14ac:dyDescent="0.3">
      <c r="L454">
        <v>1388</v>
      </c>
      <c r="M454" t="s">
        <v>110</v>
      </c>
      <c r="N454" s="1">
        <v>3056.1</v>
      </c>
      <c r="O454" s="1">
        <v>423.95</v>
      </c>
    </row>
    <row r="455" spans="12:15" x14ac:dyDescent="0.3">
      <c r="L455">
        <v>1389</v>
      </c>
      <c r="M455" t="s">
        <v>110</v>
      </c>
      <c r="N455" s="1">
        <v>3319.5</v>
      </c>
      <c r="O455" s="1">
        <v>605.53</v>
      </c>
    </row>
    <row r="456" spans="12:15" x14ac:dyDescent="0.3">
      <c r="L456">
        <v>1390</v>
      </c>
      <c r="M456" t="s">
        <v>110</v>
      </c>
      <c r="N456" s="1">
        <v>3670.4</v>
      </c>
      <c r="O456" s="1">
        <v>878.98</v>
      </c>
    </row>
    <row r="457" spans="12:15" x14ac:dyDescent="0.3">
      <c r="L457">
        <v>1391</v>
      </c>
      <c r="M457" t="s">
        <v>110</v>
      </c>
      <c r="N457" s="1">
        <v>2649.5</v>
      </c>
      <c r="O457" s="1">
        <v>316.79000000000002</v>
      </c>
    </row>
    <row r="458" spans="12:15" x14ac:dyDescent="0.3">
      <c r="L458">
        <v>1392</v>
      </c>
      <c r="M458" t="s">
        <v>110</v>
      </c>
      <c r="N458" s="1">
        <v>2714.1</v>
      </c>
      <c r="O458" s="1">
        <v>360.81</v>
      </c>
    </row>
    <row r="459" spans="12:15" x14ac:dyDescent="0.3">
      <c r="L459">
        <v>1393</v>
      </c>
      <c r="M459" t="s">
        <v>110</v>
      </c>
      <c r="N459" s="1">
        <v>2833.9</v>
      </c>
      <c r="O459" s="1">
        <v>379.02</v>
      </c>
    </row>
    <row r="460" spans="12:15" x14ac:dyDescent="0.3">
      <c r="L460">
        <v>1394</v>
      </c>
      <c r="M460" t="s">
        <v>110</v>
      </c>
      <c r="N460" s="1">
        <v>2963.8</v>
      </c>
      <c r="O460" s="1">
        <v>422.71</v>
      </c>
    </row>
    <row r="461" spans="12:15" x14ac:dyDescent="0.3">
      <c r="L461">
        <v>1395</v>
      </c>
      <c r="M461" t="s">
        <v>110</v>
      </c>
      <c r="N461" s="1">
        <v>3201.3</v>
      </c>
      <c r="O461" s="1">
        <v>602.91</v>
      </c>
    </row>
    <row r="462" spans="12:15" x14ac:dyDescent="0.3">
      <c r="L462">
        <v>1396</v>
      </c>
      <c r="M462" t="s">
        <v>110</v>
      </c>
      <c r="N462" s="1">
        <v>3530.2</v>
      </c>
      <c r="O462" s="1">
        <v>871.11</v>
      </c>
    </row>
    <row r="463" spans="12:15" x14ac:dyDescent="0.3">
      <c r="L463">
        <v>1397</v>
      </c>
      <c r="M463" t="s">
        <v>110</v>
      </c>
      <c r="N463" s="1">
        <v>2649.5</v>
      </c>
      <c r="O463" s="1">
        <v>316.79000000000002</v>
      </c>
    </row>
    <row r="464" spans="12:15" x14ac:dyDescent="0.3">
      <c r="L464">
        <v>1398</v>
      </c>
      <c r="M464" t="s">
        <v>110</v>
      </c>
      <c r="N464" s="1">
        <v>2701</v>
      </c>
      <c r="O464" s="1">
        <v>360.96</v>
      </c>
    </row>
    <row r="465" spans="12:15" x14ac:dyDescent="0.3">
      <c r="L465">
        <v>1399</v>
      </c>
      <c r="M465" t="s">
        <v>110</v>
      </c>
      <c r="N465" s="1">
        <v>2777.3</v>
      </c>
      <c r="O465" s="1">
        <v>378.72</v>
      </c>
    </row>
    <row r="466" spans="12:15" x14ac:dyDescent="0.3">
      <c r="L466">
        <v>1400</v>
      </c>
      <c r="M466" t="s">
        <v>110</v>
      </c>
      <c r="N466" s="1">
        <v>2873.9</v>
      </c>
      <c r="O466" s="1">
        <v>421.26</v>
      </c>
    </row>
    <row r="467" spans="12:15" x14ac:dyDescent="0.3">
      <c r="L467">
        <v>1401</v>
      </c>
      <c r="M467" t="s">
        <v>110</v>
      </c>
      <c r="N467" s="1">
        <v>3088.1</v>
      </c>
      <c r="O467" s="1">
        <v>600</v>
      </c>
    </row>
    <row r="468" spans="12:15" x14ac:dyDescent="0.3">
      <c r="L468">
        <v>1402</v>
      </c>
      <c r="M468" t="s">
        <v>110</v>
      </c>
      <c r="N468" s="1">
        <v>3397.5</v>
      </c>
      <c r="O468" s="1">
        <v>862.95</v>
      </c>
    </row>
    <row r="469" spans="12:15" x14ac:dyDescent="0.3">
      <c r="L469">
        <v>1403</v>
      </c>
      <c r="M469" t="s">
        <v>110</v>
      </c>
      <c r="N469" s="1">
        <v>2649.5</v>
      </c>
      <c r="O469" s="1">
        <v>316.79000000000002</v>
      </c>
    </row>
    <row r="470" spans="12:15" x14ac:dyDescent="0.3">
      <c r="L470">
        <v>1404</v>
      </c>
      <c r="M470" t="s">
        <v>110</v>
      </c>
      <c r="N470" s="1">
        <v>2687.8</v>
      </c>
      <c r="O470" s="1">
        <v>361.14</v>
      </c>
    </row>
    <row r="471" spans="12:15" x14ac:dyDescent="0.3">
      <c r="L471">
        <v>1405</v>
      </c>
      <c r="M471" t="s">
        <v>110</v>
      </c>
      <c r="N471" s="1">
        <v>2721.2</v>
      </c>
      <c r="O471" s="1">
        <v>378.38</v>
      </c>
    </row>
    <row r="472" spans="12:15" x14ac:dyDescent="0.3">
      <c r="L472">
        <v>1406</v>
      </c>
      <c r="M472" t="s">
        <v>110</v>
      </c>
      <c r="N472" s="1">
        <v>2786.4</v>
      </c>
      <c r="O472" s="1">
        <v>419.61</v>
      </c>
    </row>
    <row r="473" spans="12:15" x14ac:dyDescent="0.3">
      <c r="L473">
        <v>1407</v>
      </c>
      <c r="M473" t="s">
        <v>110</v>
      </c>
      <c r="N473" s="1">
        <v>2979.7</v>
      </c>
      <c r="O473" s="1">
        <v>596.80999999999995</v>
      </c>
    </row>
    <row r="474" spans="12:15" x14ac:dyDescent="0.3">
      <c r="L474">
        <v>1408</v>
      </c>
      <c r="M474" t="s">
        <v>110</v>
      </c>
      <c r="N474" s="1">
        <v>3271.9</v>
      </c>
      <c r="O474" s="1">
        <v>854.52</v>
      </c>
    </row>
    <row r="475" spans="12:15" x14ac:dyDescent="0.3">
      <c r="L475">
        <v>1409</v>
      </c>
      <c r="M475" t="s">
        <v>110</v>
      </c>
      <c r="N475" s="1">
        <v>2649.5</v>
      </c>
      <c r="O475" s="1">
        <v>316.79000000000002</v>
      </c>
    </row>
    <row r="476" spans="12:15" x14ac:dyDescent="0.3">
      <c r="L476">
        <v>1410</v>
      </c>
      <c r="M476" t="s">
        <v>110</v>
      </c>
      <c r="N476" s="1">
        <v>2674.3</v>
      </c>
      <c r="O476" s="1">
        <v>361.34</v>
      </c>
    </row>
    <row r="477" spans="12:15" x14ac:dyDescent="0.3">
      <c r="L477">
        <v>1411</v>
      </c>
      <c r="M477" t="s">
        <v>110</v>
      </c>
      <c r="N477" s="1">
        <v>2665.4</v>
      </c>
      <c r="O477" s="1">
        <v>377.99</v>
      </c>
    </row>
    <row r="478" spans="12:15" x14ac:dyDescent="0.3">
      <c r="L478">
        <v>1412</v>
      </c>
      <c r="M478" t="s">
        <v>110</v>
      </c>
      <c r="N478" s="1">
        <v>2701.2</v>
      </c>
      <c r="O478" s="1">
        <v>417.75</v>
      </c>
    </row>
    <row r="479" spans="12:15" x14ac:dyDescent="0.3">
      <c r="L479">
        <v>1413</v>
      </c>
      <c r="M479" t="s">
        <v>110</v>
      </c>
      <c r="N479" s="1">
        <v>2876</v>
      </c>
      <c r="O479" s="1">
        <v>593.37</v>
      </c>
    </row>
    <row r="480" spans="12:15" x14ac:dyDescent="0.3">
      <c r="L480">
        <v>1414</v>
      </c>
      <c r="M480" t="s">
        <v>110</v>
      </c>
      <c r="N480" s="1">
        <v>3153</v>
      </c>
      <c r="O480" s="1">
        <v>845.85</v>
      </c>
    </row>
    <row r="481" spans="12:15" x14ac:dyDescent="0.3">
      <c r="L481">
        <v>1415</v>
      </c>
      <c r="M481" t="s">
        <v>110</v>
      </c>
      <c r="N481" s="1">
        <v>2649.5</v>
      </c>
      <c r="O481" s="1">
        <v>316.79000000000002</v>
      </c>
    </row>
    <row r="482" spans="12:15" x14ac:dyDescent="0.3">
      <c r="L482">
        <v>1416</v>
      </c>
      <c r="M482" t="s">
        <v>110</v>
      </c>
      <c r="N482" s="1">
        <v>2660.6</v>
      </c>
      <c r="O482" s="1">
        <v>361.58</v>
      </c>
    </row>
    <row r="483" spans="12:15" x14ac:dyDescent="0.3">
      <c r="L483">
        <v>1417</v>
      </c>
      <c r="M483" t="s">
        <v>110</v>
      </c>
      <c r="N483" s="1">
        <v>2610</v>
      </c>
      <c r="O483" s="1">
        <v>377.55</v>
      </c>
    </row>
    <row r="484" spans="12:15" x14ac:dyDescent="0.3">
      <c r="L484">
        <v>1418</v>
      </c>
      <c r="M484" t="s">
        <v>110</v>
      </c>
      <c r="N484" s="1">
        <v>2618.3000000000002</v>
      </c>
      <c r="O484" s="1">
        <v>415.68</v>
      </c>
    </row>
    <row r="485" spans="12:15" x14ac:dyDescent="0.3">
      <c r="L485">
        <v>1419</v>
      </c>
      <c r="M485" t="s">
        <v>110</v>
      </c>
      <c r="N485" s="1">
        <v>2776.8</v>
      </c>
      <c r="O485" s="1">
        <v>589.67999999999995</v>
      </c>
    </row>
    <row r="486" spans="12:15" x14ac:dyDescent="0.3">
      <c r="L486">
        <v>1420</v>
      </c>
      <c r="M486" t="s">
        <v>110</v>
      </c>
      <c r="N486" s="1">
        <v>3040.5</v>
      </c>
      <c r="O486" s="1">
        <v>836.97</v>
      </c>
    </row>
    <row r="487" spans="12:15" x14ac:dyDescent="0.3">
      <c r="L487">
        <v>1421</v>
      </c>
      <c r="M487" t="s">
        <v>110</v>
      </c>
      <c r="N487" s="1">
        <v>2649.5</v>
      </c>
      <c r="O487" s="1">
        <v>316.79000000000002</v>
      </c>
    </row>
    <row r="488" spans="12:15" x14ac:dyDescent="0.3">
      <c r="L488">
        <v>1422</v>
      </c>
      <c r="M488" t="s">
        <v>110</v>
      </c>
      <c r="N488" s="1">
        <v>2646.8</v>
      </c>
      <c r="O488" s="1">
        <v>361.86</v>
      </c>
    </row>
    <row r="489" spans="12:15" x14ac:dyDescent="0.3">
      <c r="L489">
        <v>1423</v>
      </c>
      <c r="M489" t="s">
        <v>110</v>
      </c>
      <c r="N489" s="1">
        <v>2554.9</v>
      </c>
      <c r="O489" s="1">
        <v>377.06</v>
      </c>
    </row>
    <row r="490" spans="12:15" x14ac:dyDescent="0.3">
      <c r="L490">
        <v>1424</v>
      </c>
      <c r="M490" t="s">
        <v>110</v>
      </c>
      <c r="N490" s="1">
        <v>2537.6999999999998</v>
      </c>
      <c r="O490" s="1">
        <v>413.41</v>
      </c>
    </row>
    <row r="491" spans="12:15" x14ac:dyDescent="0.3">
      <c r="L491">
        <v>1425</v>
      </c>
      <c r="M491" t="s">
        <v>110</v>
      </c>
      <c r="N491" s="1">
        <v>2681.8</v>
      </c>
      <c r="O491" s="1">
        <v>585.78</v>
      </c>
    </row>
    <row r="492" spans="12:15" x14ac:dyDescent="0.3">
      <c r="L492">
        <v>1426</v>
      </c>
      <c r="M492" t="s">
        <v>110</v>
      </c>
      <c r="N492" s="1">
        <v>2933.8</v>
      </c>
      <c r="O492" s="1">
        <v>827.9</v>
      </c>
    </row>
    <row r="493" spans="12:15" x14ac:dyDescent="0.3">
      <c r="L493">
        <v>1427</v>
      </c>
      <c r="M493" t="s">
        <v>110</v>
      </c>
      <c r="N493" s="1">
        <v>2649.5</v>
      </c>
      <c r="O493" s="1">
        <v>316.79000000000002</v>
      </c>
    </row>
    <row r="494" spans="12:15" x14ac:dyDescent="0.3">
      <c r="L494">
        <v>1428</v>
      </c>
      <c r="M494" t="s">
        <v>110</v>
      </c>
      <c r="N494" s="1">
        <v>2632.7</v>
      </c>
      <c r="O494" s="1">
        <v>362.18</v>
      </c>
    </row>
    <row r="495" spans="12:15" x14ac:dyDescent="0.3">
      <c r="L495">
        <v>1429</v>
      </c>
      <c r="M495" t="s">
        <v>110</v>
      </c>
      <c r="N495" s="1">
        <v>2500.3000000000002</v>
      </c>
      <c r="O495" s="1">
        <v>376.53</v>
      </c>
    </row>
    <row r="496" spans="12:15" x14ac:dyDescent="0.3">
      <c r="L496">
        <v>1430</v>
      </c>
      <c r="M496" t="s">
        <v>110</v>
      </c>
      <c r="N496" s="1">
        <v>2459.3000000000002</v>
      </c>
      <c r="O496" s="1">
        <v>410.93</v>
      </c>
    </row>
    <row r="497" spans="12:15" x14ac:dyDescent="0.3">
      <c r="L497">
        <v>1431</v>
      </c>
      <c r="M497" t="s">
        <v>110</v>
      </c>
      <c r="N497" s="1">
        <v>2591.1</v>
      </c>
      <c r="O497" s="1">
        <v>581.67999999999995</v>
      </c>
    </row>
    <row r="498" spans="12:15" x14ac:dyDescent="0.3">
      <c r="L498">
        <v>1432</v>
      </c>
      <c r="M498" t="s">
        <v>110</v>
      </c>
      <c r="N498" s="1">
        <v>2832.7</v>
      </c>
      <c r="O498" s="1">
        <v>818.67</v>
      </c>
    </row>
    <row r="499" spans="12:15" x14ac:dyDescent="0.3">
      <c r="L499">
        <v>1433</v>
      </c>
      <c r="M499" t="s">
        <v>110</v>
      </c>
      <c r="N499" s="1">
        <v>2649.5</v>
      </c>
      <c r="O499" s="1">
        <v>316.79000000000002</v>
      </c>
    </row>
    <row r="500" spans="12:15" x14ac:dyDescent="0.3">
      <c r="L500">
        <v>1434</v>
      </c>
      <c r="M500" t="s">
        <v>110</v>
      </c>
      <c r="N500" s="1">
        <v>2618.3000000000002</v>
      </c>
      <c r="O500" s="1">
        <v>362.53</v>
      </c>
    </row>
    <row r="501" spans="12:15" x14ac:dyDescent="0.3">
      <c r="L501">
        <v>1435</v>
      </c>
      <c r="M501" t="s">
        <v>110</v>
      </c>
      <c r="N501" s="1">
        <v>2446.1</v>
      </c>
      <c r="O501" s="1">
        <v>375.93</v>
      </c>
    </row>
    <row r="502" spans="12:15" x14ac:dyDescent="0.3">
      <c r="L502">
        <v>1436</v>
      </c>
      <c r="M502" t="s">
        <v>110</v>
      </c>
      <c r="N502" s="1">
        <v>2383.1</v>
      </c>
      <c r="O502" s="1">
        <v>408.27</v>
      </c>
    </row>
    <row r="503" spans="12:15" x14ac:dyDescent="0.3">
      <c r="L503">
        <v>1437</v>
      </c>
      <c r="M503" t="s">
        <v>110</v>
      </c>
      <c r="N503" s="1">
        <v>2504.3000000000002</v>
      </c>
      <c r="O503" s="1">
        <v>577.4</v>
      </c>
    </row>
    <row r="504" spans="12:15" x14ac:dyDescent="0.3">
      <c r="L504">
        <v>1438</v>
      </c>
      <c r="M504" t="s">
        <v>110</v>
      </c>
      <c r="N504" s="1">
        <v>2736.9</v>
      </c>
      <c r="O504" s="1">
        <v>809.31</v>
      </c>
    </row>
    <row r="505" spans="12:15" x14ac:dyDescent="0.3">
      <c r="L505">
        <v>1439</v>
      </c>
      <c r="M505" t="s">
        <v>110</v>
      </c>
      <c r="N505" s="1">
        <v>2649.5</v>
      </c>
      <c r="O505" s="1">
        <v>316.79000000000002</v>
      </c>
    </row>
    <row r="506" spans="12:15" x14ac:dyDescent="0.3">
      <c r="L506">
        <v>1440</v>
      </c>
      <c r="M506" t="s">
        <v>110</v>
      </c>
      <c r="N506" s="1">
        <v>2603.8000000000002</v>
      </c>
      <c r="O506" s="1">
        <v>362.93</v>
      </c>
    </row>
    <row r="507" spans="12:15" x14ac:dyDescent="0.3">
      <c r="L507">
        <v>1441</v>
      </c>
      <c r="M507" t="s">
        <v>110</v>
      </c>
      <c r="N507" s="1">
        <v>2392.1999999999998</v>
      </c>
      <c r="O507" s="1">
        <v>375.29</v>
      </c>
    </row>
    <row r="508" spans="12:15" x14ac:dyDescent="0.3">
      <c r="L508">
        <v>1442</v>
      </c>
      <c r="M508" t="s">
        <v>110</v>
      </c>
      <c r="N508" s="1">
        <v>2309.1</v>
      </c>
      <c r="O508" s="1">
        <v>405.42</v>
      </c>
    </row>
    <row r="509" spans="12:15" x14ac:dyDescent="0.3">
      <c r="L509">
        <v>1443</v>
      </c>
      <c r="M509" t="s">
        <v>110</v>
      </c>
      <c r="N509" s="1">
        <v>2421.3000000000002</v>
      </c>
      <c r="O509" s="1">
        <v>572.97</v>
      </c>
    </row>
    <row r="510" spans="12:15" x14ac:dyDescent="0.3">
      <c r="L510">
        <v>1444</v>
      </c>
      <c r="M510" t="s">
        <v>110</v>
      </c>
      <c r="N510" s="1">
        <v>2645.9</v>
      </c>
      <c r="O510" s="1">
        <v>799.85</v>
      </c>
    </row>
    <row r="511" spans="12:15" x14ac:dyDescent="0.3">
      <c r="L511">
        <v>1445</v>
      </c>
      <c r="M511" t="s">
        <v>110</v>
      </c>
      <c r="N511" s="1">
        <v>2649.5</v>
      </c>
      <c r="O511" s="1">
        <v>316.79000000000002</v>
      </c>
    </row>
    <row r="512" spans="12:15" x14ac:dyDescent="0.3">
      <c r="L512">
        <v>1446</v>
      </c>
      <c r="M512" t="s">
        <v>110</v>
      </c>
      <c r="N512" s="1">
        <v>2589</v>
      </c>
      <c r="O512" s="1">
        <v>363.38</v>
      </c>
    </row>
    <row r="513" spans="12:15" x14ac:dyDescent="0.3">
      <c r="L513">
        <v>1447</v>
      </c>
      <c r="M513" t="s">
        <v>110</v>
      </c>
      <c r="N513" s="1">
        <v>2338.8000000000002</v>
      </c>
      <c r="O513" s="1">
        <v>374.59</v>
      </c>
    </row>
    <row r="514" spans="12:15" x14ac:dyDescent="0.3">
      <c r="L514">
        <v>1448</v>
      </c>
      <c r="M514" t="s">
        <v>110</v>
      </c>
      <c r="N514" s="1">
        <v>2237.1999999999998</v>
      </c>
      <c r="O514" s="1">
        <v>402.39</v>
      </c>
    </row>
    <row r="515" spans="12:15" x14ac:dyDescent="0.3">
      <c r="L515">
        <v>1449</v>
      </c>
      <c r="M515" t="s">
        <v>110</v>
      </c>
      <c r="N515" s="1">
        <v>2341.9</v>
      </c>
      <c r="O515" s="1">
        <v>568.41</v>
      </c>
    </row>
    <row r="516" spans="12:15" x14ac:dyDescent="0.3">
      <c r="L516">
        <v>1450</v>
      </c>
      <c r="M516" t="s">
        <v>110</v>
      </c>
      <c r="N516" s="1">
        <v>2559.5</v>
      </c>
      <c r="O516" s="1">
        <v>790.31</v>
      </c>
    </row>
    <row r="517" spans="12:15" x14ac:dyDescent="0.3">
      <c r="L517">
        <v>1451</v>
      </c>
      <c r="M517" t="s">
        <v>110</v>
      </c>
      <c r="N517" s="1">
        <v>2649.5</v>
      </c>
      <c r="O517" s="1">
        <v>316.79000000000002</v>
      </c>
    </row>
    <row r="518" spans="12:15" x14ac:dyDescent="0.3">
      <c r="L518">
        <v>1452</v>
      </c>
      <c r="M518" t="s">
        <v>110</v>
      </c>
      <c r="N518" s="1">
        <v>2573.9</v>
      </c>
      <c r="O518" s="1">
        <v>363.88</v>
      </c>
    </row>
    <row r="519" spans="12:15" x14ac:dyDescent="0.3">
      <c r="L519">
        <v>1453</v>
      </c>
      <c r="M519" t="s">
        <v>110</v>
      </c>
      <c r="N519" s="1">
        <v>2285.6999999999998</v>
      </c>
      <c r="O519" s="1">
        <v>373.83</v>
      </c>
    </row>
    <row r="520" spans="12:15" x14ac:dyDescent="0.3">
      <c r="L520">
        <v>1454</v>
      </c>
      <c r="M520" t="s">
        <v>110</v>
      </c>
      <c r="N520" s="1">
        <v>2167.4</v>
      </c>
      <c r="O520" s="1">
        <v>399.19</v>
      </c>
    </row>
    <row r="521" spans="12:15" x14ac:dyDescent="0.3">
      <c r="L521">
        <v>1455</v>
      </c>
      <c r="M521" t="s">
        <v>110</v>
      </c>
      <c r="N521" s="1">
        <v>2266.1</v>
      </c>
      <c r="O521" s="1">
        <v>563.74</v>
      </c>
    </row>
    <row r="522" spans="12:15" x14ac:dyDescent="0.3">
      <c r="L522">
        <v>1456</v>
      </c>
      <c r="M522" t="s">
        <v>110</v>
      </c>
      <c r="N522" s="1">
        <v>2477.4</v>
      </c>
      <c r="O522" s="1">
        <v>780.72</v>
      </c>
    </row>
    <row r="523" spans="12:15" x14ac:dyDescent="0.3">
      <c r="L523">
        <v>1457</v>
      </c>
      <c r="M523" t="s">
        <v>110</v>
      </c>
      <c r="N523" s="1">
        <v>2649.5</v>
      </c>
      <c r="O523" s="1">
        <v>316.79000000000002</v>
      </c>
    </row>
    <row r="524" spans="12:15" x14ac:dyDescent="0.3">
      <c r="L524">
        <v>1458</v>
      </c>
      <c r="M524" t="s">
        <v>110</v>
      </c>
      <c r="N524" s="1">
        <v>2558.5</v>
      </c>
      <c r="O524" s="1">
        <v>364.43</v>
      </c>
    </row>
    <row r="525" spans="12:15" x14ac:dyDescent="0.3">
      <c r="L525">
        <v>1459</v>
      </c>
      <c r="M525" t="s">
        <v>110</v>
      </c>
      <c r="N525" s="1">
        <v>2233.1</v>
      </c>
      <c r="O525" s="1">
        <v>373.01</v>
      </c>
    </row>
    <row r="526" spans="12:15" x14ac:dyDescent="0.3">
      <c r="L526">
        <v>1460</v>
      </c>
      <c r="M526" t="s">
        <v>110</v>
      </c>
      <c r="N526" s="1">
        <v>2099.6999999999998</v>
      </c>
      <c r="O526" s="1">
        <v>395.83</v>
      </c>
    </row>
    <row r="527" spans="12:15" x14ac:dyDescent="0.3">
      <c r="L527">
        <v>1461</v>
      </c>
      <c r="M527" t="s">
        <v>110</v>
      </c>
      <c r="N527" s="1">
        <v>2193.6</v>
      </c>
      <c r="O527" s="1">
        <v>558.99</v>
      </c>
    </row>
    <row r="528" spans="12:15" x14ac:dyDescent="0.3">
      <c r="L528">
        <v>1462</v>
      </c>
      <c r="M528" t="s">
        <v>110</v>
      </c>
      <c r="N528" s="1">
        <v>2399.3000000000002</v>
      </c>
      <c r="O528" s="1">
        <v>771.09</v>
      </c>
    </row>
    <row r="529" spans="12:15" x14ac:dyDescent="0.3">
      <c r="L529">
        <v>1463</v>
      </c>
      <c r="M529" t="s">
        <v>110</v>
      </c>
      <c r="N529" s="1">
        <v>2649.5</v>
      </c>
      <c r="O529" s="1">
        <v>316.79000000000002</v>
      </c>
    </row>
    <row r="530" spans="12:15" x14ac:dyDescent="0.3">
      <c r="L530">
        <v>1464</v>
      </c>
      <c r="M530" t="s">
        <v>110</v>
      </c>
      <c r="N530" s="1">
        <v>2542.9</v>
      </c>
      <c r="O530" s="1">
        <v>365.04</v>
      </c>
    </row>
    <row r="531" spans="12:15" x14ac:dyDescent="0.3">
      <c r="L531">
        <v>1465</v>
      </c>
      <c r="M531" t="s">
        <v>110</v>
      </c>
      <c r="N531" s="1">
        <v>2180.9</v>
      </c>
      <c r="O531" s="1">
        <v>372.14</v>
      </c>
    </row>
    <row r="532" spans="12:15" x14ac:dyDescent="0.3">
      <c r="L532">
        <v>1466</v>
      </c>
      <c r="M532" t="s">
        <v>110</v>
      </c>
      <c r="N532" s="1">
        <v>2033.9</v>
      </c>
      <c r="O532" s="1">
        <v>392.32</v>
      </c>
    </row>
    <row r="533" spans="12:15" x14ac:dyDescent="0.3">
      <c r="L533">
        <v>1467</v>
      </c>
      <c r="M533" t="s">
        <v>110</v>
      </c>
      <c r="N533" s="1">
        <v>2124.3000000000002</v>
      </c>
      <c r="O533" s="1">
        <v>554.17999999999995</v>
      </c>
    </row>
    <row r="534" spans="12:15" x14ac:dyDescent="0.3">
      <c r="L534">
        <v>1468</v>
      </c>
      <c r="M534" t="s">
        <v>110</v>
      </c>
      <c r="N534" s="1">
        <v>2324.9</v>
      </c>
      <c r="O534" s="1">
        <v>761.45</v>
      </c>
    </row>
    <row r="535" spans="12:15" x14ac:dyDescent="0.3">
      <c r="L535">
        <v>1469</v>
      </c>
      <c r="M535" t="s">
        <v>110</v>
      </c>
      <c r="N535" s="1">
        <v>2649.5</v>
      </c>
      <c r="O535" s="1">
        <v>316.79000000000002</v>
      </c>
    </row>
    <row r="536" spans="12:15" x14ac:dyDescent="0.3">
      <c r="L536">
        <v>1470</v>
      </c>
      <c r="M536" t="s">
        <v>110</v>
      </c>
      <c r="N536" s="1">
        <v>2527</v>
      </c>
      <c r="O536" s="1">
        <v>365.71</v>
      </c>
    </row>
    <row r="537" spans="12:15" x14ac:dyDescent="0.3">
      <c r="L537">
        <v>1471</v>
      </c>
      <c r="M537" t="s">
        <v>110</v>
      </c>
      <c r="N537" s="1">
        <v>2129.1</v>
      </c>
      <c r="O537" s="1">
        <v>371.2</v>
      </c>
    </row>
    <row r="538" spans="12:15" x14ac:dyDescent="0.3">
      <c r="L538">
        <v>1472</v>
      </c>
      <c r="M538" t="s">
        <v>110</v>
      </c>
      <c r="N538" s="1">
        <v>1970.2</v>
      </c>
      <c r="O538" s="1">
        <v>388.67</v>
      </c>
    </row>
    <row r="539" spans="12:15" x14ac:dyDescent="0.3">
      <c r="L539">
        <v>1473</v>
      </c>
      <c r="M539" t="s">
        <v>110</v>
      </c>
      <c r="N539" s="1">
        <v>2058</v>
      </c>
      <c r="O539" s="1">
        <v>549.32000000000005</v>
      </c>
    </row>
    <row r="540" spans="12:15" x14ac:dyDescent="0.3">
      <c r="L540">
        <v>1474</v>
      </c>
      <c r="M540" t="s">
        <v>110</v>
      </c>
      <c r="N540" s="1">
        <v>2253.9</v>
      </c>
      <c r="O540" s="1">
        <v>751.8</v>
      </c>
    </row>
    <row r="541" spans="12:15" x14ac:dyDescent="0.3">
      <c r="L541">
        <v>1475</v>
      </c>
      <c r="M541" t="s">
        <v>110</v>
      </c>
      <c r="N541" s="1">
        <v>2649.5</v>
      </c>
      <c r="O541" s="1">
        <v>316.79000000000002</v>
      </c>
    </row>
    <row r="542" spans="12:15" x14ac:dyDescent="0.3">
      <c r="L542">
        <v>1476</v>
      </c>
      <c r="M542" t="s">
        <v>110</v>
      </c>
      <c r="N542" s="1">
        <v>2510.8000000000002</v>
      </c>
      <c r="O542" s="1">
        <v>366.44</v>
      </c>
    </row>
    <row r="543" spans="12:15" x14ac:dyDescent="0.3">
      <c r="L543">
        <v>1477</v>
      </c>
      <c r="M543" t="s">
        <v>110</v>
      </c>
      <c r="N543" s="1">
        <v>2077.6999999999998</v>
      </c>
      <c r="O543" s="1">
        <v>370.19</v>
      </c>
    </row>
    <row r="544" spans="12:15" x14ac:dyDescent="0.3">
      <c r="L544">
        <v>1478</v>
      </c>
      <c r="M544" t="s">
        <v>110</v>
      </c>
      <c r="N544" s="1">
        <v>1908.4</v>
      </c>
      <c r="O544" s="1">
        <v>384.9</v>
      </c>
    </row>
    <row r="545" spans="12:15" x14ac:dyDescent="0.3">
      <c r="L545">
        <v>1479</v>
      </c>
      <c r="M545" t="s">
        <v>110</v>
      </c>
      <c r="N545" s="1">
        <v>1994.7</v>
      </c>
      <c r="O545" s="1">
        <v>544.42999999999995</v>
      </c>
    </row>
    <row r="546" spans="12:15" x14ac:dyDescent="0.3">
      <c r="L546">
        <v>1480</v>
      </c>
      <c r="M546" t="s">
        <v>110</v>
      </c>
      <c r="N546" s="1">
        <v>2186.1999999999998</v>
      </c>
      <c r="O546" s="1">
        <v>742.17</v>
      </c>
    </row>
    <row r="547" spans="12:15" x14ac:dyDescent="0.3">
      <c r="L547">
        <v>1481</v>
      </c>
      <c r="M547" t="s">
        <v>110</v>
      </c>
      <c r="N547" s="1">
        <v>2649.5</v>
      </c>
      <c r="O547" s="1">
        <v>316.79000000000002</v>
      </c>
    </row>
    <row r="548" spans="12:15" x14ac:dyDescent="0.3">
      <c r="L548">
        <v>1482</v>
      </c>
      <c r="M548" t="s">
        <v>110</v>
      </c>
      <c r="N548" s="1">
        <v>2494.3000000000002</v>
      </c>
      <c r="O548" s="1">
        <v>367.25</v>
      </c>
    </row>
    <row r="549" spans="12:15" x14ac:dyDescent="0.3">
      <c r="L549">
        <v>1483</v>
      </c>
      <c r="M549" t="s">
        <v>110</v>
      </c>
      <c r="N549" s="1">
        <v>2026.8</v>
      </c>
      <c r="O549" s="1">
        <v>369.12</v>
      </c>
    </row>
    <row r="550" spans="12:15" x14ac:dyDescent="0.3">
      <c r="L550">
        <v>1484</v>
      </c>
      <c r="M550" t="s">
        <v>110</v>
      </c>
      <c r="N550" s="1">
        <v>1848.5</v>
      </c>
      <c r="O550" s="1">
        <v>381.01</v>
      </c>
    </row>
    <row r="551" spans="12:15" x14ac:dyDescent="0.3">
      <c r="L551">
        <v>1485</v>
      </c>
      <c r="M551" t="s">
        <v>110</v>
      </c>
      <c r="N551" s="1">
        <v>1934.1</v>
      </c>
      <c r="O551" s="1">
        <v>539.54</v>
      </c>
    </row>
    <row r="552" spans="12:15" x14ac:dyDescent="0.3">
      <c r="L552">
        <v>1486</v>
      </c>
      <c r="M552" t="s">
        <v>110</v>
      </c>
      <c r="N552" s="1">
        <v>2121.5</v>
      </c>
      <c r="O552" s="1">
        <v>732.55</v>
      </c>
    </row>
    <row r="553" spans="12:15" x14ac:dyDescent="0.3">
      <c r="L553">
        <v>1487</v>
      </c>
      <c r="M553" t="s">
        <v>110</v>
      </c>
      <c r="N553" s="1">
        <v>2649.5</v>
      </c>
      <c r="O553" s="1">
        <v>316.79000000000002</v>
      </c>
    </row>
    <row r="554" spans="12:15" x14ac:dyDescent="0.3">
      <c r="L554">
        <v>1488</v>
      </c>
      <c r="M554" t="s">
        <v>110</v>
      </c>
      <c r="N554" s="1">
        <v>2477.5</v>
      </c>
      <c r="O554" s="1">
        <v>368.13</v>
      </c>
    </row>
    <row r="555" spans="12:15" x14ac:dyDescent="0.3">
      <c r="L555">
        <v>1489</v>
      </c>
      <c r="M555" t="s">
        <v>110</v>
      </c>
      <c r="N555" s="1">
        <v>1976.3</v>
      </c>
      <c r="O555" s="1">
        <v>367.97</v>
      </c>
    </row>
    <row r="556" spans="12:15" x14ac:dyDescent="0.3">
      <c r="L556">
        <v>1490</v>
      </c>
      <c r="M556" t="s">
        <v>110</v>
      </c>
      <c r="N556" s="1">
        <v>1790.4</v>
      </c>
      <c r="O556" s="1">
        <v>377.01</v>
      </c>
    </row>
    <row r="557" spans="12:15" x14ac:dyDescent="0.3">
      <c r="L557">
        <v>1491</v>
      </c>
      <c r="M557" t="s">
        <v>110</v>
      </c>
      <c r="N557" s="1">
        <v>1876.2</v>
      </c>
      <c r="O557" s="1">
        <v>534.64</v>
      </c>
    </row>
    <row r="558" spans="12:15" x14ac:dyDescent="0.3">
      <c r="L558">
        <v>1492</v>
      </c>
      <c r="M558" t="s">
        <v>110</v>
      </c>
      <c r="N558" s="1">
        <v>2059.5</v>
      </c>
      <c r="O558" s="1">
        <v>722.96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75"/>
  <sheetViews>
    <sheetView topLeftCell="A130" workbookViewId="0">
      <selection activeCell="A154" sqref="A154"/>
    </sheetView>
  </sheetViews>
  <sheetFormatPr defaultRowHeight="14.4" x14ac:dyDescent="0.3"/>
  <sheetData>
    <row r="1" spans="1:49" x14ac:dyDescent="0.3">
      <c r="A1" t="s">
        <v>0</v>
      </c>
    </row>
    <row r="2" spans="1:49" x14ac:dyDescent="0.3">
      <c r="A2">
        <v>1964</v>
      </c>
      <c r="B2">
        <v>1965</v>
      </c>
      <c r="C2">
        <v>1966</v>
      </c>
      <c r="D2">
        <v>1967</v>
      </c>
      <c r="E2">
        <v>1968</v>
      </c>
      <c r="F2">
        <v>1969</v>
      </c>
      <c r="G2">
        <v>1970</v>
      </c>
      <c r="H2">
        <v>1971</v>
      </c>
      <c r="I2">
        <v>1972</v>
      </c>
      <c r="J2">
        <v>1973</v>
      </c>
      <c r="K2">
        <v>1974</v>
      </c>
      <c r="L2">
        <v>1975</v>
      </c>
      <c r="M2">
        <v>1976</v>
      </c>
      <c r="N2">
        <v>1977</v>
      </c>
      <c r="O2">
        <v>1978</v>
      </c>
      <c r="P2">
        <v>1979</v>
      </c>
      <c r="Q2">
        <v>1980</v>
      </c>
      <c r="R2">
        <v>1981</v>
      </c>
      <c r="S2">
        <v>1982</v>
      </c>
      <c r="T2">
        <v>1983</v>
      </c>
      <c r="U2">
        <v>1984</v>
      </c>
      <c r="V2">
        <v>1985</v>
      </c>
      <c r="W2">
        <v>1986</v>
      </c>
      <c r="X2">
        <v>1987</v>
      </c>
      <c r="Y2">
        <v>1988</v>
      </c>
      <c r="Z2">
        <v>1989</v>
      </c>
      <c r="AA2">
        <v>1990</v>
      </c>
      <c r="AB2">
        <v>1991</v>
      </c>
      <c r="AC2">
        <v>1992</v>
      </c>
      <c r="AD2">
        <v>1993</v>
      </c>
      <c r="AE2">
        <v>1994</v>
      </c>
      <c r="AF2">
        <v>1995</v>
      </c>
      <c r="AG2">
        <v>1996</v>
      </c>
      <c r="AH2">
        <v>1997</v>
      </c>
      <c r="AI2">
        <v>1998</v>
      </c>
      <c r="AJ2">
        <v>1999</v>
      </c>
      <c r="AK2">
        <v>2000</v>
      </c>
      <c r="AL2">
        <v>2001</v>
      </c>
      <c r="AM2">
        <v>2002</v>
      </c>
      <c r="AN2">
        <v>2003</v>
      </c>
      <c r="AO2">
        <v>2004</v>
      </c>
      <c r="AP2">
        <v>2005</v>
      </c>
      <c r="AQ2">
        <v>2006</v>
      </c>
      <c r="AR2">
        <v>2007</v>
      </c>
      <c r="AS2">
        <v>2008</v>
      </c>
      <c r="AT2">
        <v>2009</v>
      </c>
      <c r="AU2">
        <v>2010</v>
      </c>
      <c r="AV2">
        <v>2011</v>
      </c>
      <c r="AW2">
        <v>2012</v>
      </c>
    </row>
    <row r="3" spans="1:49" x14ac:dyDescent="0.3">
      <c r="B3">
        <v>2012</v>
      </c>
      <c r="C3">
        <v>2013</v>
      </c>
      <c r="D3">
        <v>2014</v>
      </c>
      <c r="E3">
        <v>2015</v>
      </c>
      <c r="F3">
        <v>2016</v>
      </c>
      <c r="G3">
        <v>2017</v>
      </c>
    </row>
    <row r="4" spans="1:49" x14ac:dyDescent="0.3">
      <c r="A4">
        <v>500</v>
      </c>
      <c r="B4">
        <v>2289.02</v>
      </c>
      <c r="C4">
        <v>2681.82</v>
      </c>
      <c r="D4">
        <v>2981.36</v>
      </c>
      <c r="E4">
        <v>3234.94</v>
      </c>
      <c r="F4">
        <v>3555.51</v>
      </c>
      <c r="G4">
        <v>3929.5</v>
      </c>
    </row>
    <row r="5" spans="1:49" x14ac:dyDescent="0.3">
      <c r="A5">
        <v>550</v>
      </c>
      <c r="B5">
        <v>2289.02</v>
      </c>
      <c r="C5">
        <v>2675.8</v>
      </c>
      <c r="D5">
        <v>2952.31</v>
      </c>
      <c r="E5">
        <v>3183.4</v>
      </c>
      <c r="F5">
        <v>3485.97</v>
      </c>
      <c r="G5">
        <v>3845.4</v>
      </c>
    </row>
    <row r="6" spans="1:49" x14ac:dyDescent="0.3">
      <c r="A6">
        <v>600</v>
      </c>
      <c r="B6">
        <v>2289.02</v>
      </c>
      <c r="C6">
        <v>2669.73</v>
      </c>
      <c r="D6">
        <v>2923.36</v>
      </c>
      <c r="E6">
        <v>3132.56</v>
      </c>
      <c r="F6">
        <v>3418.04</v>
      </c>
      <c r="G6">
        <v>3763.82</v>
      </c>
    </row>
    <row r="7" spans="1:49" x14ac:dyDescent="0.3">
      <c r="A7">
        <v>650</v>
      </c>
      <c r="B7">
        <v>2289.02</v>
      </c>
      <c r="C7">
        <v>2663.63</v>
      </c>
      <c r="D7">
        <v>2894.5</v>
      </c>
      <c r="E7">
        <v>3082.43</v>
      </c>
      <c r="F7">
        <v>3351.69</v>
      </c>
      <c r="G7">
        <v>3684.68</v>
      </c>
    </row>
    <row r="8" spans="1:49" x14ac:dyDescent="0.3">
      <c r="A8">
        <v>700</v>
      </c>
      <c r="B8">
        <v>2289.02</v>
      </c>
      <c r="C8">
        <v>2657.48</v>
      </c>
      <c r="D8">
        <v>2865.74</v>
      </c>
      <c r="E8">
        <v>3033.01</v>
      </c>
      <c r="F8">
        <v>3286.89</v>
      </c>
      <c r="G8">
        <v>3607.91</v>
      </c>
    </row>
    <row r="9" spans="1:49" x14ac:dyDescent="0.3">
      <c r="A9">
        <v>750</v>
      </c>
      <c r="B9">
        <v>2289.02</v>
      </c>
      <c r="C9">
        <v>2651.28</v>
      </c>
      <c r="D9">
        <v>2837.07</v>
      </c>
      <c r="E9">
        <v>2984.28</v>
      </c>
      <c r="F9">
        <v>3223.6</v>
      </c>
      <c r="G9">
        <v>3533.43</v>
      </c>
    </row>
    <row r="10" spans="1:49" x14ac:dyDescent="0.3">
      <c r="A10">
        <v>800</v>
      </c>
      <c r="B10">
        <v>2289.02</v>
      </c>
      <c r="C10">
        <v>2645.04</v>
      </c>
      <c r="D10">
        <v>2808.51</v>
      </c>
      <c r="E10">
        <v>2936.24</v>
      </c>
      <c r="F10">
        <v>3161.8</v>
      </c>
      <c r="G10">
        <v>3461.18</v>
      </c>
    </row>
    <row r="11" spans="1:49" x14ac:dyDescent="0.3">
      <c r="A11">
        <v>850</v>
      </c>
      <c r="B11">
        <v>2289.02</v>
      </c>
      <c r="C11">
        <v>2638.76</v>
      </c>
      <c r="D11">
        <v>2780.04</v>
      </c>
      <c r="E11">
        <v>2888.89</v>
      </c>
      <c r="F11">
        <v>3101.46</v>
      </c>
      <c r="G11">
        <v>3391.08</v>
      </c>
    </row>
    <row r="12" spans="1:49" x14ac:dyDescent="0.3">
      <c r="A12">
        <v>900</v>
      </c>
      <c r="B12">
        <v>2289.02</v>
      </c>
      <c r="C12">
        <v>2632.43</v>
      </c>
      <c r="D12">
        <v>2751.67</v>
      </c>
      <c r="E12">
        <v>2842.22</v>
      </c>
      <c r="F12">
        <v>3042.54</v>
      </c>
      <c r="G12">
        <v>3323.08</v>
      </c>
    </row>
    <row r="13" spans="1:49" x14ac:dyDescent="0.3">
      <c r="A13">
        <v>950</v>
      </c>
      <c r="B13">
        <v>2289.02</v>
      </c>
      <c r="C13">
        <v>2626.06</v>
      </c>
      <c r="D13">
        <v>2723.4</v>
      </c>
      <c r="E13">
        <v>2796.22</v>
      </c>
      <c r="F13">
        <v>2985.02</v>
      </c>
      <c r="G13">
        <v>3257.09</v>
      </c>
    </row>
    <row r="14" spans="1:49" x14ac:dyDescent="0.3">
      <c r="A14">
        <v>1000</v>
      </c>
      <c r="B14">
        <v>2289.02</v>
      </c>
      <c r="C14">
        <v>2619.64</v>
      </c>
      <c r="D14">
        <v>2695.23</v>
      </c>
      <c r="E14">
        <v>2750.89</v>
      </c>
      <c r="F14">
        <v>2928.88</v>
      </c>
      <c r="G14">
        <v>3193.06</v>
      </c>
    </row>
    <row r="15" spans="1:49" x14ac:dyDescent="0.3">
      <c r="A15">
        <v>1050</v>
      </c>
      <c r="B15">
        <v>2289.02</v>
      </c>
      <c r="C15">
        <v>2613.17</v>
      </c>
      <c r="D15">
        <v>2667.16</v>
      </c>
      <c r="E15">
        <v>2706.23</v>
      </c>
      <c r="F15">
        <v>2874.07</v>
      </c>
      <c r="G15">
        <v>3130.92</v>
      </c>
    </row>
    <row r="16" spans="1:49" x14ac:dyDescent="0.3">
      <c r="A16">
        <v>1100</v>
      </c>
      <c r="B16">
        <v>2289.02</v>
      </c>
      <c r="C16">
        <v>2606.65</v>
      </c>
      <c r="D16">
        <v>2639.19</v>
      </c>
      <c r="E16">
        <v>2662.22</v>
      </c>
      <c r="F16">
        <v>2820.58</v>
      </c>
      <c r="G16">
        <v>3070.62</v>
      </c>
    </row>
    <row r="17" spans="1:7" x14ac:dyDescent="0.3">
      <c r="A17">
        <v>1150</v>
      </c>
      <c r="B17">
        <v>2289.02</v>
      </c>
      <c r="C17">
        <v>2600.08</v>
      </c>
      <c r="D17">
        <v>2611.33</v>
      </c>
      <c r="E17">
        <v>2618.87</v>
      </c>
      <c r="F17">
        <v>2768.37</v>
      </c>
      <c r="G17">
        <v>3012.08</v>
      </c>
    </row>
    <row r="18" spans="1:7" x14ac:dyDescent="0.3">
      <c r="A18">
        <v>1200</v>
      </c>
      <c r="B18">
        <v>2289.02</v>
      </c>
      <c r="C18">
        <v>2593.4699999999998</v>
      </c>
      <c r="D18">
        <v>2583.56</v>
      </c>
      <c r="E18">
        <v>2576.16</v>
      </c>
      <c r="F18">
        <v>2717.43</v>
      </c>
      <c r="G18">
        <v>2955.26</v>
      </c>
    </row>
    <row r="19" spans="1:7" x14ac:dyDescent="0.3">
      <c r="A19">
        <v>1250</v>
      </c>
      <c r="B19">
        <v>2289.02</v>
      </c>
      <c r="C19">
        <v>2586.8000000000002</v>
      </c>
      <c r="D19">
        <v>2555.9</v>
      </c>
      <c r="E19">
        <v>2534.09</v>
      </c>
      <c r="F19">
        <v>2667.71</v>
      </c>
      <c r="G19">
        <v>2900.09</v>
      </c>
    </row>
    <row r="20" spans="1:7" x14ac:dyDescent="0.3">
      <c r="A20">
        <v>1300</v>
      </c>
      <c r="B20">
        <v>2289.02</v>
      </c>
      <c r="C20">
        <v>2580.08</v>
      </c>
      <c r="D20">
        <v>2528.34</v>
      </c>
      <c r="E20">
        <v>2492.66</v>
      </c>
      <c r="F20">
        <v>2619.1999999999998</v>
      </c>
      <c r="G20">
        <v>2846.52</v>
      </c>
    </row>
    <row r="21" spans="1:7" x14ac:dyDescent="0.3">
      <c r="A21">
        <v>1350</v>
      </c>
      <c r="B21">
        <v>2289.02</v>
      </c>
      <c r="C21">
        <v>2573.3000000000002</v>
      </c>
      <c r="D21">
        <v>2500.89</v>
      </c>
      <c r="E21">
        <v>2451.86</v>
      </c>
      <c r="F21">
        <v>2571.86</v>
      </c>
      <c r="G21">
        <v>2794.5</v>
      </c>
    </row>
    <row r="22" spans="1:7" x14ac:dyDescent="0.3">
      <c r="A22">
        <v>1400</v>
      </c>
      <c r="B22">
        <v>2289.02</v>
      </c>
      <c r="C22">
        <v>2566.48</v>
      </c>
      <c r="D22">
        <v>2473.54</v>
      </c>
      <c r="E22">
        <v>2411.69</v>
      </c>
      <c r="F22">
        <v>2525.67</v>
      </c>
      <c r="G22">
        <v>2743.97</v>
      </c>
    </row>
    <row r="23" spans="1:7" x14ac:dyDescent="0.3">
      <c r="A23">
        <v>1450</v>
      </c>
      <c r="B23">
        <v>2289.02</v>
      </c>
      <c r="C23">
        <v>2559.6</v>
      </c>
      <c r="D23">
        <v>2446.3000000000002</v>
      </c>
      <c r="E23">
        <v>2372.13</v>
      </c>
      <c r="F23">
        <v>2480.61</v>
      </c>
      <c r="G23">
        <v>2694.88</v>
      </c>
    </row>
    <row r="24" spans="1:7" x14ac:dyDescent="0.3">
      <c r="A24" t="s">
        <v>2</v>
      </c>
    </row>
    <row r="25" spans="1:7" x14ac:dyDescent="0.3">
      <c r="B25">
        <v>256.57400000000001</v>
      </c>
      <c r="C25">
        <v>336.12200000000001</v>
      </c>
      <c r="D25">
        <v>366.875</v>
      </c>
      <c r="E25">
        <v>426.54199999999997</v>
      </c>
      <c r="F25">
        <v>640.44799999999998</v>
      </c>
      <c r="G25">
        <v>914.21</v>
      </c>
    </row>
    <row r="26" spans="1:7" x14ac:dyDescent="0.3">
      <c r="B26">
        <v>256.57400000000001</v>
      </c>
      <c r="C26">
        <v>336.154</v>
      </c>
      <c r="D26">
        <v>366.75299999999999</v>
      </c>
      <c r="E26">
        <v>425.84899999999999</v>
      </c>
      <c r="F26">
        <v>638.82399999999996</v>
      </c>
      <c r="G26">
        <v>909.63699999999994</v>
      </c>
    </row>
    <row r="27" spans="1:7" x14ac:dyDescent="0.3">
      <c r="B27">
        <v>256.57400000000001</v>
      </c>
      <c r="C27">
        <v>336.19299999999998</v>
      </c>
      <c r="D27">
        <v>366.62099999999998</v>
      </c>
      <c r="E27">
        <v>425.09899999999999</v>
      </c>
      <c r="F27">
        <v>637.12599999999998</v>
      </c>
      <c r="G27">
        <v>904.99900000000002</v>
      </c>
    </row>
    <row r="28" spans="1:7" x14ac:dyDescent="0.3">
      <c r="B28">
        <v>256.57400000000001</v>
      </c>
      <c r="C28">
        <v>336.23700000000002</v>
      </c>
      <c r="D28">
        <v>366.47699999999998</v>
      </c>
      <c r="E28">
        <v>424.29300000000001</v>
      </c>
      <c r="F28">
        <v>635.35599999999999</v>
      </c>
      <c r="G28">
        <v>900.3</v>
      </c>
    </row>
    <row r="29" spans="1:7" x14ac:dyDescent="0.3">
      <c r="B29">
        <v>256.57400000000001</v>
      </c>
      <c r="C29">
        <v>336.28699999999998</v>
      </c>
      <c r="D29">
        <v>366.32299999999998</v>
      </c>
      <c r="E29">
        <v>423.43099999999998</v>
      </c>
      <c r="F29">
        <v>633.51700000000005</v>
      </c>
      <c r="G29">
        <v>895.54100000000005</v>
      </c>
    </row>
    <row r="30" spans="1:7" x14ac:dyDescent="0.3">
      <c r="B30">
        <v>256.57400000000001</v>
      </c>
      <c r="C30">
        <v>336.34300000000002</v>
      </c>
      <c r="D30">
        <v>366.15800000000002</v>
      </c>
      <c r="E30">
        <v>422.51299999999998</v>
      </c>
      <c r="F30">
        <v>631.61099999999999</v>
      </c>
      <c r="G30">
        <v>890.72699999999998</v>
      </c>
    </row>
    <row r="31" spans="1:7" x14ac:dyDescent="0.3">
      <c r="B31">
        <v>256.57400000000001</v>
      </c>
      <c r="C31">
        <v>336.40600000000001</v>
      </c>
      <c r="D31">
        <v>365.98099999999999</v>
      </c>
      <c r="E31">
        <v>421.54</v>
      </c>
      <c r="F31">
        <v>629.64099999999996</v>
      </c>
      <c r="G31">
        <v>885.86</v>
      </c>
    </row>
    <row r="32" spans="1:7" x14ac:dyDescent="0.3">
      <c r="B32">
        <v>256.57400000000001</v>
      </c>
      <c r="C32">
        <v>336.47500000000002</v>
      </c>
      <c r="D32">
        <v>365.79199999999997</v>
      </c>
      <c r="E32">
        <v>420.512</v>
      </c>
      <c r="F32">
        <v>627.60900000000004</v>
      </c>
      <c r="G32">
        <v>880.94500000000005</v>
      </c>
    </row>
    <row r="33" spans="1:7" x14ac:dyDescent="0.3">
      <c r="B33">
        <v>256.57400000000001</v>
      </c>
      <c r="C33">
        <v>336.55099999999999</v>
      </c>
      <c r="D33">
        <v>365.59199999999998</v>
      </c>
      <c r="E33">
        <v>419.43</v>
      </c>
      <c r="F33">
        <v>625.51800000000003</v>
      </c>
      <c r="G33">
        <v>875.98299999999995</v>
      </c>
    </row>
    <row r="34" spans="1:7" x14ac:dyDescent="0.3">
      <c r="B34">
        <v>256.57400000000001</v>
      </c>
      <c r="C34">
        <v>336.63400000000001</v>
      </c>
      <c r="D34">
        <v>365.38</v>
      </c>
      <c r="E34">
        <v>418.29500000000002</v>
      </c>
      <c r="F34">
        <v>623.37199999999996</v>
      </c>
      <c r="G34">
        <v>870.98</v>
      </c>
    </row>
    <row r="35" spans="1:7" x14ac:dyDescent="0.3">
      <c r="B35">
        <v>256.57400000000001</v>
      </c>
      <c r="C35">
        <v>336.72399999999999</v>
      </c>
      <c r="D35">
        <v>365.15600000000001</v>
      </c>
      <c r="E35">
        <v>417.10599999999999</v>
      </c>
      <c r="F35">
        <v>621.17200000000003</v>
      </c>
      <c r="G35">
        <v>865.93700000000001</v>
      </c>
    </row>
    <row r="36" spans="1:7" x14ac:dyDescent="0.3">
      <c r="B36">
        <v>256.57400000000001</v>
      </c>
      <c r="C36">
        <v>336.82100000000003</v>
      </c>
      <c r="D36">
        <v>364.92</v>
      </c>
      <c r="E36">
        <v>415.86599999999999</v>
      </c>
      <c r="F36">
        <v>618.92200000000003</v>
      </c>
      <c r="G36">
        <v>860.85900000000004</v>
      </c>
    </row>
    <row r="37" spans="1:7" x14ac:dyDescent="0.3">
      <c r="B37">
        <v>256.57400000000001</v>
      </c>
      <c r="C37">
        <v>336.92599999999999</v>
      </c>
      <c r="D37">
        <v>364.67200000000003</v>
      </c>
      <c r="E37">
        <v>414.57499999999999</v>
      </c>
      <c r="F37">
        <v>616.625</v>
      </c>
      <c r="G37">
        <v>855.74800000000005</v>
      </c>
    </row>
    <row r="38" spans="1:7" x14ac:dyDescent="0.3">
      <c r="B38">
        <v>256.57400000000001</v>
      </c>
      <c r="C38">
        <v>337.03899999999999</v>
      </c>
      <c r="D38">
        <v>364.41</v>
      </c>
      <c r="E38">
        <v>413.23399999999998</v>
      </c>
      <c r="F38">
        <v>614.28300000000002</v>
      </c>
      <c r="G38">
        <v>850.60799999999995</v>
      </c>
    </row>
    <row r="39" spans="1:7" x14ac:dyDescent="0.3">
      <c r="B39">
        <v>256.57400000000001</v>
      </c>
      <c r="C39">
        <v>337.16</v>
      </c>
      <c r="D39">
        <v>364.137</v>
      </c>
      <c r="E39">
        <v>411.84300000000002</v>
      </c>
      <c r="F39">
        <v>611.9</v>
      </c>
      <c r="G39">
        <v>845.44200000000001</v>
      </c>
    </row>
    <row r="40" spans="1:7" x14ac:dyDescent="0.3">
      <c r="B40">
        <v>256.57400000000001</v>
      </c>
      <c r="C40">
        <v>337.28899999999999</v>
      </c>
      <c r="D40">
        <v>363.85</v>
      </c>
      <c r="E40">
        <v>410.40300000000002</v>
      </c>
      <c r="F40">
        <v>609.47799999999995</v>
      </c>
      <c r="G40">
        <v>840.25300000000004</v>
      </c>
    </row>
    <row r="41" spans="1:7" x14ac:dyDescent="0.3">
      <c r="B41">
        <v>256.57400000000001</v>
      </c>
      <c r="C41">
        <v>337.42700000000002</v>
      </c>
      <c r="D41">
        <v>363.55</v>
      </c>
      <c r="E41">
        <v>408.91699999999997</v>
      </c>
      <c r="F41">
        <v>607.02</v>
      </c>
      <c r="G41">
        <v>835.04300000000001</v>
      </c>
    </row>
    <row r="42" spans="1:7" x14ac:dyDescent="0.3">
      <c r="B42">
        <v>256.57400000000001</v>
      </c>
      <c r="C42">
        <v>337.57299999999998</v>
      </c>
      <c r="D42">
        <v>363.23599999999999</v>
      </c>
      <c r="E42">
        <v>407.38400000000001</v>
      </c>
      <c r="F42">
        <v>604.529</v>
      </c>
      <c r="G42">
        <v>829.81600000000003</v>
      </c>
    </row>
    <row r="43" spans="1:7" x14ac:dyDescent="0.3">
      <c r="B43">
        <v>256.57400000000001</v>
      </c>
      <c r="C43">
        <v>337.72899999999998</v>
      </c>
      <c r="D43">
        <v>362.91</v>
      </c>
      <c r="E43">
        <v>405.80599999999998</v>
      </c>
      <c r="F43">
        <v>602.00800000000004</v>
      </c>
      <c r="G43">
        <v>824.57399999999996</v>
      </c>
    </row>
    <row r="44" spans="1:7" x14ac:dyDescent="0.3">
      <c r="B44">
        <v>256.57400000000001</v>
      </c>
      <c r="C44">
        <v>337.89400000000001</v>
      </c>
      <c r="D44">
        <v>362.56900000000002</v>
      </c>
      <c r="E44">
        <v>404.18299999999999</v>
      </c>
      <c r="F44">
        <v>599.45899999999995</v>
      </c>
      <c r="G44">
        <v>819.31899999999996</v>
      </c>
    </row>
    <row r="45" spans="1:7" x14ac:dyDescent="0.3">
      <c r="A45" t="s">
        <v>3</v>
      </c>
    </row>
    <row r="46" spans="1:7" x14ac:dyDescent="0.3">
      <c r="B46">
        <v>500</v>
      </c>
      <c r="C46">
        <v>622.36199999999997</v>
      </c>
      <c r="D46">
        <v>669.33900000000006</v>
      </c>
      <c r="E46">
        <v>706.91700000000003</v>
      </c>
      <c r="F46">
        <v>776.255</v>
      </c>
    </row>
    <row r="47" spans="1:7" x14ac:dyDescent="0.3">
      <c r="B47">
        <v>550</v>
      </c>
      <c r="C47">
        <v>678.43899999999996</v>
      </c>
      <c r="D47">
        <v>724.03599999999994</v>
      </c>
      <c r="E47">
        <v>761.072</v>
      </c>
      <c r="F47">
        <v>834.06</v>
      </c>
    </row>
    <row r="48" spans="1:7" x14ac:dyDescent="0.3">
      <c r="B48">
        <v>600</v>
      </c>
      <c r="C48">
        <v>733.41499999999996</v>
      </c>
      <c r="D48">
        <v>776.68899999999996</v>
      </c>
      <c r="E48">
        <v>812.64</v>
      </c>
      <c r="F48">
        <v>888.92100000000005</v>
      </c>
    </row>
    <row r="49" spans="2:6" x14ac:dyDescent="0.3">
      <c r="B49">
        <v>650</v>
      </c>
      <c r="C49">
        <v>787.29399999999998</v>
      </c>
      <c r="D49">
        <v>827.34299999999996</v>
      </c>
      <c r="E49">
        <v>861.71699999999998</v>
      </c>
      <c r="F49">
        <v>940.98</v>
      </c>
    </row>
    <row r="50" spans="2:6" x14ac:dyDescent="0.3">
      <c r="B50">
        <v>700</v>
      </c>
      <c r="C50">
        <v>840.08199999999999</v>
      </c>
      <c r="D50">
        <v>876.04200000000003</v>
      </c>
      <c r="E50">
        <v>908.39700000000005</v>
      </c>
      <c r="F50">
        <v>990.37800000000004</v>
      </c>
    </row>
    <row r="51" spans="2:6" x14ac:dyDescent="0.3">
      <c r="B51">
        <v>750</v>
      </c>
      <c r="C51">
        <v>891.78200000000004</v>
      </c>
      <c r="D51">
        <v>922.82899999999995</v>
      </c>
      <c r="E51">
        <v>952.77300000000002</v>
      </c>
      <c r="F51">
        <v>1037.25</v>
      </c>
    </row>
    <row r="52" spans="2:6" x14ac:dyDescent="0.3">
      <c r="B52">
        <v>800</v>
      </c>
      <c r="C52">
        <v>942.399</v>
      </c>
      <c r="D52">
        <v>967.74800000000005</v>
      </c>
      <c r="E52">
        <v>994.93499999999995</v>
      </c>
      <c r="F52">
        <v>1081.72</v>
      </c>
    </row>
    <row r="53" spans="2:6" x14ac:dyDescent="0.3">
      <c r="B53">
        <v>850</v>
      </c>
      <c r="C53">
        <v>991.94</v>
      </c>
      <c r="D53">
        <v>1010.84</v>
      </c>
      <c r="E53">
        <v>1034.97</v>
      </c>
      <c r="F53">
        <v>1123.9100000000001</v>
      </c>
    </row>
    <row r="54" spans="2:6" x14ac:dyDescent="0.3">
      <c r="B54">
        <v>900</v>
      </c>
      <c r="C54">
        <v>1040.4100000000001</v>
      </c>
      <c r="D54">
        <v>1052.1500000000001</v>
      </c>
      <c r="E54">
        <v>1072.96</v>
      </c>
      <c r="F54">
        <v>1163.94</v>
      </c>
    </row>
    <row r="55" spans="2:6" x14ac:dyDescent="0.3">
      <c r="B55">
        <v>950</v>
      </c>
      <c r="C55">
        <v>1087.81</v>
      </c>
      <c r="D55">
        <v>1091.71</v>
      </c>
      <c r="E55">
        <v>1108.99</v>
      </c>
      <c r="F55">
        <v>1201.92</v>
      </c>
    </row>
    <row r="56" spans="2:6" x14ac:dyDescent="0.3">
      <c r="B56">
        <v>1000</v>
      </c>
      <c r="C56">
        <v>1134.1500000000001</v>
      </c>
      <c r="D56">
        <v>1129.58</v>
      </c>
      <c r="E56">
        <v>1143.1500000000001</v>
      </c>
      <c r="F56">
        <v>1237.97</v>
      </c>
    </row>
    <row r="57" spans="2:6" x14ac:dyDescent="0.3">
      <c r="B57">
        <v>1050</v>
      </c>
      <c r="C57">
        <v>1179.43</v>
      </c>
      <c r="D57">
        <v>1165.79</v>
      </c>
      <c r="E57">
        <v>1175.51</v>
      </c>
      <c r="F57">
        <v>1272.18</v>
      </c>
    </row>
    <row r="58" spans="2:6" x14ac:dyDescent="0.3">
      <c r="B58">
        <v>1100</v>
      </c>
      <c r="C58">
        <v>1223.6500000000001</v>
      </c>
      <c r="D58">
        <v>1200.3800000000001</v>
      </c>
      <c r="E58">
        <v>1206.1400000000001</v>
      </c>
      <c r="F58">
        <v>1304.6500000000001</v>
      </c>
    </row>
    <row r="59" spans="2:6" x14ac:dyDescent="0.3">
      <c r="B59">
        <v>1150</v>
      </c>
      <c r="C59">
        <v>1266.8399999999999</v>
      </c>
      <c r="D59">
        <v>1233.3900000000001</v>
      </c>
      <c r="E59">
        <v>1235.1300000000001</v>
      </c>
      <c r="F59">
        <v>1335.47</v>
      </c>
    </row>
    <row r="60" spans="2:6" x14ac:dyDescent="0.3">
      <c r="B60">
        <v>1200</v>
      </c>
      <c r="C60">
        <v>1308.98</v>
      </c>
      <c r="D60">
        <v>1264.8599999999999</v>
      </c>
      <c r="E60">
        <v>1262.54</v>
      </c>
      <c r="F60">
        <v>1364.75</v>
      </c>
    </row>
    <row r="61" spans="2:6" x14ac:dyDescent="0.3">
      <c r="B61">
        <v>1250</v>
      </c>
      <c r="C61">
        <v>1350.08</v>
      </c>
      <c r="D61">
        <v>1294.83</v>
      </c>
      <c r="E61">
        <v>1288.44</v>
      </c>
      <c r="F61">
        <v>1392.55</v>
      </c>
    </row>
    <row r="62" spans="2:6" x14ac:dyDescent="0.3">
      <c r="B62">
        <v>1300</v>
      </c>
      <c r="C62">
        <v>1390.15</v>
      </c>
      <c r="D62">
        <v>1323.35</v>
      </c>
      <c r="E62">
        <v>1312.91</v>
      </c>
      <c r="F62">
        <v>1418.97</v>
      </c>
    </row>
    <row r="63" spans="2:6" x14ac:dyDescent="0.3">
      <c r="B63">
        <v>1350</v>
      </c>
      <c r="C63">
        <v>1429.2</v>
      </c>
      <c r="D63">
        <v>1350.44</v>
      </c>
      <c r="E63">
        <v>1336</v>
      </c>
      <c r="F63">
        <v>1444.08</v>
      </c>
    </row>
    <row r="64" spans="2:6" x14ac:dyDescent="0.3">
      <c r="B64">
        <v>1400</v>
      </c>
      <c r="C64">
        <v>1467.23</v>
      </c>
      <c r="D64">
        <v>1376.16</v>
      </c>
      <c r="E64">
        <v>1357.79</v>
      </c>
      <c r="F64">
        <v>1467.96</v>
      </c>
    </row>
    <row r="65" spans="1:21" x14ac:dyDescent="0.3">
      <c r="B65">
        <v>1450</v>
      </c>
      <c r="C65">
        <v>1504.24</v>
      </c>
      <c r="D65">
        <v>1400.53</v>
      </c>
      <c r="E65">
        <v>1378.33</v>
      </c>
      <c r="F65">
        <v>1490.67</v>
      </c>
    </row>
    <row r="66" spans="1:21" x14ac:dyDescent="0.3">
      <c r="A66" t="s">
        <v>4</v>
      </c>
    </row>
    <row r="67" spans="1:21" x14ac:dyDescent="0.3">
      <c r="B67">
        <v>0.166435</v>
      </c>
      <c r="C67">
        <v>0.18393899999999999</v>
      </c>
      <c r="D67">
        <v>0.20161000000000001</v>
      </c>
      <c r="E67">
        <v>0.21945300000000001</v>
      </c>
      <c r="F67">
        <v>0.23746900000000001</v>
      </c>
      <c r="G67">
        <v>0.255662</v>
      </c>
      <c r="H67">
        <v>0.27403499999999997</v>
      </c>
      <c r="I67">
        <v>0.29259099999999999</v>
      </c>
      <c r="J67">
        <v>0.31133499999999997</v>
      </c>
      <c r="K67">
        <v>0.33026899999999998</v>
      </c>
      <c r="L67">
        <v>0.34939700000000001</v>
      </c>
      <c r="M67">
        <v>0.368724</v>
      </c>
      <c r="N67">
        <v>0.38825199999999999</v>
      </c>
      <c r="O67">
        <v>0.40798499999999999</v>
      </c>
      <c r="P67">
        <v>0.427929</v>
      </c>
      <c r="Q67">
        <v>0.44808599999999998</v>
      </c>
      <c r="R67">
        <v>0.46846199999999999</v>
      </c>
      <c r="S67">
        <v>0.48905999999999999</v>
      </c>
      <c r="T67">
        <v>0.50988599999999995</v>
      </c>
      <c r="U67">
        <v>0.53094399999999997</v>
      </c>
    </row>
    <row r="68" spans="1:21" x14ac:dyDescent="0.3">
      <c r="A68" t="s">
        <v>5</v>
      </c>
    </row>
    <row r="69" spans="1:21" x14ac:dyDescent="0.3">
      <c r="B69">
        <v>7.18197E-2</v>
      </c>
      <c r="C69">
        <v>7.9414399999999996E-2</v>
      </c>
      <c r="D69">
        <v>8.7090100000000004E-2</v>
      </c>
      <c r="E69">
        <v>9.4848600000000005E-2</v>
      </c>
      <c r="F69">
        <v>0.102691</v>
      </c>
      <c r="G69">
        <v>0.11062</v>
      </c>
      <c r="H69">
        <v>0.11863700000000001</v>
      </c>
      <c r="I69">
        <v>0.126744</v>
      </c>
      <c r="J69">
        <v>0.13494300000000001</v>
      </c>
      <c r="K69">
        <v>0.143235</v>
      </c>
      <c r="L69">
        <v>0.15162300000000001</v>
      </c>
      <c r="M69">
        <v>0.160109</v>
      </c>
      <c r="N69">
        <v>0.16869500000000001</v>
      </c>
      <c r="O69">
        <v>0.17738399999999999</v>
      </c>
      <c r="P69">
        <v>0.18617700000000001</v>
      </c>
      <c r="Q69">
        <v>0.195077</v>
      </c>
      <c r="R69">
        <v>0.20408599999999999</v>
      </c>
      <c r="S69">
        <v>0.21320800000000001</v>
      </c>
      <c r="T69">
        <v>0.222444</v>
      </c>
      <c r="U69">
        <v>0.231797</v>
      </c>
    </row>
    <row r="70" spans="1:21" x14ac:dyDescent="0.3">
      <c r="A70" t="s">
        <v>6</v>
      </c>
    </row>
    <row r="71" spans="1:21" x14ac:dyDescent="0.3">
      <c r="B71">
        <v>1.41028</v>
      </c>
      <c r="C71">
        <v>1.3965399999999999</v>
      </c>
      <c r="D71">
        <v>1.3828400000000001</v>
      </c>
      <c r="E71">
        <v>1.3691899999999999</v>
      </c>
      <c r="F71">
        <v>1.3555900000000001</v>
      </c>
      <c r="G71">
        <v>1.3420300000000001</v>
      </c>
      <c r="H71">
        <v>1.3285100000000001</v>
      </c>
      <c r="I71">
        <v>1.3150500000000001</v>
      </c>
      <c r="J71">
        <v>1.3016300000000001</v>
      </c>
      <c r="K71">
        <v>1.28826</v>
      </c>
      <c r="L71">
        <v>1.2749299999999999</v>
      </c>
      <c r="M71">
        <v>1.2616499999999999</v>
      </c>
      <c r="N71">
        <v>1.2484200000000001</v>
      </c>
      <c r="O71">
        <v>1.2352399999999999</v>
      </c>
      <c r="P71">
        <v>1.22211</v>
      </c>
      <c r="Q71">
        <v>1.20902</v>
      </c>
      <c r="R71">
        <v>1.1959900000000001</v>
      </c>
      <c r="S71">
        <v>1.1830000000000001</v>
      </c>
      <c r="T71">
        <v>1.1700600000000001</v>
      </c>
      <c r="U71">
        <v>1.1571800000000001</v>
      </c>
    </row>
    <row r="72" spans="1:21" x14ac:dyDescent="0.3">
      <c r="A72" t="s">
        <v>7</v>
      </c>
    </row>
    <row r="73" spans="1:21" x14ac:dyDescent="0.3">
      <c r="B73">
        <v>0.32585900000000001</v>
      </c>
      <c r="C73">
        <v>0.32352900000000001</v>
      </c>
      <c r="D73">
        <v>0.32120900000000002</v>
      </c>
      <c r="E73">
        <v>0.31890099999999999</v>
      </c>
      <c r="F73">
        <v>0.31660300000000002</v>
      </c>
      <c r="G73">
        <v>0.31431700000000001</v>
      </c>
      <c r="H73">
        <v>0.31204199999999999</v>
      </c>
      <c r="I73">
        <v>0.309778</v>
      </c>
      <c r="J73">
        <v>0.30752499999999999</v>
      </c>
      <c r="K73">
        <v>0.30528300000000003</v>
      </c>
      <c r="L73">
        <v>0.30305300000000002</v>
      </c>
      <c r="M73">
        <v>0.30083300000000002</v>
      </c>
      <c r="N73">
        <v>0.29862499999999997</v>
      </c>
      <c r="O73">
        <v>0.296427</v>
      </c>
      <c r="P73">
        <v>0.29424099999999997</v>
      </c>
      <c r="Q73">
        <v>0.29206599999999999</v>
      </c>
      <c r="R73">
        <v>0.28990199999999999</v>
      </c>
      <c r="S73">
        <v>0.28774899999999998</v>
      </c>
      <c r="T73">
        <v>0.28560799999999997</v>
      </c>
      <c r="U73">
        <v>0.28347699999999998</v>
      </c>
    </row>
    <row r="74" spans="1:21" x14ac:dyDescent="0.3">
      <c r="A74" t="s">
        <v>89</v>
      </c>
    </row>
    <row r="75" spans="1:21" x14ac:dyDescent="0.3">
      <c r="B75">
        <v>1.03481</v>
      </c>
      <c r="C75">
        <v>1.0247299999999999</v>
      </c>
      <c r="D75">
        <v>1.01468</v>
      </c>
      <c r="E75">
        <v>1.0046600000000001</v>
      </c>
      <c r="F75">
        <v>0.99467799999999995</v>
      </c>
      <c r="G75">
        <v>0.98472899999999997</v>
      </c>
      <c r="H75">
        <v>0.97481300000000004</v>
      </c>
      <c r="I75">
        <v>0.96493200000000001</v>
      </c>
      <c r="J75">
        <v>0.95508499999999996</v>
      </c>
      <c r="K75">
        <v>0.94527300000000003</v>
      </c>
      <c r="L75">
        <v>0.93549499999999997</v>
      </c>
      <c r="M75">
        <v>0.92575300000000005</v>
      </c>
      <c r="N75">
        <v>0.916045</v>
      </c>
      <c r="O75">
        <v>0.90637299999999998</v>
      </c>
      <c r="P75">
        <v>0.89673599999999998</v>
      </c>
      <c r="Q75">
        <v>0.88713500000000001</v>
      </c>
      <c r="R75">
        <v>0.87756999999999996</v>
      </c>
      <c r="S75">
        <v>0.86804099999999995</v>
      </c>
      <c r="T75">
        <v>0.85854900000000001</v>
      </c>
      <c r="U75">
        <v>0.84909299999999999</v>
      </c>
    </row>
    <row r="76" spans="1:21" x14ac:dyDescent="0.3">
      <c r="A76" t="s">
        <v>100</v>
      </c>
    </row>
    <row r="77" spans="1:21" x14ac:dyDescent="0.3">
      <c r="B77">
        <v>0.122651</v>
      </c>
      <c r="C77">
        <v>0.122615</v>
      </c>
      <c r="D77">
        <v>0.122576</v>
      </c>
      <c r="E77">
        <v>0.122534</v>
      </c>
      <c r="F77">
        <v>0.122488</v>
      </c>
      <c r="G77">
        <v>0.12243999999999999</v>
      </c>
      <c r="H77">
        <v>0.122389</v>
      </c>
      <c r="I77">
        <v>0.122335</v>
      </c>
      <c r="J77">
        <v>0.122277</v>
      </c>
      <c r="K77">
        <v>0.12221600000000001</v>
      </c>
      <c r="L77">
        <v>0.122152</v>
      </c>
      <c r="M77">
        <v>0.122085</v>
      </c>
      <c r="N77">
        <v>0.122013</v>
      </c>
      <c r="O77">
        <v>0.121938</v>
      </c>
      <c r="P77">
        <v>0.12186</v>
      </c>
      <c r="Q77">
        <v>0.121778</v>
      </c>
      <c r="R77">
        <v>0.12169099999999999</v>
      </c>
      <c r="S77">
        <v>0.121601</v>
      </c>
      <c r="T77">
        <v>0.121507</v>
      </c>
      <c r="U77">
        <v>0.121409</v>
      </c>
    </row>
    <row r="78" spans="1:21" x14ac:dyDescent="0.3">
      <c r="A78" t="s">
        <v>8</v>
      </c>
    </row>
    <row r="79" spans="1:21" x14ac:dyDescent="0.3">
      <c r="B79">
        <v>1.53023</v>
      </c>
      <c r="C79">
        <v>1.5058499999999999</v>
      </c>
      <c r="D79">
        <v>1.4818</v>
      </c>
      <c r="E79">
        <v>1.4580900000000001</v>
      </c>
      <c r="F79">
        <v>1.4347099999999999</v>
      </c>
      <c r="G79">
        <v>1.4116599999999999</v>
      </c>
      <c r="H79">
        <v>1.3889400000000001</v>
      </c>
      <c r="I79">
        <v>1.3665400000000001</v>
      </c>
      <c r="J79">
        <v>1.34446</v>
      </c>
      <c r="K79">
        <v>1.3227</v>
      </c>
      <c r="L79">
        <v>1.3012600000000001</v>
      </c>
      <c r="M79">
        <v>1.28013</v>
      </c>
      <c r="N79">
        <v>1.25932</v>
      </c>
      <c r="O79">
        <v>1.23881</v>
      </c>
      <c r="P79">
        <v>1.21861</v>
      </c>
      <c r="Q79">
        <v>1.1987099999999999</v>
      </c>
      <c r="R79">
        <v>1.1791100000000001</v>
      </c>
      <c r="S79">
        <v>1.15981</v>
      </c>
      <c r="T79">
        <v>1.1408</v>
      </c>
      <c r="U79">
        <v>1.12209</v>
      </c>
    </row>
    <row r="80" spans="1:21" x14ac:dyDescent="0.3">
      <c r="A80" t="s">
        <v>9</v>
      </c>
    </row>
    <row r="81" spans="1:21" x14ac:dyDescent="0.3">
      <c r="B81">
        <v>0.35928599999999999</v>
      </c>
      <c r="C81">
        <v>0.35511399999999999</v>
      </c>
      <c r="D81">
        <v>0.35099900000000001</v>
      </c>
      <c r="E81">
        <v>0.346941</v>
      </c>
      <c r="F81">
        <v>0.34293800000000002</v>
      </c>
      <c r="G81">
        <v>0.33899000000000001</v>
      </c>
      <c r="H81">
        <v>0.33509499999999998</v>
      </c>
      <c r="I81">
        <v>0.33125300000000002</v>
      </c>
      <c r="J81">
        <v>0.32746199999999998</v>
      </c>
      <c r="K81">
        <v>0.32372099999999998</v>
      </c>
      <c r="L81">
        <v>0.32003100000000001</v>
      </c>
      <c r="M81">
        <v>0.31638899999999998</v>
      </c>
      <c r="N81">
        <v>0.31279499999999999</v>
      </c>
      <c r="O81">
        <v>0.30924800000000002</v>
      </c>
      <c r="P81">
        <v>0.30574800000000002</v>
      </c>
      <c r="Q81">
        <v>0.30229299999999998</v>
      </c>
      <c r="R81">
        <v>0.29888300000000001</v>
      </c>
      <c r="S81">
        <v>0.29551699999999997</v>
      </c>
      <c r="T81">
        <v>0.29219400000000001</v>
      </c>
      <c r="U81">
        <v>0.288914</v>
      </c>
    </row>
    <row r="82" spans="1:21" x14ac:dyDescent="0.3">
      <c r="A82" t="s">
        <v>10</v>
      </c>
    </row>
    <row r="83" spans="1:21" x14ac:dyDescent="0.3">
      <c r="B83">
        <v>3.0081799999999999</v>
      </c>
      <c r="C83">
        <v>2.9602400000000002</v>
      </c>
      <c r="D83">
        <v>2.9129700000000001</v>
      </c>
      <c r="E83">
        <v>2.8663599999999998</v>
      </c>
      <c r="F83">
        <v>2.8203999999999998</v>
      </c>
      <c r="G83">
        <v>2.77508</v>
      </c>
      <c r="H83">
        <v>2.73041</v>
      </c>
      <c r="I83">
        <v>2.6863800000000002</v>
      </c>
      <c r="J83">
        <v>2.6429800000000001</v>
      </c>
      <c r="K83">
        <v>2.6002100000000001</v>
      </c>
      <c r="L83">
        <v>2.5580599999999998</v>
      </c>
      <c r="M83">
        <v>2.5165199999999999</v>
      </c>
      <c r="N83">
        <v>2.4756</v>
      </c>
      <c r="O83">
        <v>2.4352900000000002</v>
      </c>
      <c r="P83">
        <v>2.3955700000000002</v>
      </c>
      <c r="Q83">
        <v>2.3564600000000002</v>
      </c>
      <c r="R83">
        <v>2.31793</v>
      </c>
      <c r="S83">
        <v>2.2799900000000002</v>
      </c>
      <c r="T83">
        <v>2.2426300000000001</v>
      </c>
      <c r="U83">
        <v>2.2058399999999998</v>
      </c>
    </row>
    <row r="84" spans="1:21" x14ac:dyDescent="0.3">
      <c r="A84" t="s">
        <v>11</v>
      </c>
    </row>
    <row r="85" spans="1:21" x14ac:dyDescent="0.3">
      <c r="B85">
        <v>0.62758800000000003</v>
      </c>
      <c r="C85">
        <v>0.62090800000000002</v>
      </c>
      <c r="D85">
        <v>0.61431800000000003</v>
      </c>
      <c r="E85">
        <v>0.60781600000000002</v>
      </c>
      <c r="F85">
        <v>0.60140000000000005</v>
      </c>
      <c r="G85">
        <v>0.59506800000000004</v>
      </c>
      <c r="H85">
        <v>0.58881799999999995</v>
      </c>
      <c r="I85">
        <v>0.58264700000000003</v>
      </c>
      <c r="J85">
        <v>0.57655599999999996</v>
      </c>
      <c r="K85">
        <v>0.57054099999999996</v>
      </c>
      <c r="L85">
        <v>0.56460100000000002</v>
      </c>
      <c r="M85">
        <v>0.55873399999999995</v>
      </c>
      <c r="N85">
        <v>0.55293899999999996</v>
      </c>
      <c r="O85">
        <v>0.54721500000000001</v>
      </c>
      <c r="P85">
        <v>0.54155900000000001</v>
      </c>
      <c r="Q85">
        <v>0.53597099999999998</v>
      </c>
      <c r="R85">
        <v>0.53044899999999995</v>
      </c>
      <c r="S85">
        <v>0.52499200000000001</v>
      </c>
      <c r="T85">
        <v>0.519598</v>
      </c>
      <c r="U85">
        <v>0.514266</v>
      </c>
    </row>
    <row r="86" spans="1:21" x14ac:dyDescent="0.3">
      <c r="A86" t="s">
        <v>12</v>
      </c>
    </row>
    <row r="87" spans="1:21" x14ac:dyDescent="0.3">
      <c r="B87">
        <v>1.4652400000000001</v>
      </c>
      <c r="C87">
        <v>1.4371</v>
      </c>
      <c r="D87">
        <v>1.40981</v>
      </c>
      <c r="E87">
        <v>1.3833299999999999</v>
      </c>
      <c r="F87">
        <v>1.35764</v>
      </c>
      <c r="G87">
        <v>1.33273</v>
      </c>
      <c r="H87">
        <v>1.3085500000000001</v>
      </c>
      <c r="I87">
        <v>1.2850999999999999</v>
      </c>
      <c r="J87">
        <v>1.2623599999999999</v>
      </c>
      <c r="K87">
        <v>1.2403</v>
      </c>
      <c r="L87">
        <v>1.21889</v>
      </c>
      <c r="M87">
        <v>1.1981299999999999</v>
      </c>
      <c r="N87">
        <v>1.1779900000000001</v>
      </c>
      <c r="O87">
        <v>1.15846</v>
      </c>
      <c r="P87">
        <v>1.1395</v>
      </c>
      <c r="Q87">
        <v>1.1211100000000001</v>
      </c>
      <c r="R87">
        <v>1.10327</v>
      </c>
      <c r="S87">
        <v>1.08596</v>
      </c>
      <c r="T87">
        <v>1.0691600000000001</v>
      </c>
      <c r="U87">
        <v>1.0528500000000001</v>
      </c>
    </row>
    <row r="88" spans="1:21" x14ac:dyDescent="0.3">
      <c r="A88" t="s">
        <v>13</v>
      </c>
    </row>
    <row r="89" spans="1:21" x14ac:dyDescent="0.3">
      <c r="B89">
        <v>0.328901</v>
      </c>
      <c r="C89">
        <v>0.32712599999999997</v>
      </c>
      <c r="D89">
        <v>0.32541700000000001</v>
      </c>
      <c r="E89">
        <v>0.323768</v>
      </c>
      <c r="F89">
        <v>0.32217299999999999</v>
      </c>
      <c r="G89">
        <v>0.32062600000000002</v>
      </c>
      <c r="H89">
        <v>0.31912400000000002</v>
      </c>
      <c r="I89">
        <v>0.31766100000000003</v>
      </c>
      <c r="J89">
        <v>0.31623400000000002</v>
      </c>
      <c r="K89">
        <v>0.31483899999999998</v>
      </c>
      <c r="L89">
        <v>0.31347199999999997</v>
      </c>
      <c r="M89">
        <v>0.31213200000000002</v>
      </c>
      <c r="N89">
        <v>0.31081399999999998</v>
      </c>
      <c r="O89">
        <v>0.30951699999999999</v>
      </c>
      <c r="P89">
        <v>0.30823899999999999</v>
      </c>
      <c r="Q89">
        <v>0.30697600000000003</v>
      </c>
      <c r="R89">
        <v>0.305728</v>
      </c>
      <c r="S89">
        <v>0.30449300000000001</v>
      </c>
      <c r="T89">
        <v>0.30326999999999998</v>
      </c>
      <c r="U89">
        <v>0.30205599999999999</v>
      </c>
    </row>
    <row r="90" spans="1:21" x14ac:dyDescent="0.3">
      <c r="A90" t="s">
        <v>86</v>
      </c>
    </row>
    <row r="91" spans="1:21" x14ac:dyDescent="0.3">
      <c r="B91">
        <v>1.3638999999999999</v>
      </c>
      <c r="C91">
        <v>1.3347100000000001</v>
      </c>
      <c r="D91">
        <v>1.3064</v>
      </c>
      <c r="E91">
        <v>1.2789299999999999</v>
      </c>
      <c r="F91">
        <v>1.2522800000000001</v>
      </c>
      <c r="G91">
        <v>1.2264299999999999</v>
      </c>
      <c r="H91">
        <v>1.2013499999999999</v>
      </c>
      <c r="I91">
        <v>1.17702</v>
      </c>
      <c r="J91">
        <v>1.1534199999999999</v>
      </c>
      <c r="K91">
        <v>1.1305099999999999</v>
      </c>
      <c r="L91">
        <v>1.10829</v>
      </c>
      <c r="M91">
        <v>1.0867199999999999</v>
      </c>
      <c r="N91">
        <v>1.06579</v>
      </c>
      <c r="O91">
        <v>1.0454699999999999</v>
      </c>
      <c r="P91">
        <v>1.0257499999999999</v>
      </c>
      <c r="Q91">
        <v>1.0065999999999999</v>
      </c>
      <c r="R91">
        <v>0.988008</v>
      </c>
      <c r="S91">
        <v>0.96995100000000001</v>
      </c>
      <c r="T91">
        <v>0.95241200000000004</v>
      </c>
      <c r="U91">
        <v>0.93537300000000001</v>
      </c>
    </row>
    <row r="92" spans="1:21" x14ac:dyDescent="0.3">
      <c r="A92" t="s">
        <v>87</v>
      </c>
    </row>
    <row r="93" spans="1:21" x14ac:dyDescent="0.3">
      <c r="B93">
        <v>0.31468699999999999</v>
      </c>
      <c r="C93">
        <v>0.31307600000000002</v>
      </c>
      <c r="D93">
        <v>0.31145</v>
      </c>
      <c r="E93">
        <v>0.30980999999999997</v>
      </c>
      <c r="F93">
        <v>0.30815599999999999</v>
      </c>
      <c r="G93">
        <v>0.30648900000000001</v>
      </c>
      <c r="H93">
        <v>0.30480800000000002</v>
      </c>
      <c r="I93">
        <v>0.30311500000000002</v>
      </c>
      <c r="J93">
        <v>0.30140899999999998</v>
      </c>
      <c r="K93">
        <v>0.29969299999999999</v>
      </c>
      <c r="L93">
        <v>0.29796600000000001</v>
      </c>
      <c r="M93">
        <v>0.29622900000000002</v>
      </c>
      <c r="N93">
        <v>0.29448299999999999</v>
      </c>
      <c r="O93">
        <v>0.29272900000000002</v>
      </c>
      <c r="P93">
        <v>0.29096699999999998</v>
      </c>
      <c r="Q93">
        <v>0.28919800000000001</v>
      </c>
      <c r="R93">
        <v>0.28742400000000001</v>
      </c>
      <c r="S93">
        <v>0.28564400000000001</v>
      </c>
      <c r="T93">
        <v>0.28386</v>
      </c>
      <c r="U93">
        <v>0.28207100000000002</v>
      </c>
    </row>
    <row r="94" spans="1:21" x14ac:dyDescent="0.3">
      <c r="A94" t="s">
        <v>52</v>
      </c>
    </row>
    <row r="95" spans="1:21" x14ac:dyDescent="0.3">
      <c r="B95">
        <v>0.82367999999999997</v>
      </c>
      <c r="C95">
        <v>0.85417600000000005</v>
      </c>
      <c r="D95">
        <v>0.88557699999999995</v>
      </c>
      <c r="E95">
        <v>0.91790300000000002</v>
      </c>
      <c r="F95">
        <v>0.95117799999999997</v>
      </c>
      <c r="G95">
        <v>0.985425</v>
      </c>
      <c r="H95">
        <v>1.02067</v>
      </c>
      <c r="I95">
        <v>1.0569299999999999</v>
      </c>
      <c r="J95">
        <v>1.0942400000000001</v>
      </c>
      <c r="K95">
        <v>1.13263</v>
      </c>
      <c r="L95">
        <v>1.1721200000000001</v>
      </c>
      <c r="M95">
        <v>1.2127399999999999</v>
      </c>
      <c r="N95">
        <v>1.2545299999999999</v>
      </c>
      <c r="O95">
        <v>1.29752</v>
      </c>
      <c r="P95">
        <v>1.3417300000000001</v>
      </c>
      <c r="Q95">
        <v>1.3872100000000001</v>
      </c>
      <c r="R95">
        <v>1.4339900000000001</v>
      </c>
      <c r="S95">
        <v>1.48211</v>
      </c>
      <c r="T95">
        <v>1.5316099999999999</v>
      </c>
      <c r="U95">
        <v>1.58253</v>
      </c>
    </row>
    <row r="96" spans="1:21" x14ac:dyDescent="0.3">
      <c r="A96" t="s">
        <v>53</v>
      </c>
    </row>
    <row r="97" spans="1:21" x14ac:dyDescent="0.3">
      <c r="B97">
        <v>0.36103400000000002</v>
      </c>
      <c r="C97">
        <v>0.37489600000000001</v>
      </c>
      <c r="D97">
        <v>0.38924500000000001</v>
      </c>
      <c r="E97">
        <v>0.40409699999999998</v>
      </c>
      <c r="F97">
        <v>0.41947000000000001</v>
      </c>
      <c r="G97">
        <v>0.43537999999999999</v>
      </c>
      <c r="H97">
        <v>0.451845</v>
      </c>
      <c r="I97">
        <v>0.46888400000000002</v>
      </c>
      <c r="J97">
        <v>0.486516</v>
      </c>
      <c r="K97">
        <v>0.50476299999999996</v>
      </c>
      <c r="L97">
        <v>0.523644</v>
      </c>
      <c r="M97">
        <v>0.543184</v>
      </c>
      <c r="N97">
        <v>0.56340400000000002</v>
      </c>
      <c r="O97">
        <v>0.58433000000000002</v>
      </c>
      <c r="P97">
        <v>0.60598700000000005</v>
      </c>
      <c r="Q97">
        <v>0.62840200000000002</v>
      </c>
      <c r="R97">
        <v>0.65160300000000004</v>
      </c>
      <c r="S97">
        <v>0.67561899999999997</v>
      </c>
      <c r="T97">
        <v>0.70048299999999997</v>
      </c>
      <c r="U97">
        <v>0.72622600000000004</v>
      </c>
    </row>
    <row r="98" spans="1:21" x14ac:dyDescent="0.3">
      <c r="A98" t="s">
        <v>63</v>
      </c>
    </row>
    <row r="99" spans="1:21" x14ac:dyDescent="0.3">
      <c r="B99">
        <v>0.93578300000000003</v>
      </c>
      <c r="C99">
        <v>0.93565500000000001</v>
      </c>
      <c r="D99">
        <v>0.93552000000000002</v>
      </c>
      <c r="E99">
        <v>0.93537700000000001</v>
      </c>
      <c r="F99">
        <v>0.93522499999999997</v>
      </c>
      <c r="G99">
        <v>0.93506500000000004</v>
      </c>
      <c r="H99">
        <v>0.93489599999999995</v>
      </c>
      <c r="I99">
        <v>0.93471800000000005</v>
      </c>
      <c r="J99">
        <v>0.93452999999999997</v>
      </c>
      <c r="K99">
        <v>0.93433200000000005</v>
      </c>
      <c r="L99">
        <v>0.93412399999999995</v>
      </c>
      <c r="M99">
        <v>0.93390600000000001</v>
      </c>
      <c r="N99">
        <v>0.93367699999999998</v>
      </c>
      <c r="O99">
        <v>0.93343699999999996</v>
      </c>
      <c r="P99">
        <v>0.93318599999999996</v>
      </c>
      <c r="Q99">
        <v>0.93292200000000003</v>
      </c>
      <c r="R99">
        <v>0.93264599999999998</v>
      </c>
      <c r="S99">
        <v>0.93235800000000002</v>
      </c>
      <c r="T99">
        <v>0.932056</v>
      </c>
      <c r="U99">
        <v>0.93174100000000004</v>
      </c>
    </row>
    <row r="100" spans="1:21" x14ac:dyDescent="0.3">
      <c r="A100" t="s">
        <v>64</v>
      </c>
    </row>
    <row r="101" spans="1:21" x14ac:dyDescent="0.3">
      <c r="B101">
        <v>6.2533400000000003E-2</v>
      </c>
      <c r="C101">
        <v>6.2390399999999999E-2</v>
      </c>
      <c r="D101">
        <v>6.2245599999999998E-2</v>
      </c>
      <c r="E101">
        <v>6.2098899999999999E-2</v>
      </c>
      <c r="F101">
        <v>6.1950400000000003E-2</v>
      </c>
      <c r="G101">
        <v>6.1799899999999998E-2</v>
      </c>
      <c r="H101">
        <v>6.1647500000000001E-2</v>
      </c>
      <c r="I101">
        <v>6.1493100000000002E-2</v>
      </c>
      <c r="J101">
        <v>6.1336700000000001E-2</v>
      </c>
      <c r="K101">
        <v>6.1178099999999999E-2</v>
      </c>
      <c r="L101">
        <v>6.1017500000000002E-2</v>
      </c>
      <c r="M101">
        <v>6.0854699999999998E-2</v>
      </c>
      <c r="N101">
        <v>6.0689699999999999E-2</v>
      </c>
      <c r="O101">
        <v>6.05225E-2</v>
      </c>
      <c r="P101">
        <v>6.0352999999999997E-2</v>
      </c>
      <c r="Q101">
        <v>6.0181199999999997E-2</v>
      </c>
      <c r="R101">
        <v>6.0007100000000001E-2</v>
      </c>
      <c r="S101">
        <v>5.9830599999999998E-2</v>
      </c>
      <c r="T101">
        <v>5.9651700000000002E-2</v>
      </c>
      <c r="U101">
        <v>5.94704E-2</v>
      </c>
    </row>
    <row r="102" spans="1:21" x14ac:dyDescent="0.3">
      <c r="A102" t="s">
        <v>65</v>
      </c>
    </row>
    <row r="103" spans="1:21" x14ac:dyDescent="0.3">
      <c r="B103">
        <v>1.3455900000000001</v>
      </c>
      <c r="C103">
        <v>1.3370500000000001</v>
      </c>
      <c r="D103">
        <v>1.32813</v>
      </c>
      <c r="E103">
        <v>1.31884</v>
      </c>
      <c r="F103">
        <v>1.3091900000000001</v>
      </c>
      <c r="G103">
        <v>1.29921</v>
      </c>
      <c r="H103">
        <v>1.2888999999999999</v>
      </c>
      <c r="I103">
        <v>1.2782800000000001</v>
      </c>
      <c r="J103">
        <v>1.26738</v>
      </c>
      <c r="K103">
        <v>1.2562</v>
      </c>
      <c r="L103">
        <v>1.2447699999999999</v>
      </c>
      <c r="M103">
        <v>1.2331099999999999</v>
      </c>
      <c r="N103">
        <v>1.22123</v>
      </c>
      <c r="O103">
        <v>1.20916</v>
      </c>
      <c r="P103">
        <v>1.19692</v>
      </c>
      <c r="Q103">
        <v>1.1845300000000001</v>
      </c>
      <c r="R103">
        <v>1.1719999999999999</v>
      </c>
      <c r="S103">
        <v>1.15937</v>
      </c>
      <c r="T103">
        <v>1.1466400000000001</v>
      </c>
      <c r="U103">
        <v>1.1338299999999999</v>
      </c>
    </row>
    <row r="104" spans="1:21" x14ac:dyDescent="0.3">
      <c r="A104" t="s">
        <v>66</v>
      </c>
    </row>
    <row r="105" spans="1:21" x14ac:dyDescent="0.3">
      <c r="B105">
        <v>0.15803600000000001</v>
      </c>
      <c r="C105">
        <v>0.16120499999999999</v>
      </c>
      <c r="D105">
        <v>0.164274</v>
      </c>
      <c r="E105">
        <v>0.16723199999999999</v>
      </c>
      <c r="F105">
        <v>0.17006599999999999</v>
      </c>
      <c r="G105">
        <v>0.172766</v>
      </c>
      <c r="H105">
        <v>0.17532300000000001</v>
      </c>
      <c r="I105">
        <v>0.177728</v>
      </c>
      <c r="J105">
        <v>0.17997199999999999</v>
      </c>
      <c r="K105">
        <v>0.18205099999999999</v>
      </c>
      <c r="L105">
        <v>0.18395600000000001</v>
      </c>
      <c r="M105">
        <v>0.18568399999999999</v>
      </c>
      <c r="N105">
        <v>0.18723200000000001</v>
      </c>
      <c r="O105">
        <v>0.18859500000000001</v>
      </c>
      <c r="P105">
        <v>0.189773</v>
      </c>
      <c r="Q105">
        <v>0.19076399999999999</v>
      </c>
      <c r="R105">
        <v>0.19156799999999999</v>
      </c>
      <c r="S105">
        <v>0.192187</v>
      </c>
      <c r="T105">
        <v>0.19262199999999999</v>
      </c>
      <c r="U105">
        <v>0.19287499999999999</v>
      </c>
    </row>
    <row r="106" spans="1:21" x14ac:dyDescent="0.3">
      <c r="A106" t="s">
        <v>55</v>
      </c>
    </row>
    <row r="107" spans="1:21" x14ac:dyDescent="0.3">
      <c r="B107">
        <v>0.29810199999999998</v>
      </c>
      <c r="C107">
        <v>0.32945400000000002</v>
      </c>
      <c r="D107">
        <v>0.36110599999999998</v>
      </c>
      <c r="E107">
        <v>0.393063</v>
      </c>
      <c r="F107">
        <v>0.42533100000000001</v>
      </c>
      <c r="G107">
        <v>0.45791700000000002</v>
      </c>
      <c r="H107">
        <v>0.49082500000000001</v>
      </c>
      <c r="I107">
        <v>0.52406200000000003</v>
      </c>
      <c r="J107">
        <v>0.55763399999999996</v>
      </c>
      <c r="K107">
        <v>0.59154700000000005</v>
      </c>
      <c r="L107">
        <v>0.62580800000000003</v>
      </c>
      <c r="M107">
        <v>0.66042299999999998</v>
      </c>
      <c r="N107">
        <v>0.69540000000000002</v>
      </c>
      <c r="O107">
        <v>0.73074499999999998</v>
      </c>
      <c r="P107">
        <v>0.76646599999999998</v>
      </c>
      <c r="Q107">
        <v>0.80257000000000001</v>
      </c>
      <c r="R107">
        <v>0.83906499999999995</v>
      </c>
      <c r="S107">
        <v>0.87595900000000004</v>
      </c>
      <c r="T107">
        <v>0.91325999999999996</v>
      </c>
      <c r="U107">
        <v>0.95097600000000004</v>
      </c>
    </row>
    <row r="108" spans="1:21" x14ac:dyDescent="0.3">
      <c r="A108" t="s">
        <v>56</v>
      </c>
    </row>
    <row r="109" spans="1:21" x14ac:dyDescent="0.3">
      <c r="B109">
        <v>6.1663099999999998E-2</v>
      </c>
      <c r="C109">
        <v>6.8188399999999996E-2</v>
      </c>
      <c r="D109">
        <v>7.4784799999999998E-2</v>
      </c>
      <c r="E109">
        <v>8.1453700000000004E-2</v>
      </c>
      <c r="F109">
        <v>8.8196899999999995E-2</v>
      </c>
      <c r="G109">
        <v>9.5016100000000006E-2</v>
      </c>
      <c r="H109">
        <v>0.101913</v>
      </c>
      <c r="I109">
        <v>0.108889</v>
      </c>
      <c r="J109">
        <v>0.11594699999999999</v>
      </c>
      <c r="K109">
        <v>0.123088</v>
      </c>
      <c r="L109">
        <v>0.13031400000000001</v>
      </c>
      <c r="M109">
        <v>0.137628</v>
      </c>
      <c r="N109">
        <v>0.14503199999999999</v>
      </c>
      <c r="O109">
        <v>0.152527</v>
      </c>
      <c r="P109">
        <v>0.16011600000000001</v>
      </c>
      <c r="Q109">
        <v>0.16780300000000001</v>
      </c>
      <c r="R109">
        <v>0.17558799999999999</v>
      </c>
      <c r="S109">
        <v>0.183475</v>
      </c>
      <c r="T109">
        <v>0.191466</v>
      </c>
      <c r="U109">
        <v>0.19956399999999999</v>
      </c>
    </row>
    <row r="110" spans="1:21" x14ac:dyDescent="0.3">
      <c r="A110" t="s">
        <v>50</v>
      </c>
    </row>
    <row r="111" spans="1:21" x14ac:dyDescent="0.3">
      <c r="B111">
        <v>11.3116</v>
      </c>
      <c r="C111">
        <v>11.730399999999999</v>
      </c>
      <c r="D111">
        <v>12.1617</v>
      </c>
      <c r="E111">
        <v>12.605600000000001</v>
      </c>
      <c r="F111">
        <v>13.0626</v>
      </c>
      <c r="G111">
        <v>13.5329</v>
      </c>
      <c r="H111">
        <v>14.0169</v>
      </c>
      <c r="I111">
        <v>14.514900000000001</v>
      </c>
      <c r="J111">
        <v>15.0273</v>
      </c>
      <c r="K111">
        <v>15.554500000000001</v>
      </c>
      <c r="L111">
        <v>16.096800000000002</v>
      </c>
      <c r="M111">
        <v>16.654699999999998</v>
      </c>
      <c r="N111">
        <v>17.2285</v>
      </c>
      <c r="O111">
        <v>17.8188</v>
      </c>
      <c r="P111">
        <v>18.425999999999998</v>
      </c>
      <c r="Q111">
        <v>19.050599999999999</v>
      </c>
      <c r="R111">
        <v>19.693000000000001</v>
      </c>
      <c r="S111">
        <v>20.3538</v>
      </c>
      <c r="T111">
        <v>21.0336</v>
      </c>
      <c r="U111">
        <v>21.732900000000001</v>
      </c>
    </row>
    <row r="112" spans="1:21" x14ac:dyDescent="0.3">
      <c r="A112" t="s">
        <v>51</v>
      </c>
    </row>
    <row r="113" spans="1:21" x14ac:dyDescent="0.3">
      <c r="B113">
        <v>4.9177900000000001</v>
      </c>
      <c r="C113">
        <v>5.1071</v>
      </c>
      <c r="D113">
        <v>5.3030799999999996</v>
      </c>
      <c r="E113">
        <v>5.5059500000000003</v>
      </c>
      <c r="F113">
        <v>5.7159399999999998</v>
      </c>
      <c r="G113">
        <v>5.9332900000000004</v>
      </c>
      <c r="H113">
        <v>6.1582299999999996</v>
      </c>
      <c r="I113">
        <v>6.3910299999999998</v>
      </c>
      <c r="J113">
        <v>6.6319600000000003</v>
      </c>
      <c r="K113">
        <v>6.8812899999999999</v>
      </c>
      <c r="L113">
        <v>7.13931</v>
      </c>
      <c r="M113">
        <v>7.4063299999999996</v>
      </c>
      <c r="N113">
        <v>7.6826699999999999</v>
      </c>
      <c r="O113">
        <v>7.9686599999999999</v>
      </c>
      <c r="P113">
        <v>8.26464</v>
      </c>
      <c r="Q113">
        <v>8.5709999999999997</v>
      </c>
      <c r="R113">
        <v>8.8881099999999993</v>
      </c>
      <c r="S113">
        <v>9.2163799999999991</v>
      </c>
      <c r="T113">
        <v>9.5562299999999993</v>
      </c>
      <c r="U113">
        <v>9.9081100000000006</v>
      </c>
    </row>
    <row r="114" spans="1:21" x14ac:dyDescent="0.3">
      <c r="A114" t="s">
        <v>14</v>
      </c>
    </row>
    <row r="115" spans="1:21" x14ac:dyDescent="0.3">
      <c r="A115">
        <v>1964</v>
      </c>
      <c r="B115">
        <v>0.11093500000000001</v>
      </c>
      <c r="C115">
        <v>2.1684499999999999E-2</v>
      </c>
      <c r="D115">
        <v>7.5313500000000005E-2</v>
      </c>
      <c r="E115">
        <v>0.16340399999999999</v>
      </c>
    </row>
    <row r="116" spans="1:21" x14ac:dyDescent="0.3">
      <c r="A116">
        <v>1965</v>
      </c>
      <c r="B116">
        <v>0.12305099999999999</v>
      </c>
      <c r="C116">
        <v>2.3396699999999999E-2</v>
      </c>
      <c r="D116">
        <v>8.4410399999999997E-2</v>
      </c>
      <c r="E116">
        <v>0.17937900000000001</v>
      </c>
    </row>
    <row r="117" spans="1:21" x14ac:dyDescent="0.3">
      <c r="A117">
        <v>1966</v>
      </c>
      <c r="B117">
        <v>0.108427</v>
      </c>
      <c r="C117">
        <v>1.8564400000000002E-2</v>
      </c>
      <c r="D117">
        <v>7.7178300000000005E-2</v>
      </c>
      <c r="E117">
        <v>0.15232799999999999</v>
      </c>
    </row>
    <row r="118" spans="1:21" x14ac:dyDescent="0.3">
      <c r="A118">
        <v>1967</v>
      </c>
      <c r="B118">
        <v>0.16566400000000001</v>
      </c>
      <c r="C118">
        <v>2.5543E-2</v>
      </c>
      <c r="D118">
        <v>0.121924</v>
      </c>
      <c r="E118">
        <v>0.22509499999999999</v>
      </c>
    </row>
    <row r="119" spans="1:21" x14ac:dyDescent="0.3">
      <c r="A119">
        <v>1968</v>
      </c>
      <c r="B119">
        <v>0.16980899999999999</v>
      </c>
      <c r="C119">
        <v>2.5773999999999998E-2</v>
      </c>
      <c r="D119">
        <v>0.12556700000000001</v>
      </c>
      <c r="E119">
        <v>0.22964000000000001</v>
      </c>
    </row>
    <row r="120" spans="1:21" x14ac:dyDescent="0.3">
      <c r="A120">
        <v>1969</v>
      </c>
      <c r="B120">
        <v>0.16314200000000001</v>
      </c>
      <c r="C120">
        <v>2.4185499999999999E-2</v>
      </c>
      <c r="D120">
        <v>0.121478</v>
      </c>
      <c r="E120">
        <v>0.21909600000000001</v>
      </c>
    </row>
    <row r="121" spans="1:21" x14ac:dyDescent="0.3">
      <c r="A121">
        <v>1970</v>
      </c>
      <c r="B121">
        <v>0.195163</v>
      </c>
      <c r="C121">
        <v>2.6618800000000001E-2</v>
      </c>
      <c r="D121">
        <v>0.148756</v>
      </c>
      <c r="E121">
        <v>0.256048</v>
      </c>
    </row>
    <row r="122" spans="1:21" x14ac:dyDescent="0.3">
      <c r="A122">
        <v>1971</v>
      </c>
      <c r="B122">
        <v>0.26095299999999999</v>
      </c>
      <c r="C122">
        <v>3.29985E-2</v>
      </c>
      <c r="D122">
        <v>0.202844</v>
      </c>
      <c r="E122">
        <v>0.33570899999999998</v>
      </c>
    </row>
    <row r="123" spans="1:21" x14ac:dyDescent="0.3">
      <c r="A123">
        <v>1972</v>
      </c>
      <c r="B123">
        <v>0.318305</v>
      </c>
      <c r="C123">
        <v>4.1751099999999999E-2</v>
      </c>
      <c r="D123">
        <v>0.24513099999999999</v>
      </c>
      <c r="E123">
        <v>0.41332200000000002</v>
      </c>
    </row>
    <row r="124" spans="1:21" x14ac:dyDescent="0.3">
      <c r="A124">
        <v>1973</v>
      </c>
      <c r="B124">
        <v>0.38768999999999998</v>
      </c>
      <c r="C124">
        <v>5.7146299999999997E-2</v>
      </c>
      <c r="D124">
        <v>0.28916199999999997</v>
      </c>
      <c r="E124">
        <v>0.51979200000000003</v>
      </c>
    </row>
    <row r="125" spans="1:21" x14ac:dyDescent="0.3">
      <c r="A125">
        <v>1974</v>
      </c>
      <c r="B125">
        <v>0.38504899999999997</v>
      </c>
      <c r="C125">
        <v>5.2389499999999999E-2</v>
      </c>
      <c r="D125">
        <v>0.29368300000000003</v>
      </c>
      <c r="E125">
        <v>0.50483999999999996</v>
      </c>
    </row>
    <row r="126" spans="1:21" x14ac:dyDescent="0.3">
      <c r="A126">
        <v>1975</v>
      </c>
      <c r="B126">
        <v>0.35106100000000001</v>
      </c>
      <c r="C126">
        <v>3.7206200000000002E-2</v>
      </c>
      <c r="D126">
        <v>0.28417399999999998</v>
      </c>
      <c r="E126">
        <v>0.43369099999999999</v>
      </c>
    </row>
    <row r="127" spans="1:21" x14ac:dyDescent="0.3">
      <c r="A127">
        <v>1976</v>
      </c>
      <c r="B127">
        <v>0.313861</v>
      </c>
      <c r="C127">
        <v>2.93834E-2</v>
      </c>
      <c r="D127">
        <v>0.26037399999999999</v>
      </c>
      <c r="E127">
        <v>0.37833499999999998</v>
      </c>
    </row>
    <row r="128" spans="1:21" x14ac:dyDescent="0.3">
      <c r="A128">
        <v>1977</v>
      </c>
      <c r="B128">
        <v>0.26700699999999999</v>
      </c>
      <c r="C128">
        <v>2.4158099999999998E-2</v>
      </c>
      <c r="D128">
        <v>0.22289200000000001</v>
      </c>
      <c r="E128">
        <v>0.319853</v>
      </c>
    </row>
    <row r="129" spans="1:5" x14ac:dyDescent="0.3">
      <c r="A129">
        <v>1978</v>
      </c>
      <c r="B129">
        <v>0.273532</v>
      </c>
      <c r="C129">
        <v>2.3778000000000001E-2</v>
      </c>
      <c r="D129">
        <v>0.22995599999999999</v>
      </c>
      <c r="E129">
        <v>0.32536599999999999</v>
      </c>
    </row>
    <row r="130" spans="1:5" x14ac:dyDescent="0.3">
      <c r="A130">
        <v>1979</v>
      </c>
      <c r="B130">
        <v>0.24349299999999999</v>
      </c>
      <c r="C130">
        <v>1.9825499999999999E-2</v>
      </c>
      <c r="D130">
        <v>0.206958</v>
      </c>
      <c r="E130">
        <v>0.28647800000000001</v>
      </c>
    </row>
    <row r="131" spans="1:5" x14ac:dyDescent="0.3">
      <c r="A131">
        <v>1980</v>
      </c>
      <c r="B131">
        <v>0.17088100000000001</v>
      </c>
      <c r="C131">
        <v>1.2408499999999999E-2</v>
      </c>
      <c r="D131">
        <v>0.14781</v>
      </c>
      <c r="E131">
        <v>0.19755300000000001</v>
      </c>
    </row>
    <row r="132" spans="1:5" x14ac:dyDescent="0.3">
      <c r="A132">
        <v>1981</v>
      </c>
      <c r="B132">
        <v>0.12614900000000001</v>
      </c>
      <c r="C132">
        <v>9.1050000000000002E-3</v>
      </c>
      <c r="D132">
        <v>0.109213</v>
      </c>
      <c r="E132">
        <v>0.14571200000000001</v>
      </c>
    </row>
    <row r="133" spans="1:5" x14ac:dyDescent="0.3">
      <c r="A133">
        <v>1982</v>
      </c>
      <c r="B133">
        <v>0.107742</v>
      </c>
      <c r="C133">
        <v>7.61037E-3</v>
      </c>
      <c r="D133">
        <v>9.35637E-2</v>
      </c>
      <c r="E133">
        <v>0.124068</v>
      </c>
    </row>
    <row r="134" spans="1:5" x14ac:dyDescent="0.3">
      <c r="A134">
        <v>1983</v>
      </c>
      <c r="B134">
        <v>0.104159</v>
      </c>
      <c r="C134">
        <v>7.1197099999999996E-3</v>
      </c>
      <c r="D134">
        <v>9.0864E-2</v>
      </c>
      <c r="E134">
        <v>0.119398</v>
      </c>
    </row>
    <row r="135" spans="1:5" x14ac:dyDescent="0.3">
      <c r="A135">
        <v>1984</v>
      </c>
      <c r="B135">
        <v>0.107839</v>
      </c>
      <c r="C135">
        <v>6.93474E-3</v>
      </c>
      <c r="D135">
        <v>9.4836699999999996E-2</v>
      </c>
      <c r="E135">
        <v>0.122623</v>
      </c>
    </row>
    <row r="136" spans="1:5" x14ac:dyDescent="0.3">
      <c r="A136">
        <v>1985</v>
      </c>
      <c r="B136">
        <v>0.105291</v>
      </c>
      <c r="C136">
        <v>6.4468700000000004E-3</v>
      </c>
      <c r="D136">
        <v>9.3165799999999993E-2</v>
      </c>
      <c r="E136">
        <v>0.118993</v>
      </c>
    </row>
    <row r="137" spans="1:5" x14ac:dyDescent="0.3">
      <c r="A137">
        <v>1986</v>
      </c>
      <c r="B137">
        <v>0.104057</v>
      </c>
      <c r="C137">
        <v>6.1465299999999999E-3</v>
      </c>
      <c r="D137">
        <v>9.2471600000000001E-2</v>
      </c>
      <c r="E137">
        <v>0.117093</v>
      </c>
    </row>
    <row r="138" spans="1:5" x14ac:dyDescent="0.3">
      <c r="A138">
        <v>1987</v>
      </c>
      <c r="B138">
        <v>7.9338400000000003E-2</v>
      </c>
      <c r="C138">
        <v>4.6360999999999998E-3</v>
      </c>
      <c r="D138">
        <v>7.0594500000000004E-2</v>
      </c>
      <c r="E138">
        <v>8.9165300000000003E-2</v>
      </c>
    </row>
    <row r="139" spans="1:5" x14ac:dyDescent="0.3">
      <c r="A139">
        <v>1988</v>
      </c>
      <c r="B139">
        <v>0.11955399999999999</v>
      </c>
      <c r="C139">
        <v>6.6711000000000001E-3</v>
      </c>
      <c r="D139">
        <v>0.10693800000000001</v>
      </c>
      <c r="E139">
        <v>0.133657</v>
      </c>
    </row>
    <row r="140" spans="1:5" x14ac:dyDescent="0.3">
      <c r="A140">
        <v>1989</v>
      </c>
      <c r="B140">
        <v>0.14120199999999999</v>
      </c>
      <c r="C140">
        <v>7.8796300000000003E-3</v>
      </c>
      <c r="D140">
        <v>0.126301</v>
      </c>
      <c r="E140">
        <v>0.15786</v>
      </c>
    </row>
    <row r="141" spans="1:5" x14ac:dyDescent="0.3">
      <c r="A141">
        <v>1990</v>
      </c>
      <c r="B141">
        <v>0.20409099999999999</v>
      </c>
      <c r="C141">
        <v>1.11801E-2</v>
      </c>
      <c r="D141">
        <v>0.18292700000000001</v>
      </c>
      <c r="E141">
        <v>0.22770299999999999</v>
      </c>
    </row>
    <row r="142" spans="1:5" x14ac:dyDescent="0.3">
      <c r="A142">
        <v>1991</v>
      </c>
      <c r="B142">
        <v>0.180927</v>
      </c>
      <c r="C142">
        <v>9.9486399999999999E-3</v>
      </c>
      <c r="D142">
        <v>0.16209799999999999</v>
      </c>
      <c r="E142">
        <v>0.20194300000000001</v>
      </c>
    </row>
    <row r="143" spans="1:5" x14ac:dyDescent="0.3">
      <c r="A143">
        <v>1992</v>
      </c>
      <c r="B143">
        <v>0.16769500000000001</v>
      </c>
      <c r="C143">
        <v>8.7735899999999995E-3</v>
      </c>
      <c r="D143">
        <v>0.15104600000000001</v>
      </c>
      <c r="E143">
        <v>0.18618000000000001</v>
      </c>
    </row>
    <row r="144" spans="1:5" x14ac:dyDescent="0.3">
      <c r="A144">
        <v>1993</v>
      </c>
      <c r="B144">
        <v>0.123512</v>
      </c>
      <c r="C144">
        <v>6.67901E-3</v>
      </c>
      <c r="D144">
        <v>0.11086</v>
      </c>
      <c r="E144">
        <v>0.13760800000000001</v>
      </c>
    </row>
    <row r="145" spans="1:5" x14ac:dyDescent="0.3">
      <c r="A145">
        <v>1994</v>
      </c>
      <c r="B145">
        <v>0.113565</v>
      </c>
      <c r="C145">
        <v>6.1328099999999998E-3</v>
      </c>
      <c r="D145">
        <v>0.10194599999999999</v>
      </c>
      <c r="E145">
        <v>0.12650700000000001</v>
      </c>
    </row>
    <row r="146" spans="1:5" x14ac:dyDescent="0.3">
      <c r="A146">
        <v>1995</v>
      </c>
      <c r="B146">
        <v>0.109374</v>
      </c>
      <c r="C146">
        <v>5.9502599999999998E-3</v>
      </c>
      <c r="D146">
        <v>9.8106399999999996E-2</v>
      </c>
      <c r="E146">
        <v>0.121937</v>
      </c>
    </row>
    <row r="147" spans="1:5" x14ac:dyDescent="0.3">
      <c r="A147">
        <v>1996</v>
      </c>
      <c r="B147">
        <v>0.111509</v>
      </c>
      <c r="C147">
        <v>6.1150400000000004E-3</v>
      </c>
      <c r="D147">
        <v>9.9934200000000001E-2</v>
      </c>
      <c r="E147">
        <v>0.12442499999999999</v>
      </c>
    </row>
    <row r="148" spans="1:5" x14ac:dyDescent="0.3">
      <c r="A148">
        <v>1997</v>
      </c>
      <c r="B148">
        <v>0.120952</v>
      </c>
      <c r="C148">
        <v>6.6660699999999996E-3</v>
      </c>
      <c r="D148">
        <v>0.108337</v>
      </c>
      <c r="E148">
        <v>0.13503499999999999</v>
      </c>
    </row>
    <row r="149" spans="1:5" x14ac:dyDescent="0.3">
      <c r="A149">
        <v>1998</v>
      </c>
      <c r="B149">
        <v>0.11833100000000001</v>
      </c>
      <c r="C149">
        <v>6.3789399999999996E-3</v>
      </c>
      <c r="D149">
        <v>0.10624500000000001</v>
      </c>
      <c r="E149">
        <v>0.13179199999999999</v>
      </c>
    </row>
    <row r="150" spans="1:5" x14ac:dyDescent="0.3">
      <c r="A150">
        <v>1999</v>
      </c>
      <c r="B150">
        <v>0.10495699999999999</v>
      </c>
      <c r="C150">
        <v>5.6686200000000001E-3</v>
      </c>
      <c r="D150">
        <v>9.4218399999999994E-2</v>
      </c>
      <c r="E150">
        <v>0.11692</v>
      </c>
    </row>
    <row r="151" spans="1:5" x14ac:dyDescent="0.3">
      <c r="A151">
        <v>2000</v>
      </c>
      <c r="B151">
        <v>0.123958</v>
      </c>
      <c r="C151">
        <v>6.5702199999999999E-3</v>
      </c>
      <c r="D151">
        <v>0.111498</v>
      </c>
      <c r="E151">
        <v>0.13780999999999999</v>
      </c>
    </row>
    <row r="152" spans="1:5" x14ac:dyDescent="0.3">
      <c r="A152">
        <v>2001</v>
      </c>
      <c r="B152">
        <v>0.14971300000000001</v>
      </c>
      <c r="C152">
        <v>7.7867500000000003E-3</v>
      </c>
      <c r="D152">
        <v>0.134932</v>
      </c>
      <c r="E152">
        <v>0.16611400000000001</v>
      </c>
    </row>
    <row r="153" spans="1:5" x14ac:dyDescent="0.3">
      <c r="A153">
        <v>2002</v>
      </c>
      <c r="B153">
        <v>0.15237600000000001</v>
      </c>
      <c r="C153">
        <v>7.7387100000000002E-3</v>
      </c>
      <c r="D153">
        <v>0.13766700000000001</v>
      </c>
      <c r="E153">
        <v>0.168656</v>
      </c>
    </row>
    <row r="154" spans="1:5" x14ac:dyDescent="0.3">
      <c r="A154">
        <v>2003</v>
      </c>
      <c r="B154">
        <v>0.14005999999999999</v>
      </c>
      <c r="C154">
        <v>7.0982299999999996E-3</v>
      </c>
      <c r="D154">
        <v>0.12656700000000001</v>
      </c>
      <c r="E154">
        <v>0.15498999999999999</v>
      </c>
    </row>
    <row r="155" spans="1:5" x14ac:dyDescent="0.3">
      <c r="A155">
        <v>2004</v>
      </c>
      <c r="B155">
        <v>0.147287</v>
      </c>
      <c r="C155">
        <v>7.5158999999999998E-3</v>
      </c>
      <c r="D155">
        <v>0.13300500000000001</v>
      </c>
      <c r="E155">
        <v>0.163102</v>
      </c>
    </row>
    <row r="156" spans="1:5" x14ac:dyDescent="0.3">
      <c r="A156">
        <v>2005</v>
      </c>
      <c r="B156">
        <v>0.18088000000000001</v>
      </c>
      <c r="C156">
        <v>9.1781899999999993E-3</v>
      </c>
      <c r="D156">
        <v>0.163435</v>
      </c>
      <c r="E156">
        <v>0.200187</v>
      </c>
    </row>
    <row r="157" spans="1:5" x14ac:dyDescent="0.3">
      <c r="A157">
        <v>2006</v>
      </c>
      <c r="B157">
        <v>0.231101</v>
      </c>
      <c r="C157">
        <v>1.1594200000000001E-2</v>
      </c>
      <c r="D157">
        <v>0.20905099999999999</v>
      </c>
      <c r="E157">
        <v>0.25547700000000001</v>
      </c>
    </row>
    <row r="158" spans="1:5" x14ac:dyDescent="0.3">
      <c r="A158">
        <v>2007</v>
      </c>
      <c r="B158">
        <v>0.24632999999999999</v>
      </c>
      <c r="C158">
        <v>1.30574E-2</v>
      </c>
      <c r="D158">
        <v>0.22156899999999999</v>
      </c>
      <c r="E158">
        <v>0.27385900000000002</v>
      </c>
    </row>
    <row r="159" spans="1:5" x14ac:dyDescent="0.3">
      <c r="A159">
        <v>2008</v>
      </c>
      <c r="B159">
        <v>0.20441699999999999</v>
      </c>
      <c r="C159">
        <v>1.2042600000000001E-2</v>
      </c>
      <c r="D159">
        <v>0.18171599999999999</v>
      </c>
      <c r="E159">
        <v>0.22995599999999999</v>
      </c>
    </row>
    <row r="160" spans="1:5" x14ac:dyDescent="0.3">
      <c r="A160">
        <v>2009</v>
      </c>
      <c r="B160">
        <v>0.14749999999999999</v>
      </c>
      <c r="C160">
        <v>1.01286E-2</v>
      </c>
      <c r="D160">
        <v>0.12859300000000001</v>
      </c>
      <c r="E160">
        <v>0.169187</v>
      </c>
    </row>
    <row r="161" spans="1:5" x14ac:dyDescent="0.3">
      <c r="A161">
        <v>2010</v>
      </c>
      <c r="B161">
        <v>0.130522</v>
      </c>
      <c r="C161">
        <v>1.05685E-2</v>
      </c>
      <c r="D161">
        <v>0.111037</v>
      </c>
      <c r="E161">
        <v>0.15342600000000001</v>
      </c>
    </row>
    <row r="162" spans="1:5" x14ac:dyDescent="0.3">
      <c r="A162">
        <v>2011</v>
      </c>
      <c r="B162">
        <v>0.163271</v>
      </c>
      <c r="C162">
        <v>1.5809199999999999E-2</v>
      </c>
      <c r="D162">
        <v>0.13458600000000001</v>
      </c>
      <c r="E162">
        <v>0.19806799999999999</v>
      </c>
    </row>
    <row r="163" spans="1:5" x14ac:dyDescent="0.3">
      <c r="A163">
        <v>2012</v>
      </c>
      <c r="B163">
        <v>0.16062299999999999</v>
      </c>
      <c r="C163">
        <v>1.7980900000000001E-2</v>
      </c>
      <c r="D163">
        <v>0.128492</v>
      </c>
      <c r="E163">
        <v>0.20078799999999999</v>
      </c>
    </row>
    <row r="164" spans="1:5" x14ac:dyDescent="0.3">
      <c r="A164" t="s">
        <v>15</v>
      </c>
    </row>
    <row r="165" spans="1:5" x14ac:dyDescent="0.3">
      <c r="A165">
        <v>1964</v>
      </c>
      <c r="B165">
        <v>443.97699999999998</v>
      </c>
      <c r="C165">
        <v>111.90300000000001</v>
      </c>
      <c r="D165">
        <v>270.26900000000001</v>
      </c>
      <c r="E165">
        <v>729.32899999999995</v>
      </c>
    </row>
    <row r="166" spans="1:5" x14ac:dyDescent="0.3">
      <c r="A166">
        <v>1965</v>
      </c>
      <c r="B166">
        <v>565.74800000000005</v>
      </c>
      <c r="C166">
        <v>126.345</v>
      </c>
      <c r="D166">
        <v>363.916</v>
      </c>
      <c r="E166">
        <v>879.51599999999996</v>
      </c>
    </row>
    <row r="167" spans="1:5" x14ac:dyDescent="0.3">
      <c r="A167">
        <v>1966</v>
      </c>
      <c r="B167">
        <v>675.19399999999996</v>
      </c>
      <c r="C167">
        <v>148.459</v>
      </c>
      <c r="D167">
        <v>437.21699999999998</v>
      </c>
      <c r="E167">
        <v>1042.7</v>
      </c>
    </row>
    <row r="168" spans="1:5" x14ac:dyDescent="0.3">
      <c r="A168">
        <v>1967</v>
      </c>
      <c r="B168">
        <v>853.06799999999998</v>
      </c>
      <c r="C168">
        <v>167.459</v>
      </c>
      <c r="D168">
        <v>578.21199999999999</v>
      </c>
      <c r="E168">
        <v>1258.58</v>
      </c>
    </row>
    <row r="169" spans="1:5" x14ac:dyDescent="0.3">
      <c r="A169">
        <v>1968</v>
      </c>
      <c r="B169">
        <v>1052.96</v>
      </c>
      <c r="C169">
        <v>199.34399999999999</v>
      </c>
      <c r="D169">
        <v>723.46799999999996</v>
      </c>
      <c r="E169">
        <v>1532.52</v>
      </c>
    </row>
    <row r="170" spans="1:5" x14ac:dyDescent="0.3">
      <c r="A170">
        <v>1969</v>
      </c>
      <c r="B170">
        <v>1331.59</v>
      </c>
      <c r="C170">
        <v>244.447</v>
      </c>
      <c r="D170">
        <v>925.20299999999997</v>
      </c>
      <c r="E170">
        <v>1916.47</v>
      </c>
    </row>
    <row r="171" spans="1:5" x14ac:dyDescent="0.3">
      <c r="A171">
        <v>1970</v>
      </c>
      <c r="B171">
        <v>1669.25</v>
      </c>
      <c r="C171">
        <v>298.91699999999997</v>
      </c>
      <c r="D171">
        <v>1170.05</v>
      </c>
      <c r="E171">
        <v>2381.42</v>
      </c>
    </row>
    <row r="172" spans="1:5" x14ac:dyDescent="0.3">
      <c r="A172">
        <v>1971</v>
      </c>
      <c r="B172">
        <v>1882.97</v>
      </c>
      <c r="C172">
        <v>332.80599999999998</v>
      </c>
      <c r="D172">
        <v>1325.87</v>
      </c>
      <c r="E172">
        <v>2674.13</v>
      </c>
    </row>
    <row r="173" spans="1:5" x14ac:dyDescent="0.3">
      <c r="A173">
        <v>1972</v>
      </c>
      <c r="B173">
        <v>1809.85</v>
      </c>
      <c r="C173">
        <v>329.14100000000002</v>
      </c>
      <c r="D173">
        <v>1261.72</v>
      </c>
      <c r="E173">
        <v>2596.1</v>
      </c>
    </row>
    <row r="174" spans="1:5" x14ac:dyDescent="0.3">
      <c r="A174">
        <v>1973</v>
      </c>
      <c r="B174">
        <v>1441.28</v>
      </c>
      <c r="C174">
        <v>308.66800000000001</v>
      </c>
      <c r="D174">
        <v>943.64599999999996</v>
      </c>
      <c r="E174">
        <v>2201.33</v>
      </c>
    </row>
    <row r="175" spans="1:5" x14ac:dyDescent="0.3">
      <c r="A175">
        <v>1974</v>
      </c>
      <c r="B175">
        <v>988.00400000000002</v>
      </c>
      <c r="C175">
        <v>266.03199999999998</v>
      </c>
      <c r="D175">
        <v>582.05100000000004</v>
      </c>
      <c r="E175">
        <v>1677.09</v>
      </c>
    </row>
    <row r="176" spans="1:5" x14ac:dyDescent="0.3">
      <c r="A176">
        <v>1975</v>
      </c>
      <c r="B176">
        <v>822.25599999999997</v>
      </c>
      <c r="C176">
        <v>201.779</v>
      </c>
      <c r="D176">
        <v>506.95100000000002</v>
      </c>
      <c r="E176">
        <v>1333.67</v>
      </c>
    </row>
    <row r="177" spans="1:5" x14ac:dyDescent="0.3">
      <c r="A177">
        <v>1976</v>
      </c>
      <c r="B177">
        <v>849.923</v>
      </c>
      <c r="C177">
        <v>152.77199999999999</v>
      </c>
      <c r="D177">
        <v>594.96500000000003</v>
      </c>
      <c r="E177">
        <v>1214.1400000000001</v>
      </c>
    </row>
    <row r="178" spans="1:5" x14ac:dyDescent="0.3">
      <c r="A178">
        <v>1977</v>
      </c>
      <c r="B178">
        <v>923.36500000000001</v>
      </c>
      <c r="C178">
        <v>128.58699999999999</v>
      </c>
      <c r="D178">
        <v>699.83399999999995</v>
      </c>
      <c r="E178">
        <v>1218.29</v>
      </c>
    </row>
    <row r="179" spans="1:5" x14ac:dyDescent="0.3">
      <c r="A179">
        <v>1978</v>
      </c>
      <c r="B179">
        <v>973.10299999999995</v>
      </c>
      <c r="C179">
        <v>119.39700000000001</v>
      </c>
      <c r="D179">
        <v>762.04899999999998</v>
      </c>
      <c r="E179">
        <v>1242.6099999999999</v>
      </c>
    </row>
    <row r="180" spans="1:5" x14ac:dyDescent="0.3">
      <c r="A180">
        <v>1979</v>
      </c>
      <c r="B180">
        <v>955.45899999999995</v>
      </c>
      <c r="C180">
        <v>113.901</v>
      </c>
      <c r="D180">
        <v>753.41</v>
      </c>
      <c r="E180">
        <v>1211.69</v>
      </c>
    </row>
    <row r="181" spans="1:5" x14ac:dyDescent="0.3">
      <c r="A181">
        <v>1980</v>
      </c>
      <c r="B181">
        <v>1070.96</v>
      </c>
      <c r="C181">
        <v>110.21599999999999</v>
      </c>
      <c r="D181">
        <v>872.20299999999997</v>
      </c>
      <c r="E181">
        <v>1315</v>
      </c>
    </row>
    <row r="182" spans="1:5" x14ac:dyDescent="0.3">
      <c r="A182">
        <v>1981</v>
      </c>
      <c r="B182">
        <v>1760.92</v>
      </c>
      <c r="C182">
        <v>131.63300000000001</v>
      </c>
      <c r="D182">
        <v>1516.7</v>
      </c>
      <c r="E182">
        <v>2044.45</v>
      </c>
    </row>
    <row r="183" spans="1:5" x14ac:dyDescent="0.3">
      <c r="A183">
        <v>1982</v>
      </c>
      <c r="B183">
        <v>2682.02</v>
      </c>
      <c r="C183">
        <v>182.804</v>
      </c>
      <c r="D183">
        <v>2340.61</v>
      </c>
      <c r="E183">
        <v>3073.24</v>
      </c>
    </row>
    <row r="184" spans="1:5" x14ac:dyDescent="0.3">
      <c r="A184">
        <v>1983</v>
      </c>
      <c r="B184">
        <v>3307.79</v>
      </c>
      <c r="C184">
        <v>210.49799999999999</v>
      </c>
      <c r="D184">
        <v>2912.86</v>
      </c>
      <c r="E184">
        <v>3756.27</v>
      </c>
    </row>
    <row r="185" spans="1:5" x14ac:dyDescent="0.3">
      <c r="A185">
        <v>1984</v>
      </c>
      <c r="B185">
        <v>3521.79</v>
      </c>
      <c r="C185">
        <v>209.63399999999999</v>
      </c>
      <c r="D185">
        <v>3126.85</v>
      </c>
      <c r="E185">
        <v>3966.62</v>
      </c>
    </row>
    <row r="186" spans="1:5" x14ac:dyDescent="0.3">
      <c r="A186">
        <v>1985</v>
      </c>
      <c r="B186">
        <v>3777.43</v>
      </c>
      <c r="C186">
        <v>201.114</v>
      </c>
      <c r="D186">
        <v>3396.13</v>
      </c>
      <c r="E186">
        <v>4201.53</v>
      </c>
    </row>
    <row r="187" spans="1:5" x14ac:dyDescent="0.3">
      <c r="A187">
        <v>1986</v>
      </c>
      <c r="B187">
        <v>4001.85</v>
      </c>
      <c r="C187">
        <v>192.17099999999999</v>
      </c>
      <c r="D187">
        <v>3635.59</v>
      </c>
      <c r="E187">
        <v>4405.01</v>
      </c>
    </row>
    <row r="188" spans="1:5" x14ac:dyDescent="0.3">
      <c r="A188">
        <v>1987</v>
      </c>
      <c r="B188">
        <v>4122.41</v>
      </c>
      <c r="C188">
        <v>180.88200000000001</v>
      </c>
      <c r="D188">
        <v>3776.23</v>
      </c>
      <c r="E188">
        <v>4500.33</v>
      </c>
    </row>
    <row r="189" spans="1:5" x14ac:dyDescent="0.3">
      <c r="A189">
        <v>1988</v>
      </c>
      <c r="B189">
        <v>4119.51</v>
      </c>
      <c r="C189">
        <v>166.37799999999999</v>
      </c>
      <c r="D189">
        <v>3799.96</v>
      </c>
      <c r="E189">
        <v>4465.93</v>
      </c>
    </row>
    <row r="190" spans="1:5" x14ac:dyDescent="0.3">
      <c r="A190">
        <v>1989</v>
      </c>
      <c r="B190">
        <v>3720.4</v>
      </c>
      <c r="C190">
        <v>150.672</v>
      </c>
      <c r="D190">
        <v>3431.05</v>
      </c>
      <c r="E190">
        <v>4034.15</v>
      </c>
    </row>
    <row r="191" spans="1:5" x14ac:dyDescent="0.3">
      <c r="A191">
        <v>1990</v>
      </c>
      <c r="B191">
        <v>3011.47</v>
      </c>
      <c r="C191">
        <v>131.64599999999999</v>
      </c>
      <c r="D191">
        <v>2759.48</v>
      </c>
      <c r="E191">
        <v>3286.48</v>
      </c>
    </row>
    <row r="192" spans="1:5" x14ac:dyDescent="0.3">
      <c r="A192">
        <v>1991</v>
      </c>
      <c r="B192">
        <v>2263.23</v>
      </c>
      <c r="C192">
        <v>113.172</v>
      </c>
      <c r="D192">
        <v>2047.96</v>
      </c>
      <c r="E192">
        <v>2501.12</v>
      </c>
    </row>
    <row r="193" spans="1:5" x14ac:dyDescent="0.3">
      <c r="A193">
        <v>1992</v>
      </c>
      <c r="B193">
        <v>2366.34</v>
      </c>
      <c r="C193">
        <v>108.491</v>
      </c>
      <c r="D193">
        <v>2159.11</v>
      </c>
      <c r="E193">
        <v>2593.46</v>
      </c>
    </row>
    <row r="194" spans="1:5" x14ac:dyDescent="0.3">
      <c r="A194">
        <v>1993</v>
      </c>
      <c r="B194">
        <v>3243.61</v>
      </c>
      <c r="C194">
        <v>125.538</v>
      </c>
      <c r="D194">
        <v>3002.1</v>
      </c>
      <c r="E194">
        <v>3504.56</v>
      </c>
    </row>
    <row r="195" spans="1:5" x14ac:dyDescent="0.3">
      <c r="A195">
        <v>1994</v>
      </c>
      <c r="B195">
        <v>3532.15</v>
      </c>
      <c r="C195">
        <v>131.89400000000001</v>
      </c>
      <c r="D195">
        <v>3278.06</v>
      </c>
      <c r="E195">
        <v>3805.94</v>
      </c>
    </row>
    <row r="196" spans="1:5" x14ac:dyDescent="0.3">
      <c r="A196">
        <v>1995</v>
      </c>
      <c r="B196">
        <v>3732.26</v>
      </c>
      <c r="C196">
        <v>136.971</v>
      </c>
      <c r="D196">
        <v>3468.22</v>
      </c>
      <c r="E196">
        <v>4016.41</v>
      </c>
    </row>
    <row r="197" spans="1:5" x14ac:dyDescent="0.3">
      <c r="A197">
        <v>1996</v>
      </c>
      <c r="B197">
        <v>3730.06</v>
      </c>
      <c r="C197">
        <v>140.833</v>
      </c>
      <c r="D197">
        <v>3458.86</v>
      </c>
      <c r="E197">
        <v>4022.52</v>
      </c>
    </row>
    <row r="198" spans="1:5" x14ac:dyDescent="0.3">
      <c r="A198">
        <v>1997</v>
      </c>
      <c r="B198">
        <v>3525.18</v>
      </c>
      <c r="C198">
        <v>137.86500000000001</v>
      </c>
      <c r="D198">
        <v>3260.05</v>
      </c>
      <c r="E198">
        <v>3811.87</v>
      </c>
    </row>
    <row r="199" spans="1:5" x14ac:dyDescent="0.3">
      <c r="A199">
        <v>1998</v>
      </c>
      <c r="B199">
        <v>3283.53</v>
      </c>
      <c r="C199">
        <v>129.74799999999999</v>
      </c>
      <c r="D199">
        <v>3034.12</v>
      </c>
      <c r="E199">
        <v>3553.45</v>
      </c>
    </row>
    <row r="200" spans="1:5" x14ac:dyDescent="0.3">
      <c r="A200">
        <v>1999</v>
      </c>
      <c r="B200">
        <v>3296.11</v>
      </c>
      <c r="C200">
        <v>122.535</v>
      </c>
      <c r="D200">
        <v>3060.01</v>
      </c>
      <c r="E200">
        <v>3550.43</v>
      </c>
    </row>
    <row r="201" spans="1:5" x14ac:dyDescent="0.3">
      <c r="A201">
        <v>2000</v>
      </c>
      <c r="B201">
        <v>3335.11</v>
      </c>
      <c r="C201">
        <v>119.63500000000001</v>
      </c>
      <c r="D201">
        <v>3104.3</v>
      </c>
      <c r="E201">
        <v>3583.09</v>
      </c>
    </row>
    <row r="202" spans="1:5" x14ac:dyDescent="0.3">
      <c r="A202">
        <v>2001</v>
      </c>
      <c r="B202">
        <v>3373.1</v>
      </c>
      <c r="C202">
        <v>125.096</v>
      </c>
      <c r="D202">
        <v>3132.04</v>
      </c>
      <c r="E202">
        <v>3632.71</v>
      </c>
    </row>
    <row r="203" spans="1:5" x14ac:dyDescent="0.3">
      <c r="A203">
        <v>2002</v>
      </c>
      <c r="B203">
        <v>3204.81</v>
      </c>
      <c r="C203">
        <v>118.974</v>
      </c>
      <c r="D203">
        <v>2975.55</v>
      </c>
      <c r="E203">
        <v>3451.72</v>
      </c>
    </row>
    <row r="204" spans="1:5" x14ac:dyDescent="0.3">
      <c r="A204">
        <v>2003</v>
      </c>
      <c r="B204">
        <v>3395.73</v>
      </c>
      <c r="C204">
        <v>116.13</v>
      </c>
      <c r="D204">
        <v>3171.29</v>
      </c>
      <c r="E204">
        <v>3636.04</v>
      </c>
    </row>
    <row r="205" spans="1:5" x14ac:dyDescent="0.3">
      <c r="A205">
        <v>2004</v>
      </c>
      <c r="B205">
        <v>3486.61</v>
      </c>
      <c r="C205">
        <v>115.27800000000001</v>
      </c>
      <c r="D205">
        <v>3263.57</v>
      </c>
      <c r="E205">
        <v>3724.89</v>
      </c>
    </row>
    <row r="206" spans="1:5" x14ac:dyDescent="0.3">
      <c r="A206">
        <v>2005</v>
      </c>
      <c r="B206">
        <v>3184.09</v>
      </c>
      <c r="C206">
        <v>110.84399999999999</v>
      </c>
      <c r="D206">
        <v>2970.01</v>
      </c>
      <c r="E206">
        <v>3413.61</v>
      </c>
    </row>
    <row r="207" spans="1:5" x14ac:dyDescent="0.3">
      <c r="A207">
        <v>2006</v>
      </c>
      <c r="B207">
        <v>2610.39</v>
      </c>
      <c r="C207">
        <v>101.91500000000001</v>
      </c>
      <c r="D207">
        <v>2414.39</v>
      </c>
      <c r="E207">
        <v>2822.3</v>
      </c>
    </row>
    <row r="208" spans="1:5" x14ac:dyDescent="0.3">
      <c r="A208">
        <v>2007</v>
      </c>
      <c r="B208">
        <v>2174.0500000000002</v>
      </c>
      <c r="C208">
        <v>100.568</v>
      </c>
      <c r="D208">
        <v>1982.04</v>
      </c>
      <c r="E208">
        <v>2384.67</v>
      </c>
    </row>
    <row r="209" spans="1:5" x14ac:dyDescent="0.3">
      <c r="A209">
        <v>2008</v>
      </c>
      <c r="B209">
        <v>1590.37</v>
      </c>
      <c r="C209">
        <v>87.273300000000006</v>
      </c>
      <c r="D209">
        <v>1425.18</v>
      </c>
      <c r="E209">
        <v>1774.71</v>
      </c>
    </row>
    <row r="210" spans="1:5" x14ac:dyDescent="0.3">
      <c r="A210">
        <v>2009</v>
      </c>
      <c r="B210">
        <v>1708.42</v>
      </c>
      <c r="C210">
        <v>104.306</v>
      </c>
      <c r="D210">
        <v>1512.21</v>
      </c>
      <c r="E210">
        <v>1930.08</v>
      </c>
    </row>
    <row r="211" spans="1:5" x14ac:dyDescent="0.3">
      <c r="A211">
        <v>2010</v>
      </c>
      <c r="B211">
        <v>1837.04</v>
      </c>
      <c r="C211">
        <v>125.473</v>
      </c>
      <c r="D211">
        <v>1602.73</v>
      </c>
      <c r="E211">
        <v>2105.6</v>
      </c>
    </row>
    <row r="212" spans="1:5" x14ac:dyDescent="0.3">
      <c r="A212">
        <v>2011</v>
      </c>
      <c r="B212">
        <v>2059.12</v>
      </c>
      <c r="C212">
        <v>174.83099999999999</v>
      </c>
      <c r="D212">
        <v>1738.07</v>
      </c>
      <c r="E212">
        <v>2439.48</v>
      </c>
    </row>
    <row r="213" spans="1:5" x14ac:dyDescent="0.3">
      <c r="A213">
        <v>2012</v>
      </c>
      <c r="B213">
        <v>2289.02</v>
      </c>
      <c r="C213">
        <v>256.57400000000001</v>
      </c>
      <c r="D213">
        <v>1830.6</v>
      </c>
      <c r="E213">
        <v>2862.23</v>
      </c>
    </row>
    <row r="214" spans="1:5" x14ac:dyDescent="0.3">
      <c r="A214" t="s">
        <v>16</v>
      </c>
    </row>
    <row r="215" spans="1:5" x14ac:dyDescent="0.3">
      <c r="A215">
        <v>1964</v>
      </c>
      <c r="B215">
        <v>5227.5</v>
      </c>
      <c r="C215">
        <v>1771.63</v>
      </c>
      <c r="D215">
        <v>2703.27</v>
      </c>
      <c r="E215">
        <v>10108.799999999999</v>
      </c>
    </row>
    <row r="216" spans="1:5" x14ac:dyDescent="0.3">
      <c r="A216">
        <v>1965</v>
      </c>
      <c r="B216">
        <v>20406.7</v>
      </c>
      <c r="C216">
        <v>4276.21</v>
      </c>
      <c r="D216">
        <v>13480.7</v>
      </c>
      <c r="E216">
        <v>30891.1</v>
      </c>
    </row>
    <row r="217" spans="1:5" x14ac:dyDescent="0.3">
      <c r="A217">
        <v>1966</v>
      </c>
      <c r="B217">
        <v>14313.4</v>
      </c>
      <c r="C217">
        <v>4531.68</v>
      </c>
      <c r="D217">
        <v>7714.08</v>
      </c>
      <c r="E217">
        <v>26558.3</v>
      </c>
    </row>
    <row r="218" spans="1:5" x14ac:dyDescent="0.3">
      <c r="A218">
        <v>1967</v>
      </c>
      <c r="B218">
        <v>28708.400000000001</v>
      </c>
      <c r="C218">
        <v>6821.71</v>
      </c>
      <c r="D218">
        <v>17965.599999999999</v>
      </c>
      <c r="E218">
        <v>45875</v>
      </c>
    </row>
    <row r="219" spans="1:5" x14ac:dyDescent="0.3">
      <c r="A219">
        <v>1968</v>
      </c>
      <c r="B219">
        <v>26679.5</v>
      </c>
      <c r="C219">
        <v>6628.55</v>
      </c>
      <c r="D219">
        <v>16353.1</v>
      </c>
      <c r="E219">
        <v>43526.8</v>
      </c>
    </row>
    <row r="220" spans="1:5" x14ac:dyDescent="0.3">
      <c r="A220">
        <v>1969</v>
      </c>
      <c r="B220">
        <v>29281.4</v>
      </c>
      <c r="C220">
        <v>6817.14</v>
      </c>
      <c r="D220">
        <v>18494.099999999999</v>
      </c>
      <c r="E220">
        <v>46360.7</v>
      </c>
    </row>
    <row r="221" spans="1:5" x14ac:dyDescent="0.3">
      <c r="A221">
        <v>1970</v>
      </c>
      <c r="B221">
        <v>20123.7</v>
      </c>
      <c r="C221">
        <v>5475.27</v>
      </c>
      <c r="D221">
        <v>11792</v>
      </c>
      <c r="E221">
        <v>34342.1</v>
      </c>
    </row>
    <row r="222" spans="1:5" x14ac:dyDescent="0.3">
      <c r="A222">
        <v>1971</v>
      </c>
      <c r="B222">
        <v>9675.86</v>
      </c>
      <c r="C222">
        <v>3268.58</v>
      </c>
      <c r="D222">
        <v>5013.76</v>
      </c>
      <c r="E222">
        <v>18673.099999999999</v>
      </c>
    </row>
    <row r="223" spans="1:5" x14ac:dyDescent="0.3">
      <c r="A223">
        <v>1972</v>
      </c>
      <c r="B223">
        <v>10686.2</v>
      </c>
      <c r="C223">
        <v>3264.31</v>
      </c>
      <c r="D223">
        <v>5880.15</v>
      </c>
      <c r="E223">
        <v>19420.3</v>
      </c>
    </row>
    <row r="224" spans="1:5" x14ac:dyDescent="0.3">
      <c r="A224">
        <v>1973</v>
      </c>
      <c r="B224">
        <v>28946.7</v>
      </c>
      <c r="C224">
        <v>4557.5600000000004</v>
      </c>
      <c r="D224">
        <v>21168</v>
      </c>
      <c r="E224">
        <v>39584</v>
      </c>
    </row>
    <row r="225" spans="1:5" x14ac:dyDescent="0.3">
      <c r="A225">
        <v>1974</v>
      </c>
      <c r="B225">
        <v>21457.1</v>
      </c>
      <c r="C225">
        <v>3602.17</v>
      </c>
      <c r="D225">
        <v>15373.3</v>
      </c>
      <c r="E225">
        <v>29948.6</v>
      </c>
    </row>
    <row r="226" spans="1:5" x14ac:dyDescent="0.3">
      <c r="A226">
        <v>1975</v>
      </c>
      <c r="B226">
        <v>18171.099999999999</v>
      </c>
      <c r="C226">
        <v>2759.82</v>
      </c>
      <c r="D226">
        <v>13434.2</v>
      </c>
      <c r="E226">
        <v>24578.2</v>
      </c>
    </row>
    <row r="227" spans="1:5" x14ac:dyDescent="0.3">
      <c r="A227">
        <v>1976</v>
      </c>
      <c r="B227">
        <v>13945.8</v>
      </c>
      <c r="C227">
        <v>2127.85</v>
      </c>
      <c r="D227">
        <v>10296.200000000001</v>
      </c>
      <c r="E227">
        <v>18889.099999999999</v>
      </c>
    </row>
    <row r="228" spans="1:5" x14ac:dyDescent="0.3">
      <c r="A228">
        <v>1977</v>
      </c>
      <c r="B228">
        <v>13901</v>
      </c>
      <c r="C228">
        <v>1801.96</v>
      </c>
      <c r="D228">
        <v>10738</v>
      </c>
      <c r="E228">
        <v>17995.8</v>
      </c>
    </row>
    <row r="229" spans="1:5" x14ac:dyDescent="0.3">
      <c r="A229">
        <v>1978</v>
      </c>
      <c r="B229">
        <v>26917.7</v>
      </c>
      <c r="C229">
        <v>2396.14</v>
      </c>
      <c r="D229">
        <v>22535.7</v>
      </c>
      <c r="E229">
        <v>32151.8</v>
      </c>
    </row>
    <row r="230" spans="1:5" x14ac:dyDescent="0.3">
      <c r="A230">
        <v>1979</v>
      </c>
      <c r="B230">
        <v>65651</v>
      </c>
      <c r="C230">
        <v>5151.51</v>
      </c>
      <c r="D230">
        <v>56129.2</v>
      </c>
      <c r="E230">
        <v>76788</v>
      </c>
    </row>
    <row r="231" spans="1:5" x14ac:dyDescent="0.3">
      <c r="A231">
        <v>1980</v>
      </c>
      <c r="B231">
        <v>26289.599999999999</v>
      </c>
      <c r="C231">
        <v>2083.71</v>
      </c>
      <c r="D231">
        <v>22441.200000000001</v>
      </c>
      <c r="E231">
        <v>30797.8</v>
      </c>
    </row>
    <row r="232" spans="1:5" x14ac:dyDescent="0.3">
      <c r="A232">
        <v>1981</v>
      </c>
      <c r="B232">
        <v>29777.599999999999</v>
      </c>
      <c r="C232">
        <v>2376.81</v>
      </c>
      <c r="D232">
        <v>25390.5</v>
      </c>
      <c r="E232">
        <v>34922.800000000003</v>
      </c>
    </row>
    <row r="233" spans="1:5" x14ac:dyDescent="0.3">
      <c r="A233">
        <v>1982</v>
      </c>
      <c r="B233">
        <v>15587.2</v>
      </c>
      <c r="C233">
        <v>1708.25</v>
      </c>
      <c r="D233">
        <v>12527.4</v>
      </c>
      <c r="E233">
        <v>19394.3</v>
      </c>
    </row>
    <row r="234" spans="1:5" x14ac:dyDescent="0.3">
      <c r="A234">
        <v>1983</v>
      </c>
      <c r="B234">
        <v>52550</v>
      </c>
      <c r="C234">
        <v>2894.08</v>
      </c>
      <c r="D234">
        <v>47073.2</v>
      </c>
      <c r="E234">
        <v>58664.1</v>
      </c>
    </row>
    <row r="235" spans="1:5" x14ac:dyDescent="0.3">
      <c r="A235">
        <v>1984</v>
      </c>
      <c r="B235">
        <v>13031.6</v>
      </c>
      <c r="C235">
        <v>1442.99</v>
      </c>
      <c r="D235">
        <v>10449.9</v>
      </c>
      <c r="E235">
        <v>16251.1</v>
      </c>
    </row>
    <row r="236" spans="1:5" x14ac:dyDescent="0.3">
      <c r="A236">
        <v>1985</v>
      </c>
      <c r="B236">
        <v>35369.1</v>
      </c>
      <c r="C236">
        <v>2119.42</v>
      </c>
      <c r="D236">
        <v>31377.8</v>
      </c>
      <c r="E236">
        <v>39868.1</v>
      </c>
    </row>
    <row r="237" spans="1:5" x14ac:dyDescent="0.3">
      <c r="A237">
        <v>1986</v>
      </c>
      <c r="B237">
        <v>14505.5</v>
      </c>
      <c r="C237">
        <v>1256.82</v>
      </c>
      <c r="D237">
        <v>12201.5</v>
      </c>
      <c r="E237">
        <v>17244.5</v>
      </c>
    </row>
    <row r="238" spans="1:5" x14ac:dyDescent="0.3">
      <c r="A238">
        <v>1987</v>
      </c>
      <c r="B238">
        <v>8493.2199999999993</v>
      </c>
      <c r="C238">
        <v>948.74599999999998</v>
      </c>
      <c r="D238">
        <v>6797.45</v>
      </c>
      <c r="E238">
        <v>10612</v>
      </c>
    </row>
    <row r="239" spans="1:5" x14ac:dyDescent="0.3">
      <c r="A239">
        <v>1988</v>
      </c>
      <c r="B239">
        <v>5490.94</v>
      </c>
      <c r="C239">
        <v>724.23400000000004</v>
      </c>
      <c r="D239">
        <v>4222.57</v>
      </c>
      <c r="E239">
        <v>7140.3</v>
      </c>
    </row>
    <row r="240" spans="1:5" x14ac:dyDescent="0.3">
      <c r="A240">
        <v>1989</v>
      </c>
      <c r="B240">
        <v>10356.6</v>
      </c>
      <c r="C240">
        <v>1068.99</v>
      </c>
      <c r="D240">
        <v>8429.48</v>
      </c>
      <c r="E240">
        <v>12724.3</v>
      </c>
    </row>
    <row r="241" spans="1:5" x14ac:dyDescent="0.3">
      <c r="A241">
        <v>1990</v>
      </c>
      <c r="B241">
        <v>50175.1</v>
      </c>
      <c r="C241">
        <v>1868.7</v>
      </c>
      <c r="D241">
        <v>46574.7</v>
      </c>
      <c r="E241">
        <v>54053.9</v>
      </c>
    </row>
    <row r="242" spans="1:5" x14ac:dyDescent="0.3">
      <c r="A242">
        <v>1991</v>
      </c>
      <c r="B242">
        <v>25581.8</v>
      </c>
      <c r="C242">
        <v>1434.11</v>
      </c>
      <c r="D242">
        <v>22870.6</v>
      </c>
      <c r="E242">
        <v>28614.5</v>
      </c>
    </row>
    <row r="243" spans="1:5" x14ac:dyDescent="0.3">
      <c r="A243">
        <v>1992</v>
      </c>
      <c r="B243">
        <v>22046.9</v>
      </c>
      <c r="C243">
        <v>1441.18</v>
      </c>
      <c r="D243">
        <v>19347.7</v>
      </c>
      <c r="E243">
        <v>25122.7</v>
      </c>
    </row>
    <row r="244" spans="1:5" x14ac:dyDescent="0.3">
      <c r="A244">
        <v>1993</v>
      </c>
      <c r="B244">
        <v>47813.1</v>
      </c>
      <c r="C244">
        <v>2068.09</v>
      </c>
      <c r="D244">
        <v>43852.6</v>
      </c>
      <c r="E244">
        <v>52131.4</v>
      </c>
    </row>
    <row r="245" spans="1:5" x14ac:dyDescent="0.3">
      <c r="A245">
        <v>1994</v>
      </c>
      <c r="B245">
        <v>14781.9</v>
      </c>
      <c r="C245">
        <v>1113.0999999999999</v>
      </c>
      <c r="D245">
        <v>12718</v>
      </c>
      <c r="E245">
        <v>17180.8</v>
      </c>
    </row>
    <row r="246" spans="1:5" x14ac:dyDescent="0.3">
      <c r="A246">
        <v>1995</v>
      </c>
      <c r="B246">
        <v>10797.6</v>
      </c>
      <c r="C246">
        <v>870.95500000000004</v>
      </c>
      <c r="D246">
        <v>9191.34</v>
      </c>
      <c r="E246">
        <v>12684.6</v>
      </c>
    </row>
    <row r="247" spans="1:5" x14ac:dyDescent="0.3">
      <c r="A247">
        <v>1996</v>
      </c>
      <c r="B247">
        <v>23218.7</v>
      </c>
      <c r="C247">
        <v>1178.04</v>
      </c>
      <c r="D247">
        <v>20979.599999999999</v>
      </c>
      <c r="E247">
        <v>25696.799999999999</v>
      </c>
    </row>
    <row r="248" spans="1:5" x14ac:dyDescent="0.3">
      <c r="A248">
        <v>1997</v>
      </c>
      <c r="B248">
        <v>31494.400000000001</v>
      </c>
      <c r="C248">
        <v>1343.22</v>
      </c>
      <c r="D248">
        <v>28920.5</v>
      </c>
      <c r="E248">
        <v>34297.4</v>
      </c>
    </row>
    <row r="249" spans="1:5" x14ac:dyDescent="0.3">
      <c r="A249">
        <v>1998</v>
      </c>
      <c r="B249">
        <v>15699.7</v>
      </c>
      <c r="C249">
        <v>955.34900000000005</v>
      </c>
      <c r="D249">
        <v>13902.2</v>
      </c>
      <c r="E249">
        <v>17729.5</v>
      </c>
    </row>
    <row r="250" spans="1:5" x14ac:dyDescent="0.3">
      <c r="A250">
        <v>1999</v>
      </c>
      <c r="B250">
        <v>17239.400000000001</v>
      </c>
      <c r="C250">
        <v>998.29300000000001</v>
      </c>
      <c r="D250">
        <v>15355.6</v>
      </c>
      <c r="E250">
        <v>19354.3</v>
      </c>
    </row>
    <row r="251" spans="1:5" x14ac:dyDescent="0.3">
      <c r="A251">
        <v>2000</v>
      </c>
      <c r="B251">
        <v>26600.7</v>
      </c>
      <c r="C251">
        <v>1216.3800000000001</v>
      </c>
      <c r="D251">
        <v>24277.1</v>
      </c>
      <c r="E251">
        <v>29146.799999999999</v>
      </c>
    </row>
    <row r="252" spans="1:5" x14ac:dyDescent="0.3">
      <c r="A252">
        <v>2001</v>
      </c>
      <c r="B252">
        <v>35891.4</v>
      </c>
      <c r="C252">
        <v>1318.73</v>
      </c>
      <c r="D252">
        <v>33349.300000000003</v>
      </c>
      <c r="E252">
        <v>38627.199999999997</v>
      </c>
    </row>
    <row r="253" spans="1:5" x14ac:dyDescent="0.3">
      <c r="A253">
        <v>2002</v>
      </c>
      <c r="B253">
        <v>23355.7</v>
      </c>
      <c r="C253">
        <v>1065.29</v>
      </c>
      <c r="D253">
        <v>21320.400000000001</v>
      </c>
      <c r="E253">
        <v>25585.3</v>
      </c>
    </row>
    <row r="254" spans="1:5" x14ac:dyDescent="0.3">
      <c r="A254">
        <v>2003</v>
      </c>
      <c r="B254">
        <v>14086.5</v>
      </c>
      <c r="C254">
        <v>784.44</v>
      </c>
      <c r="D254">
        <v>12602.9</v>
      </c>
      <c r="E254">
        <v>15744.7</v>
      </c>
    </row>
    <row r="255" spans="1:5" x14ac:dyDescent="0.3">
      <c r="A255">
        <v>2004</v>
      </c>
      <c r="B255">
        <v>6307.98</v>
      </c>
      <c r="C255">
        <v>503.99299999999999</v>
      </c>
      <c r="D255">
        <v>5377.77</v>
      </c>
      <c r="E255">
        <v>7399.09</v>
      </c>
    </row>
    <row r="256" spans="1:5" x14ac:dyDescent="0.3">
      <c r="A256">
        <v>2005</v>
      </c>
      <c r="B256">
        <v>4470.88</v>
      </c>
      <c r="C256">
        <v>438.41699999999997</v>
      </c>
      <c r="D256">
        <v>3676.4</v>
      </c>
      <c r="E256">
        <v>5437.06</v>
      </c>
    </row>
    <row r="257" spans="1:16" x14ac:dyDescent="0.3">
      <c r="A257">
        <v>2006</v>
      </c>
      <c r="B257">
        <v>10740.2</v>
      </c>
      <c r="C257">
        <v>793.72799999999995</v>
      </c>
      <c r="D257">
        <v>9266.39</v>
      </c>
      <c r="E257">
        <v>12448.5</v>
      </c>
    </row>
    <row r="258" spans="1:16" x14ac:dyDescent="0.3">
      <c r="A258">
        <v>2007</v>
      </c>
      <c r="B258">
        <v>25682.9</v>
      </c>
      <c r="C258">
        <v>2117.25</v>
      </c>
      <c r="D258">
        <v>21785.200000000001</v>
      </c>
      <c r="E258">
        <v>30278.1</v>
      </c>
    </row>
    <row r="259" spans="1:16" x14ac:dyDescent="0.3">
      <c r="A259">
        <v>2008</v>
      </c>
      <c r="B259">
        <v>8496.0400000000009</v>
      </c>
      <c r="C259">
        <v>1298.78</v>
      </c>
      <c r="D259">
        <v>6269.06</v>
      </c>
      <c r="E259">
        <v>11514.1</v>
      </c>
    </row>
    <row r="260" spans="1:16" x14ac:dyDescent="0.3">
      <c r="A260">
        <v>2009</v>
      </c>
      <c r="B260">
        <v>43606.6</v>
      </c>
      <c r="C260">
        <v>6304.95</v>
      </c>
      <c r="D260">
        <v>32705</v>
      </c>
      <c r="E260">
        <v>58142</v>
      </c>
    </row>
    <row r="261" spans="1:16" x14ac:dyDescent="0.3">
      <c r="A261">
        <v>2010</v>
      </c>
      <c r="B261">
        <v>19132.7</v>
      </c>
      <c r="C261">
        <v>3179.87</v>
      </c>
      <c r="D261">
        <v>13753.1</v>
      </c>
      <c r="E261">
        <v>26616.7</v>
      </c>
    </row>
    <row r="262" spans="1:16" x14ac:dyDescent="0.3">
      <c r="A262">
        <v>2011</v>
      </c>
      <c r="B262">
        <v>18620.5</v>
      </c>
      <c r="C262">
        <v>3258.18</v>
      </c>
      <c r="D262">
        <v>13156.9</v>
      </c>
      <c r="E262">
        <v>26353.1</v>
      </c>
    </row>
    <row r="263" spans="1:16" x14ac:dyDescent="0.3">
      <c r="A263">
        <v>2012</v>
      </c>
      <c r="B263">
        <v>17450.5</v>
      </c>
      <c r="C263">
        <v>3717</v>
      </c>
      <c r="D263">
        <v>11451</v>
      </c>
      <c r="E263">
        <v>26593.200000000001</v>
      </c>
    </row>
    <row r="264" spans="1:16" x14ac:dyDescent="0.3">
      <c r="A264" t="s">
        <v>17</v>
      </c>
    </row>
    <row r="265" spans="1:16" x14ac:dyDescent="0.3">
      <c r="A265" t="s">
        <v>18</v>
      </c>
    </row>
    <row r="266" spans="1:16" x14ac:dyDescent="0.3">
      <c r="A266" t="s">
        <v>19</v>
      </c>
    </row>
    <row r="267" spans="1:16" x14ac:dyDescent="0.3">
      <c r="A267" t="s">
        <v>20</v>
      </c>
    </row>
    <row r="268" spans="1:16" x14ac:dyDescent="0.3">
      <c r="A268" t="s">
        <v>21</v>
      </c>
    </row>
    <row r="269" spans="1:16" x14ac:dyDescent="0.3">
      <c r="A269">
        <v>1964</v>
      </c>
      <c r="B269">
        <v>2.5321E-2</v>
      </c>
      <c r="C269">
        <v>0.105571</v>
      </c>
      <c r="D269">
        <v>0.16556299999999999</v>
      </c>
      <c r="E269">
        <v>0.19361100000000001</v>
      </c>
      <c r="F269">
        <v>9.5441999999999999E-2</v>
      </c>
      <c r="G269">
        <v>0.26840700000000001</v>
      </c>
      <c r="H269">
        <v>0.120764</v>
      </c>
      <c r="I269">
        <v>2.5321E-2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>
        <v>1965</v>
      </c>
      <c r="B270">
        <v>1.417E-2</v>
      </c>
      <c r="C270">
        <v>1.5327E-2</v>
      </c>
      <c r="D270">
        <v>0.20416400000000001</v>
      </c>
      <c r="E270">
        <v>0.55031799999999997</v>
      </c>
      <c r="F270">
        <v>0.13475999999999999</v>
      </c>
      <c r="G270">
        <v>3.3544999999999998E-2</v>
      </c>
      <c r="H270">
        <v>3.2389000000000001E-2</v>
      </c>
      <c r="I270">
        <v>1.5327E-2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>
        <v>1966</v>
      </c>
      <c r="B271">
        <v>2.8427999999999998E-2</v>
      </c>
      <c r="C271">
        <v>0.16830200000000001</v>
      </c>
      <c r="D271">
        <v>5.7357999999999999E-2</v>
      </c>
      <c r="E271">
        <v>0.420126</v>
      </c>
      <c r="F271">
        <v>0.26490599999999997</v>
      </c>
      <c r="G271">
        <v>2.4150999999999999E-2</v>
      </c>
      <c r="H271">
        <v>2.6415000000000001E-2</v>
      </c>
      <c r="I271">
        <v>1.0314E-2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>
        <v>1967</v>
      </c>
      <c r="B272">
        <v>9.4670099999999997E-3</v>
      </c>
      <c r="C272">
        <v>0.110178</v>
      </c>
      <c r="D272">
        <v>0.57751600000000003</v>
      </c>
      <c r="E272">
        <v>8.7692099999999995E-2</v>
      </c>
      <c r="F272">
        <v>0.16</v>
      </c>
      <c r="G272">
        <v>3.7988000000000001E-2</v>
      </c>
      <c r="H272">
        <v>1.1479E-2</v>
      </c>
      <c r="I272">
        <v>5.6800100000000001E-3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1968</v>
      </c>
      <c r="B273">
        <v>3.2939000000000003E-2</v>
      </c>
      <c r="C273">
        <v>0.178617</v>
      </c>
      <c r="D273">
        <v>0.14021800000000001</v>
      </c>
      <c r="E273">
        <v>0.46851700000000002</v>
      </c>
      <c r="F273">
        <v>0.10736999999999999</v>
      </c>
      <c r="G273">
        <v>3.0572999999999999E-2</v>
      </c>
      <c r="H273">
        <v>3.6579E-2</v>
      </c>
      <c r="I273">
        <v>5.1869999999999998E-3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>
        <v>1969</v>
      </c>
      <c r="B274">
        <v>1.4678E-2</v>
      </c>
      <c r="C274">
        <v>7.9766100000000006E-2</v>
      </c>
      <c r="D274">
        <v>0.459233</v>
      </c>
      <c r="E274">
        <v>0.31568400000000002</v>
      </c>
      <c r="F274">
        <v>0.10843</v>
      </c>
      <c r="G274">
        <v>2.3050000000000002E-3</v>
      </c>
      <c r="H274">
        <v>1.2142E-2</v>
      </c>
      <c r="I274">
        <v>7.7610099999999996E-3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>
        <v>1970</v>
      </c>
      <c r="B275">
        <v>0.15676200000000001</v>
      </c>
      <c r="C275">
        <v>0.238147</v>
      </c>
      <c r="D275">
        <v>0.37426300000000001</v>
      </c>
      <c r="E275">
        <v>0.17669899999999999</v>
      </c>
      <c r="F275">
        <v>3.4247E-2</v>
      </c>
      <c r="G275">
        <v>1.1143E-2</v>
      </c>
      <c r="H275">
        <v>5.5710000000000004E-3</v>
      </c>
      <c r="I275">
        <v>3.1679999999999998E-3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>
        <v>1971</v>
      </c>
      <c r="B276">
        <v>0.165462</v>
      </c>
      <c r="C276">
        <v>4.9415000000000001E-2</v>
      </c>
      <c r="D276">
        <v>0.27603</v>
      </c>
      <c r="E276">
        <v>0.18528700000000001</v>
      </c>
      <c r="F276">
        <v>0.27468900000000002</v>
      </c>
      <c r="G276">
        <v>2.6682999999999998E-2</v>
      </c>
      <c r="H276">
        <v>1.7514999999999999E-2</v>
      </c>
      <c r="I276">
        <v>4.9189999999999998E-3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>
        <v>1972</v>
      </c>
      <c r="B277">
        <v>3.1427999999999998E-2</v>
      </c>
      <c r="C277">
        <v>0.15159600000000001</v>
      </c>
      <c r="D277">
        <v>0.349715</v>
      </c>
      <c r="E277">
        <v>0.28007900000000002</v>
      </c>
      <c r="F277">
        <v>0.11734700000000001</v>
      </c>
      <c r="G277">
        <v>4.6027999999999999E-2</v>
      </c>
      <c r="H277">
        <v>1.7471E-2</v>
      </c>
      <c r="I277">
        <v>6.3350100000000003E-3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>
        <v>1973</v>
      </c>
      <c r="B278">
        <v>1.1129E-2</v>
      </c>
      <c r="C278">
        <v>0.100338</v>
      </c>
      <c r="D278">
        <v>0.121466</v>
      </c>
      <c r="E278">
        <v>0.26405400000000001</v>
      </c>
      <c r="F278">
        <v>0.202123</v>
      </c>
      <c r="G278">
        <v>0.13807</v>
      </c>
      <c r="H278">
        <v>7.6821899999999999E-2</v>
      </c>
      <c r="I278">
        <v>5.5642900000000002E-2</v>
      </c>
      <c r="J278">
        <v>2.4972000000000001E-2</v>
      </c>
      <c r="K278">
        <v>4.4979900000000003E-3</v>
      </c>
      <c r="L278">
        <v>5.6599899999999997E-4</v>
      </c>
      <c r="M278">
        <v>1.4999999999999999E-4</v>
      </c>
      <c r="N278" s="1">
        <v>3.2499999999999997E-5</v>
      </c>
      <c r="O278">
        <v>1.3799999999999999E-4</v>
      </c>
      <c r="P278">
        <v>0</v>
      </c>
    </row>
    <row r="279" spans="1:16" x14ac:dyDescent="0.3">
      <c r="A279">
        <v>1974</v>
      </c>
      <c r="B279">
        <v>2.4247000000000001E-2</v>
      </c>
      <c r="C279">
        <v>0.52727999999999997</v>
      </c>
      <c r="D279">
        <v>0.19487099999999999</v>
      </c>
      <c r="E279">
        <v>5.54271E-2</v>
      </c>
      <c r="F279">
        <v>7.4453099999999994E-2</v>
      </c>
      <c r="G279">
        <v>4.0191999999999999E-2</v>
      </c>
      <c r="H279">
        <v>2.5745000000000001E-2</v>
      </c>
      <c r="I279">
        <v>2.1690000000000001E-2</v>
      </c>
      <c r="J279">
        <v>2.1288999999999999E-2</v>
      </c>
      <c r="K279">
        <v>8.9540100000000001E-3</v>
      </c>
      <c r="L279">
        <v>3.6380000000000002E-3</v>
      </c>
      <c r="M279">
        <v>9.5000100000000001E-4</v>
      </c>
      <c r="N279">
        <v>9.4800099999999997E-4</v>
      </c>
      <c r="O279">
        <v>1.6899999999999999E-4</v>
      </c>
      <c r="P279">
        <v>1.47E-4</v>
      </c>
    </row>
    <row r="280" spans="1:16" x14ac:dyDescent="0.3">
      <c r="A280">
        <v>1975</v>
      </c>
      <c r="B280">
        <v>8.5430000000000002E-3</v>
      </c>
      <c r="C280">
        <v>0.150288</v>
      </c>
      <c r="D280">
        <v>0.69184299999999999</v>
      </c>
      <c r="E280">
        <v>5.3185000000000003E-2</v>
      </c>
      <c r="F280">
        <v>1.4149E-2</v>
      </c>
      <c r="G280">
        <v>2.6572999999999999E-2</v>
      </c>
      <c r="H280">
        <v>2.5451999999999999E-2</v>
      </c>
      <c r="I280">
        <v>1.3868999999999999E-2</v>
      </c>
      <c r="J280">
        <v>8.1620000000000009E-3</v>
      </c>
      <c r="K280">
        <v>5.7470000000000004E-3</v>
      </c>
      <c r="L280">
        <v>1.421E-3</v>
      </c>
      <c r="M280">
        <v>5.62E-4</v>
      </c>
      <c r="N280" s="1">
        <v>9.0400000000000002E-5</v>
      </c>
      <c r="O280">
        <v>1.16E-4</v>
      </c>
      <c r="P280">
        <v>0</v>
      </c>
    </row>
    <row r="281" spans="1:16" x14ac:dyDescent="0.3">
      <c r="A281">
        <v>1976</v>
      </c>
      <c r="B281">
        <v>2.0000000000000001E-4</v>
      </c>
      <c r="C281">
        <v>0.120162</v>
      </c>
      <c r="D281">
        <v>0.45461600000000002</v>
      </c>
      <c r="E281">
        <v>0.30598599999999998</v>
      </c>
      <c r="F281">
        <v>3.0152000000000002E-2</v>
      </c>
      <c r="G281">
        <v>1.3916E-2</v>
      </c>
      <c r="H281">
        <v>1.9279000000000001E-2</v>
      </c>
      <c r="I281">
        <v>2.2363000000000001E-2</v>
      </c>
      <c r="J281">
        <v>1.7395999999999998E-2</v>
      </c>
      <c r="K281">
        <v>8.5719899999999998E-3</v>
      </c>
      <c r="L281">
        <v>3.9560000000000003E-3</v>
      </c>
      <c r="M281">
        <v>2.7060000000000001E-3</v>
      </c>
      <c r="N281">
        <v>6.9699900000000001E-4</v>
      </c>
      <c r="O281">
        <v>0</v>
      </c>
      <c r="P281">
        <v>0</v>
      </c>
    </row>
    <row r="282" spans="1:16" x14ac:dyDescent="0.3">
      <c r="A282">
        <v>1977</v>
      </c>
      <c r="B282">
        <v>3.7671999999999997E-2</v>
      </c>
      <c r="C282">
        <v>0.247673</v>
      </c>
      <c r="D282">
        <v>0.331098</v>
      </c>
      <c r="E282">
        <v>0.23990500000000001</v>
      </c>
      <c r="F282">
        <v>8.6128999999999997E-2</v>
      </c>
      <c r="G282">
        <v>1.9158000000000001E-2</v>
      </c>
      <c r="H282">
        <v>7.0299999999999998E-3</v>
      </c>
      <c r="I282">
        <v>1.0141000000000001E-2</v>
      </c>
      <c r="J282">
        <v>8.1110000000000002E-3</v>
      </c>
      <c r="K282">
        <v>6.5139999999999998E-3</v>
      </c>
      <c r="L282">
        <v>3.3600000000000001E-3</v>
      </c>
      <c r="M282">
        <v>1.6670000000000001E-3</v>
      </c>
      <c r="N282">
        <v>1.2290000000000001E-3</v>
      </c>
      <c r="O282">
        <v>2.4499999999999999E-4</v>
      </c>
      <c r="P282" s="1">
        <v>6.7799999999999995E-5</v>
      </c>
    </row>
    <row r="283" spans="1:16" x14ac:dyDescent="0.3">
      <c r="A283">
        <v>1978</v>
      </c>
      <c r="B283">
        <v>1.2042000000000001E-2</v>
      </c>
      <c r="C283">
        <v>0.186306</v>
      </c>
      <c r="D283">
        <v>0.308118</v>
      </c>
      <c r="E283">
        <v>0.26135900000000001</v>
      </c>
      <c r="F283">
        <v>0.15068000000000001</v>
      </c>
      <c r="G283">
        <v>4.0794999999999998E-2</v>
      </c>
      <c r="H283">
        <v>1.1771999999999999E-2</v>
      </c>
      <c r="I283">
        <v>7.0980000000000001E-3</v>
      </c>
      <c r="J283">
        <v>8.0470000000000003E-3</v>
      </c>
      <c r="K283">
        <v>6.4710000000000002E-3</v>
      </c>
      <c r="L283">
        <v>4.5589999999999997E-3</v>
      </c>
      <c r="M283">
        <v>1.7409999999999999E-3</v>
      </c>
      <c r="N283">
        <v>7.2199999999999999E-4</v>
      </c>
      <c r="O283">
        <v>2.2100000000000001E-4</v>
      </c>
      <c r="P283" s="1">
        <v>6.9200000000000002E-5</v>
      </c>
    </row>
    <row r="284" spans="1:16" x14ac:dyDescent="0.3">
      <c r="A284">
        <v>1979</v>
      </c>
      <c r="B284">
        <v>3.95E-2</v>
      </c>
      <c r="C284">
        <v>0.21152499999999999</v>
      </c>
      <c r="D284">
        <v>0.28037299999999998</v>
      </c>
      <c r="E284">
        <v>0.16364799999999999</v>
      </c>
      <c r="F284">
        <v>0.152892</v>
      </c>
      <c r="G284">
        <v>8.3938899999999997E-2</v>
      </c>
      <c r="H284">
        <v>2.1921E-2</v>
      </c>
      <c r="I284">
        <v>1.0012E-2</v>
      </c>
      <c r="J284">
        <v>1.3972999999999999E-2</v>
      </c>
      <c r="K284">
        <v>1.0706E-2</v>
      </c>
      <c r="L284">
        <v>6.8619900000000001E-3</v>
      </c>
      <c r="M284">
        <v>3.0690000000000001E-3</v>
      </c>
      <c r="N284">
        <v>1.1529999999999999E-3</v>
      </c>
      <c r="O284">
        <v>2.0599999999999999E-4</v>
      </c>
      <c r="P284">
        <v>2.22E-4</v>
      </c>
    </row>
    <row r="285" spans="1:16" x14ac:dyDescent="0.3">
      <c r="A285">
        <v>1980</v>
      </c>
      <c r="B285">
        <v>4.0340000000000003E-3</v>
      </c>
      <c r="C285">
        <v>0.19093199999999999</v>
      </c>
      <c r="D285">
        <v>0.33992600000000001</v>
      </c>
      <c r="E285">
        <v>0.183116</v>
      </c>
      <c r="F285">
        <v>0.10412399999999999</v>
      </c>
      <c r="G285">
        <v>8.7116899999999997E-2</v>
      </c>
      <c r="H285">
        <v>3.4571999999999999E-2</v>
      </c>
      <c r="I285">
        <v>1.5525000000000001E-2</v>
      </c>
      <c r="J285">
        <v>8.9809899999999995E-3</v>
      </c>
      <c r="K285">
        <v>9.8769900000000004E-3</v>
      </c>
      <c r="L285">
        <v>1.0508E-2</v>
      </c>
      <c r="M285">
        <v>6.5609900000000001E-3</v>
      </c>
      <c r="N285">
        <v>3.192E-3</v>
      </c>
      <c r="O285">
        <v>1.036E-3</v>
      </c>
      <c r="P285">
        <v>5.0000000000000001E-4</v>
      </c>
    </row>
    <row r="286" spans="1:16" x14ac:dyDescent="0.3">
      <c r="A286">
        <v>1981</v>
      </c>
      <c r="B286">
        <v>2.6200000000000003E-4</v>
      </c>
      <c r="C286">
        <v>3.3202000000000002E-2</v>
      </c>
      <c r="D286">
        <v>0.46571299999999999</v>
      </c>
      <c r="E286">
        <v>0.29335</v>
      </c>
      <c r="F286">
        <v>0.10438699999999999</v>
      </c>
      <c r="G286">
        <v>4.7308000000000003E-2</v>
      </c>
      <c r="H286">
        <v>2.3758000000000001E-2</v>
      </c>
      <c r="I286">
        <v>1.3610000000000001E-2</v>
      </c>
      <c r="J286">
        <v>7.4029899999999999E-3</v>
      </c>
      <c r="K286">
        <v>4.2989999999999999E-3</v>
      </c>
      <c r="L286">
        <v>3.4529999999999999E-3</v>
      </c>
      <c r="M286">
        <v>2.1150000000000001E-3</v>
      </c>
      <c r="N286">
        <v>6.9899899999999995E-4</v>
      </c>
      <c r="O286">
        <v>2.9E-4</v>
      </c>
      <c r="P286">
        <v>1.5200000000000001E-4</v>
      </c>
    </row>
    <row r="287" spans="1:16" x14ac:dyDescent="0.3">
      <c r="A287">
        <v>1982</v>
      </c>
      <c r="B287">
        <v>2.3700000000000001E-3</v>
      </c>
      <c r="C287">
        <v>1.2649000000000001E-2</v>
      </c>
      <c r="D287">
        <v>8.0549999999999997E-2</v>
      </c>
      <c r="E287">
        <v>0.58499100000000004</v>
      </c>
      <c r="F287">
        <v>0.21074300000000001</v>
      </c>
      <c r="G287">
        <v>5.1754000000000001E-2</v>
      </c>
      <c r="H287">
        <v>1.7953E-2</v>
      </c>
      <c r="I287">
        <v>1.7972999999999999E-2</v>
      </c>
      <c r="J287">
        <v>1.0743000000000001E-2</v>
      </c>
      <c r="K287">
        <v>4.5310000000000003E-3</v>
      </c>
      <c r="L287">
        <v>2.7039999999999998E-3</v>
      </c>
      <c r="M287">
        <v>1.5870000000000001E-3</v>
      </c>
      <c r="N287">
        <v>9.2800000000000001E-4</v>
      </c>
      <c r="O287">
        <v>3.4400000000000001E-4</v>
      </c>
      <c r="P287">
        <v>1.8000000000000001E-4</v>
      </c>
    </row>
    <row r="288" spans="1:16" x14ac:dyDescent="0.3">
      <c r="A288">
        <v>1983</v>
      </c>
      <c r="B288">
        <v>2.9060100000000001E-3</v>
      </c>
      <c r="C288">
        <v>6.7965100000000001E-2</v>
      </c>
      <c r="D288">
        <v>9.0431200000000003E-2</v>
      </c>
      <c r="E288">
        <v>0.17937800000000001</v>
      </c>
      <c r="F288">
        <v>0.46821000000000002</v>
      </c>
      <c r="G288">
        <v>0.12509300000000001</v>
      </c>
      <c r="H288">
        <v>2.3737999999999999E-2</v>
      </c>
      <c r="I288">
        <v>1.4167000000000001E-2</v>
      </c>
      <c r="J288">
        <v>1.1353E-2</v>
      </c>
      <c r="K288">
        <v>6.3620100000000004E-3</v>
      </c>
      <c r="L288">
        <v>4.3560099999999996E-3</v>
      </c>
      <c r="M288">
        <v>2.8080100000000001E-3</v>
      </c>
      <c r="N288">
        <v>2.0170000000000001E-3</v>
      </c>
      <c r="O288">
        <v>9.9700200000000009E-4</v>
      </c>
      <c r="P288">
        <v>2.1800000000000001E-4</v>
      </c>
    </row>
    <row r="289" spans="1:16" x14ac:dyDescent="0.3">
      <c r="A289">
        <v>1984</v>
      </c>
      <c r="B289">
        <v>1.0820000000000001E-3</v>
      </c>
      <c r="C289">
        <v>2.3623000000000002E-2</v>
      </c>
      <c r="D289">
        <v>4.5693999999999999E-2</v>
      </c>
      <c r="E289">
        <v>0.22206999999999999</v>
      </c>
      <c r="F289">
        <v>0.25354900000000002</v>
      </c>
      <c r="G289">
        <v>0.33724700000000002</v>
      </c>
      <c r="H289">
        <v>6.9013099999999994E-2</v>
      </c>
      <c r="I289">
        <v>1.8339999999999999E-2</v>
      </c>
      <c r="J289">
        <v>1.2938E-2</v>
      </c>
      <c r="K289">
        <v>8.0670099999999995E-3</v>
      </c>
      <c r="L289">
        <v>3.6600000000000001E-3</v>
      </c>
      <c r="M289">
        <v>1.299E-3</v>
      </c>
      <c r="N289">
        <v>1.5100000000000001E-3</v>
      </c>
      <c r="O289">
        <v>8.6100100000000002E-4</v>
      </c>
      <c r="P289">
        <v>1.0460000000000001E-3</v>
      </c>
    </row>
    <row r="290" spans="1:16" x14ac:dyDescent="0.3">
      <c r="A290">
        <v>1985</v>
      </c>
      <c r="B290">
        <v>1.377E-3</v>
      </c>
      <c r="C290">
        <v>2.8742E-2</v>
      </c>
      <c r="D290">
        <v>0.198541</v>
      </c>
      <c r="E290">
        <v>6.3409999999999994E-2</v>
      </c>
      <c r="F290">
        <v>0.190469</v>
      </c>
      <c r="G290">
        <v>0.16742599999999999</v>
      </c>
      <c r="H290">
        <v>0.23080999999999999</v>
      </c>
      <c r="I290">
        <v>5.8574000000000001E-2</v>
      </c>
      <c r="J290">
        <v>1.9047999999999999E-2</v>
      </c>
      <c r="K290">
        <v>1.3448999999999999E-2</v>
      </c>
      <c r="L290">
        <v>1.2929E-2</v>
      </c>
      <c r="M290">
        <v>5.5529999999999998E-3</v>
      </c>
      <c r="N290">
        <v>4.9090000000000002E-3</v>
      </c>
      <c r="O290">
        <v>2.088E-3</v>
      </c>
      <c r="P290">
        <v>2.6749999999999999E-3</v>
      </c>
    </row>
    <row r="291" spans="1:16" x14ac:dyDescent="0.3">
      <c r="A291">
        <v>1986</v>
      </c>
      <c r="B291">
        <v>1.5139999999999999E-3</v>
      </c>
      <c r="C291">
        <v>4.2153999999999997E-2</v>
      </c>
      <c r="D291">
        <v>4.5221999999999998E-2</v>
      </c>
      <c r="E291">
        <v>0.36684699999999998</v>
      </c>
      <c r="F291">
        <v>0.10492600000000001</v>
      </c>
      <c r="G291">
        <v>0.18529300000000001</v>
      </c>
      <c r="H291">
        <v>0.108734</v>
      </c>
      <c r="I291">
        <v>0.105004</v>
      </c>
      <c r="J291">
        <v>2.9249000000000001E-2</v>
      </c>
      <c r="K291">
        <v>7.4400100000000004E-3</v>
      </c>
      <c r="L291">
        <v>1.637E-3</v>
      </c>
      <c r="M291">
        <v>1.2639999999999999E-3</v>
      </c>
      <c r="N291">
        <v>1.3200000000000001E-4</v>
      </c>
      <c r="O291">
        <v>5.8300099999999998E-4</v>
      </c>
      <c r="P291">
        <v>0</v>
      </c>
    </row>
    <row r="292" spans="1:16" x14ac:dyDescent="0.3">
      <c r="A292">
        <v>1987</v>
      </c>
      <c r="B292">
        <v>0</v>
      </c>
      <c r="C292">
        <v>1.4352999999999999E-2</v>
      </c>
      <c r="D292">
        <v>8.0901899999999999E-2</v>
      </c>
      <c r="E292">
        <v>5.62789E-2</v>
      </c>
      <c r="F292">
        <v>0.29985800000000001</v>
      </c>
      <c r="G292">
        <v>0.100715</v>
      </c>
      <c r="H292">
        <v>8.8820899999999994E-2</v>
      </c>
      <c r="I292">
        <v>6.5741900000000006E-2</v>
      </c>
      <c r="J292">
        <v>0.179309</v>
      </c>
      <c r="K292">
        <v>3.9206999999999999E-2</v>
      </c>
      <c r="L292">
        <v>2.8063999999999999E-2</v>
      </c>
      <c r="M292">
        <v>1.5557E-2</v>
      </c>
      <c r="N292">
        <v>2.0974E-2</v>
      </c>
      <c r="O292">
        <v>4.4209999999999996E-3</v>
      </c>
      <c r="P292">
        <v>5.7989900000000004E-3</v>
      </c>
    </row>
    <row r="293" spans="1:16" x14ac:dyDescent="0.3">
      <c r="A293">
        <v>1988</v>
      </c>
      <c r="B293">
        <v>0</v>
      </c>
      <c r="C293">
        <v>4.8669999999999998E-3</v>
      </c>
      <c r="D293">
        <v>0.20707800000000001</v>
      </c>
      <c r="E293">
        <v>0.19230800000000001</v>
      </c>
      <c r="F293">
        <v>0.115004</v>
      </c>
      <c r="G293">
        <v>0.24830199999999999</v>
      </c>
      <c r="H293">
        <v>0.10252699999999999</v>
      </c>
      <c r="I293">
        <v>4.7865999999999999E-2</v>
      </c>
      <c r="J293">
        <v>1.7871999999999999E-2</v>
      </c>
      <c r="K293">
        <v>4.4149000000000001E-2</v>
      </c>
      <c r="L293">
        <v>8.3239899999999999E-3</v>
      </c>
      <c r="M293">
        <v>4.6579999999999998E-3</v>
      </c>
      <c r="N293">
        <v>1.7149999999999999E-3</v>
      </c>
      <c r="O293">
        <v>2.506E-3</v>
      </c>
      <c r="P293">
        <v>2.8249999999999998E-3</v>
      </c>
    </row>
    <row r="294" spans="1:16" x14ac:dyDescent="0.3">
      <c r="A294">
        <v>1989</v>
      </c>
      <c r="B294">
        <v>0</v>
      </c>
      <c r="C294">
        <v>2.6710000000000002E-3</v>
      </c>
      <c r="D294">
        <v>3.0904000000000001E-2</v>
      </c>
      <c r="E294">
        <v>8.3526900000000001E-2</v>
      </c>
      <c r="F294">
        <v>0.25288300000000002</v>
      </c>
      <c r="G294">
        <v>9.3472899999999998E-2</v>
      </c>
      <c r="H294">
        <v>0.32077600000000001</v>
      </c>
      <c r="I294">
        <v>5.39969E-2</v>
      </c>
      <c r="J294">
        <v>5.81659E-2</v>
      </c>
      <c r="K294">
        <v>1.8176000000000001E-2</v>
      </c>
      <c r="L294">
        <v>7.2329900000000003E-2</v>
      </c>
      <c r="M294">
        <v>6.1019899999999998E-3</v>
      </c>
      <c r="N294">
        <v>2.235E-3</v>
      </c>
      <c r="O294">
        <v>1.436E-3</v>
      </c>
      <c r="P294">
        <v>3.3249999999999998E-3</v>
      </c>
    </row>
    <row r="295" spans="1:16" x14ac:dyDescent="0.3">
      <c r="A295">
        <v>1990</v>
      </c>
      <c r="B295">
        <v>7.5199999999999996E-4</v>
      </c>
      <c r="C295">
        <v>1.8901000000000001E-2</v>
      </c>
      <c r="D295">
        <v>3.2625000000000001E-2</v>
      </c>
      <c r="E295">
        <v>0.12570799999999999</v>
      </c>
      <c r="F295">
        <v>0.114964</v>
      </c>
      <c r="G295">
        <v>0.27363300000000002</v>
      </c>
      <c r="H295">
        <v>7.4005000000000001E-2</v>
      </c>
      <c r="I295">
        <v>0.21101500000000001</v>
      </c>
      <c r="J295">
        <v>3.7631999999999999E-2</v>
      </c>
      <c r="K295">
        <v>5.8368000000000003E-2</v>
      </c>
      <c r="L295">
        <v>5.1780000000000003E-3</v>
      </c>
      <c r="M295">
        <v>3.4402000000000002E-2</v>
      </c>
      <c r="N295">
        <v>4.8650000000000004E-3</v>
      </c>
      <c r="O295">
        <v>2.6770000000000001E-3</v>
      </c>
      <c r="P295">
        <v>5.2750000000000002E-3</v>
      </c>
    </row>
    <row r="296" spans="1:16" x14ac:dyDescent="0.3">
      <c r="A296">
        <v>1991</v>
      </c>
      <c r="B296">
        <v>4.6045E-4</v>
      </c>
      <c r="C296">
        <v>7.6072600000000004E-2</v>
      </c>
      <c r="D296">
        <v>2.7155200000000001E-2</v>
      </c>
      <c r="E296">
        <v>5.8872599999999997E-2</v>
      </c>
      <c r="F296">
        <v>9.4697600000000007E-2</v>
      </c>
      <c r="G296">
        <v>0.103979</v>
      </c>
      <c r="H296">
        <v>0.26279200000000003</v>
      </c>
      <c r="I296">
        <v>3.5341400000000002E-2</v>
      </c>
      <c r="J296">
        <v>0.14860999999999999</v>
      </c>
      <c r="K296">
        <v>1.4827999999999999E-2</v>
      </c>
      <c r="L296">
        <v>7.8252299999999997E-2</v>
      </c>
      <c r="M296">
        <v>9.3670699999999999E-3</v>
      </c>
      <c r="N296">
        <v>4.9434199999999998E-2</v>
      </c>
      <c r="O296">
        <v>1.16125E-2</v>
      </c>
      <c r="P296">
        <v>2.8524899999999999E-2</v>
      </c>
    </row>
    <row r="297" spans="1:16" x14ac:dyDescent="0.3">
      <c r="A297">
        <v>1992</v>
      </c>
      <c r="B297">
        <v>0</v>
      </c>
      <c r="C297">
        <v>4.8702799999999997E-2</v>
      </c>
      <c r="D297">
        <v>0.35137499999999999</v>
      </c>
      <c r="E297">
        <v>6.9120699999999993E-2</v>
      </c>
      <c r="F297">
        <v>4.14104E-2</v>
      </c>
      <c r="G297">
        <v>5.9468699999999999E-2</v>
      </c>
      <c r="H297">
        <v>6.99293E-2</v>
      </c>
      <c r="I297">
        <v>0.13129099999999999</v>
      </c>
      <c r="J297">
        <v>5.21205E-2</v>
      </c>
      <c r="K297">
        <v>8.0742999999999995E-2</v>
      </c>
      <c r="L297">
        <v>2.82823E-2</v>
      </c>
      <c r="M297">
        <v>2.24298E-2</v>
      </c>
      <c r="N297">
        <v>6.4984600000000002E-3</v>
      </c>
      <c r="O297">
        <v>2.17889E-2</v>
      </c>
      <c r="P297">
        <v>1.6839199999999999E-2</v>
      </c>
    </row>
    <row r="298" spans="1:16" x14ac:dyDescent="0.3">
      <c r="A298">
        <v>1993</v>
      </c>
      <c r="B298" s="1">
        <v>8.7097999999999999E-5</v>
      </c>
      <c r="C298">
        <v>4.2855999999999997E-3</v>
      </c>
      <c r="D298">
        <v>0.13875000000000001</v>
      </c>
      <c r="E298">
        <v>0.60531100000000004</v>
      </c>
      <c r="F298">
        <v>5.3946500000000001E-2</v>
      </c>
      <c r="G298">
        <v>3.4765400000000002E-2</v>
      </c>
      <c r="H298">
        <v>3.3647000000000003E-2</v>
      </c>
      <c r="I298">
        <v>2.8126100000000001E-2</v>
      </c>
      <c r="J298">
        <v>4.81754E-2</v>
      </c>
      <c r="K298">
        <v>1.08196E-2</v>
      </c>
      <c r="L298">
        <v>1.70609E-2</v>
      </c>
      <c r="M298">
        <v>6.1771700000000001E-3</v>
      </c>
      <c r="N298">
        <v>6.6121900000000004E-3</v>
      </c>
      <c r="O298">
        <v>3.5210100000000002E-3</v>
      </c>
      <c r="P298">
        <v>8.7145999999999994E-3</v>
      </c>
    </row>
    <row r="299" spans="1:16" x14ac:dyDescent="0.3">
      <c r="A299">
        <v>1994</v>
      </c>
      <c r="B299">
        <v>8.9005599999999996E-4</v>
      </c>
      <c r="C299">
        <v>1.9537700000000002E-2</v>
      </c>
      <c r="D299">
        <v>3.0823300000000001E-2</v>
      </c>
      <c r="E299">
        <v>0.195297</v>
      </c>
      <c r="F299">
        <v>0.57924699999999996</v>
      </c>
      <c r="G299">
        <v>9.5446400000000001E-2</v>
      </c>
      <c r="H299">
        <v>2.9574300000000001E-2</v>
      </c>
      <c r="I299">
        <v>1.0966999999999999E-2</v>
      </c>
      <c r="J299">
        <v>7.2579200000000002E-3</v>
      </c>
      <c r="K299">
        <v>1.12467E-2</v>
      </c>
      <c r="L299">
        <v>4.6451299999999999E-3</v>
      </c>
      <c r="M299">
        <v>5.1085699999999998E-3</v>
      </c>
      <c r="N299">
        <v>3.8176799999999999E-3</v>
      </c>
      <c r="O299">
        <v>2.0198199999999999E-3</v>
      </c>
      <c r="P299">
        <v>4.1211199999999998E-3</v>
      </c>
    </row>
    <row r="300" spans="1:16" x14ac:dyDescent="0.3">
      <c r="A300">
        <v>1995</v>
      </c>
      <c r="B300">
        <v>0</v>
      </c>
      <c r="C300">
        <v>2.9289600000000001E-4</v>
      </c>
      <c r="D300">
        <v>5.0363100000000001E-2</v>
      </c>
      <c r="E300">
        <v>9.39223E-2</v>
      </c>
      <c r="F300">
        <v>0.246087</v>
      </c>
      <c r="G300">
        <v>0.47128500000000001</v>
      </c>
      <c r="H300">
        <v>8.0852999999999994E-2</v>
      </c>
      <c r="I300">
        <v>1.9942000000000001E-2</v>
      </c>
      <c r="J300">
        <v>6.8588499999999997E-3</v>
      </c>
      <c r="K300">
        <v>5.2520600000000002E-3</v>
      </c>
      <c r="L300">
        <v>1.1285099999999999E-2</v>
      </c>
      <c r="M300">
        <v>3.3881900000000001E-3</v>
      </c>
      <c r="N300">
        <v>3.9102099999999999E-3</v>
      </c>
      <c r="O300">
        <v>9.5909100000000002E-4</v>
      </c>
      <c r="P300">
        <v>5.6012299999999996E-3</v>
      </c>
    </row>
    <row r="301" spans="1:16" x14ac:dyDescent="0.3">
      <c r="A301">
        <v>1996</v>
      </c>
      <c r="B301">
        <v>0</v>
      </c>
      <c r="C301">
        <v>1.6193599999999999E-2</v>
      </c>
      <c r="D301">
        <v>3.9191700000000003E-2</v>
      </c>
      <c r="E301">
        <v>5.7006899999999999E-2</v>
      </c>
      <c r="F301">
        <v>0.11598799999999999</v>
      </c>
      <c r="G301">
        <v>0.256795</v>
      </c>
      <c r="H301">
        <v>0.331094</v>
      </c>
      <c r="I301">
        <v>0.12934699999999999</v>
      </c>
      <c r="J301">
        <v>2.1890099999999999E-2</v>
      </c>
      <c r="K301">
        <v>9.3588500000000002E-3</v>
      </c>
      <c r="L301">
        <v>6.1417800000000003E-3</v>
      </c>
      <c r="M301">
        <v>5.96614E-3</v>
      </c>
      <c r="N301">
        <v>3.3301799999999999E-3</v>
      </c>
      <c r="O301">
        <v>3.6975699999999998E-3</v>
      </c>
      <c r="P301">
        <v>3.9995300000000003E-3</v>
      </c>
    </row>
    <row r="302" spans="1:16" x14ac:dyDescent="0.3">
      <c r="A302">
        <v>1997</v>
      </c>
      <c r="B302">
        <v>1.5192599999999999E-3</v>
      </c>
      <c r="C302">
        <v>5.3697599999999998E-2</v>
      </c>
      <c r="D302">
        <v>2.4262300000000001E-2</v>
      </c>
      <c r="E302">
        <v>7.1756399999999998E-2</v>
      </c>
      <c r="F302">
        <v>0.307506</v>
      </c>
      <c r="G302">
        <v>0.18525</v>
      </c>
      <c r="H302">
        <v>0.161498</v>
      </c>
      <c r="I302">
        <v>0.12640599999999999</v>
      </c>
      <c r="J302">
        <v>3.9569699999999999E-2</v>
      </c>
      <c r="K302">
        <v>8.7151499999999996E-3</v>
      </c>
      <c r="L302">
        <v>4.1252700000000003E-3</v>
      </c>
      <c r="M302">
        <v>3.1979199999999999E-3</v>
      </c>
      <c r="N302">
        <v>2.2527799999999998E-3</v>
      </c>
      <c r="O302">
        <v>3.06435E-3</v>
      </c>
      <c r="P302">
        <v>7.1796899999999999E-3</v>
      </c>
    </row>
    <row r="303" spans="1:16" x14ac:dyDescent="0.3">
      <c r="A303">
        <v>1998</v>
      </c>
      <c r="B303">
        <v>3.9895099999999998E-4</v>
      </c>
      <c r="C303">
        <v>3.3067800000000001E-2</v>
      </c>
      <c r="D303">
        <v>5.8066899999999998E-2</v>
      </c>
      <c r="E303">
        <v>4.6541699999999998E-2</v>
      </c>
      <c r="F303">
        <v>0.101453</v>
      </c>
      <c r="G303">
        <v>0.444133</v>
      </c>
      <c r="H303">
        <v>0.128693</v>
      </c>
      <c r="I303">
        <v>8.2978200000000002E-2</v>
      </c>
      <c r="J303">
        <v>7.0285399999999998E-2</v>
      </c>
      <c r="K303">
        <v>1.9068499999999999E-2</v>
      </c>
      <c r="L303">
        <v>4.0903199999999997E-3</v>
      </c>
      <c r="M303">
        <v>3.7444700000000002E-3</v>
      </c>
      <c r="N303">
        <v>1.8544E-3</v>
      </c>
      <c r="O303">
        <v>2.0789699999999999E-3</v>
      </c>
      <c r="P303">
        <v>3.5451699999999998E-3</v>
      </c>
    </row>
    <row r="304" spans="1:16" x14ac:dyDescent="0.3">
      <c r="A304">
        <v>1999</v>
      </c>
      <c r="B304">
        <v>2.7375799999999998E-4</v>
      </c>
      <c r="C304">
        <v>7.7235000000000003E-3</v>
      </c>
      <c r="D304">
        <v>0.19648399999999999</v>
      </c>
      <c r="E304">
        <v>0.15170800000000001</v>
      </c>
      <c r="F304">
        <v>7.0108900000000002E-2</v>
      </c>
      <c r="G304">
        <v>0.103698</v>
      </c>
      <c r="H304">
        <v>0.31556899999999999</v>
      </c>
      <c r="I304">
        <v>8.8403099999999998E-2</v>
      </c>
      <c r="J304">
        <v>3.83205E-2</v>
      </c>
      <c r="K304">
        <v>2.1909700000000001E-2</v>
      </c>
      <c r="L304">
        <v>2.3183399999999999E-3</v>
      </c>
      <c r="M304">
        <v>1.48507E-3</v>
      </c>
      <c r="N304">
        <v>4.9211999999999997E-4</v>
      </c>
      <c r="O304">
        <v>2.5911E-4</v>
      </c>
      <c r="P304">
        <v>1.2477499999999999E-3</v>
      </c>
    </row>
    <row r="305" spans="1:16" x14ac:dyDescent="0.3">
      <c r="A305">
        <v>2000</v>
      </c>
      <c r="B305">
        <v>0</v>
      </c>
      <c r="C305">
        <v>1.0544400000000001E-2</v>
      </c>
      <c r="D305">
        <v>4.8673599999999997E-2</v>
      </c>
      <c r="E305">
        <v>0.25691900000000001</v>
      </c>
      <c r="F305">
        <v>0.208256</v>
      </c>
      <c r="G305">
        <v>6.3979499999999995E-2</v>
      </c>
      <c r="H305">
        <v>0.102642</v>
      </c>
      <c r="I305">
        <v>0.21825</v>
      </c>
      <c r="J305">
        <v>5.2189399999999997E-2</v>
      </c>
      <c r="K305">
        <v>1.79699E-2</v>
      </c>
      <c r="L305">
        <v>1.4796800000000001E-2</v>
      </c>
      <c r="M305">
        <v>3.44159E-3</v>
      </c>
      <c r="N305">
        <v>9.4149700000000002E-4</v>
      </c>
      <c r="O305">
        <v>4.9062699999999999E-4</v>
      </c>
      <c r="P305">
        <v>9.0559899999999999E-4</v>
      </c>
    </row>
    <row r="306" spans="1:16" x14ac:dyDescent="0.3">
      <c r="A306">
        <v>2001</v>
      </c>
      <c r="B306">
        <v>0</v>
      </c>
      <c r="C306">
        <v>2.1389999999999998E-3</v>
      </c>
      <c r="D306">
        <v>3.2501099999999998E-2</v>
      </c>
      <c r="E306">
        <v>9.2801300000000003E-2</v>
      </c>
      <c r="F306">
        <v>0.32914900000000002</v>
      </c>
      <c r="G306">
        <v>0.232373</v>
      </c>
      <c r="H306">
        <v>7.7923699999999999E-2</v>
      </c>
      <c r="I306">
        <v>7.3977399999999999E-2</v>
      </c>
      <c r="J306">
        <v>9.0637700000000002E-2</v>
      </c>
      <c r="K306">
        <v>3.2953799999999998E-2</v>
      </c>
      <c r="L306">
        <v>2.01034E-2</v>
      </c>
      <c r="M306">
        <v>9.1878700000000008E-3</v>
      </c>
      <c r="N306">
        <v>3.3596099999999999E-3</v>
      </c>
      <c r="O306">
        <v>1.67446E-3</v>
      </c>
      <c r="P306">
        <v>1.21861E-3</v>
      </c>
    </row>
    <row r="307" spans="1:16" x14ac:dyDescent="0.3">
      <c r="A307">
        <v>2002</v>
      </c>
      <c r="B307">
        <v>4.8801200000000002E-4</v>
      </c>
      <c r="C307">
        <v>3.0075500000000002E-2</v>
      </c>
      <c r="D307">
        <v>5.8902200000000002E-2</v>
      </c>
      <c r="E307">
        <v>0.113915</v>
      </c>
      <c r="F307">
        <v>0.15065400000000001</v>
      </c>
      <c r="G307">
        <v>0.31936599999999998</v>
      </c>
      <c r="H307">
        <v>0.141706</v>
      </c>
      <c r="I307">
        <v>5.2672099999999999E-2</v>
      </c>
      <c r="J307">
        <v>4.6340399999999997E-2</v>
      </c>
      <c r="K307">
        <v>5.06823E-2</v>
      </c>
      <c r="L307">
        <v>1.84929E-2</v>
      </c>
      <c r="M307">
        <v>7.6696000000000004E-3</v>
      </c>
      <c r="N307">
        <v>6.6906800000000001E-3</v>
      </c>
      <c r="O307">
        <v>1.4715399999999999E-3</v>
      </c>
      <c r="P307">
        <v>8.7359700000000005E-4</v>
      </c>
    </row>
    <row r="308" spans="1:16" x14ac:dyDescent="0.3">
      <c r="A308">
        <v>2003</v>
      </c>
      <c r="B308">
        <v>0</v>
      </c>
      <c r="C308">
        <v>8.3603700000000006E-3</v>
      </c>
      <c r="D308">
        <v>0.194383</v>
      </c>
      <c r="E308">
        <v>0.155026</v>
      </c>
      <c r="F308">
        <v>0.17727100000000001</v>
      </c>
      <c r="G308">
        <v>0.14752399999999999</v>
      </c>
      <c r="H308">
        <v>0.16048200000000001</v>
      </c>
      <c r="I308">
        <v>7.6044899999999999E-2</v>
      </c>
      <c r="J308">
        <v>2.5630900000000002E-2</v>
      </c>
      <c r="K308">
        <v>1.94124E-2</v>
      </c>
      <c r="L308">
        <v>1.76452E-2</v>
      </c>
      <c r="M308">
        <v>1.14728E-2</v>
      </c>
      <c r="N308">
        <v>3.3589599999999998E-3</v>
      </c>
      <c r="O308">
        <v>1.45535E-3</v>
      </c>
      <c r="P308">
        <v>1.93341E-3</v>
      </c>
    </row>
    <row r="309" spans="1:16" x14ac:dyDescent="0.3">
      <c r="A309">
        <v>2004</v>
      </c>
      <c r="B309">
        <v>0</v>
      </c>
      <c r="C309">
        <v>5.35269E-4</v>
      </c>
      <c r="D309">
        <v>4.2571999999999999E-2</v>
      </c>
      <c r="E309">
        <v>0.39236300000000002</v>
      </c>
      <c r="F309">
        <v>0.226882</v>
      </c>
      <c r="G309">
        <v>0.11264299999999999</v>
      </c>
      <c r="H309">
        <v>7.9776299999999994E-2</v>
      </c>
      <c r="I309">
        <v>7.4194999999999997E-2</v>
      </c>
      <c r="J309">
        <v>3.02896E-2</v>
      </c>
      <c r="K309">
        <v>8.0024099999999997E-3</v>
      </c>
      <c r="L309">
        <v>8.9217900000000006E-3</v>
      </c>
      <c r="M309">
        <v>1.2350699999999999E-2</v>
      </c>
      <c r="N309">
        <v>5.0169000000000004E-3</v>
      </c>
      <c r="O309">
        <v>3.13934E-3</v>
      </c>
      <c r="P309">
        <v>3.3128400000000001E-3</v>
      </c>
    </row>
    <row r="310" spans="1:16" x14ac:dyDescent="0.3">
      <c r="A310">
        <v>2005</v>
      </c>
      <c r="B310">
        <v>0</v>
      </c>
      <c r="C310">
        <v>1.4522199999999999E-3</v>
      </c>
      <c r="D310">
        <v>2.49523E-2</v>
      </c>
      <c r="E310">
        <v>0.181587</v>
      </c>
      <c r="F310">
        <v>0.400084</v>
      </c>
      <c r="G310">
        <v>0.22706100000000001</v>
      </c>
      <c r="H310">
        <v>7.2624400000000006E-2</v>
      </c>
      <c r="I310">
        <v>3.13231E-2</v>
      </c>
      <c r="J310">
        <v>3.11431E-2</v>
      </c>
      <c r="K310">
        <v>1.5660199999999999E-2</v>
      </c>
      <c r="L310">
        <v>5.2210599999999996E-3</v>
      </c>
      <c r="M310">
        <v>4.7501399999999999E-3</v>
      </c>
      <c r="N310">
        <v>1.58314E-3</v>
      </c>
      <c r="O310">
        <v>9.0914800000000003E-4</v>
      </c>
      <c r="P310">
        <v>1.64963E-3</v>
      </c>
    </row>
    <row r="311" spans="1:16" x14ac:dyDescent="0.3">
      <c r="A311">
        <v>2006</v>
      </c>
      <c r="B311">
        <v>0</v>
      </c>
      <c r="C311">
        <v>5.7305300000000002E-3</v>
      </c>
      <c r="D311">
        <v>3.9573499999999998E-2</v>
      </c>
      <c r="E311">
        <v>0.136406</v>
      </c>
      <c r="F311">
        <v>0.29281099999999999</v>
      </c>
      <c r="G311">
        <v>0.27843899999999999</v>
      </c>
      <c r="H311">
        <v>0.131602</v>
      </c>
      <c r="I311">
        <v>5.1201499999999997E-2</v>
      </c>
      <c r="J311">
        <v>2.33288E-2</v>
      </c>
      <c r="K311">
        <v>1.8032800000000002E-2</v>
      </c>
      <c r="L311">
        <v>7.72019E-3</v>
      </c>
      <c r="M311">
        <v>4.5197800000000002E-3</v>
      </c>
      <c r="N311">
        <v>4.4866300000000001E-3</v>
      </c>
      <c r="O311">
        <v>2.4092200000000001E-3</v>
      </c>
      <c r="P311">
        <v>3.7394500000000001E-3</v>
      </c>
    </row>
    <row r="312" spans="1:16" x14ac:dyDescent="0.3">
      <c r="A312">
        <v>2007</v>
      </c>
      <c r="B312">
        <v>1.09808E-3</v>
      </c>
      <c r="C312">
        <v>1.1658E-2</v>
      </c>
      <c r="D312">
        <v>3.424E-2</v>
      </c>
      <c r="E312">
        <v>7.4370000000000006E-2</v>
      </c>
      <c r="F312">
        <v>0.22390199999999999</v>
      </c>
      <c r="G312">
        <v>0.30812200000000001</v>
      </c>
      <c r="H312">
        <v>0.18335899999999999</v>
      </c>
      <c r="I312">
        <v>8.3187899999999995E-2</v>
      </c>
      <c r="J312">
        <v>3.00471E-2</v>
      </c>
      <c r="K312">
        <v>1.6783599999999999E-2</v>
      </c>
      <c r="L312">
        <v>1.3959900000000001E-2</v>
      </c>
      <c r="M312">
        <v>5.6478600000000002E-3</v>
      </c>
      <c r="N312">
        <v>3.8807799999999999E-3</v>
      </c>
      <c r="O312">
        <v>2.0499099999999998E-3</v>
      </c>
      <c r="P312">
        <v>7.6937999999999998E-3</v>
      </c>
    </row>
    <row r="313" spans="1:16" x14ac:dyDescent="0.3">
      <c r="A313">
        <v>2008</v>
      </c>
      <c r="B313">
        <v>0</v>
      </c>
      <c r="C313">
        <v>2.2154500000000001E-2</v>
      </c>
      <c r="D313">
        <v>4.8785500000000002E-2</v>
      </c>
      <c r="E313">
        <v>6.7421900000000007E-2</v>
      </c>
      <c r="F313">
        <v>0.125835</v>
      </c>
      <c r="G313">
        <v>0.26292900000000002</v>
      </c>
      <c r="H313">
        <v>0.206785</v>
      </c>
      <c r="I313">
        <v>0.12843599999999999</v>
      </c>
      <c r="J313">
        <v>7.1729799999999996E-2</v>
      </c>
      <c r="K313">
        <v>1.9171400000000002E-2</v>
      </c>
      <c r="L313">
        <v>1.5168900000000001E-2</v>
      </c>
      <c r="M313">
        <v>1.17436E-2</v>
      </c>
      <c r="N313">
        <v>7.34499E-3</v>
      </c>
      <c r="O313">
        <v>2.3095899999999998E-3</v>
      </c>
      <c r="P313">
        <v>1.0184800000000001E-2</v>
      </c>
    </row>
    <row r="314" spans="1:16" x14ac:dyDescent="0.3">
      <c r="A314">
        <v>2009</v>
      </c>
      <c r="B314">
        <v>0</v>
      </c>
      <c r="C314">
        <v>1.4179399999999999E-3</v>
      </c>
      <c r="D314">
        <v>0.190275</v>
      </c>
      <c r="E314">
        <v>0.19753399999999999</v>
      </c>
      <c r="F314">
        <v>0.101865</v>
      </c>
      <c r="G314">
        <v>0.11002000000000001</v>
      </c>
      <c r="H314">
        <v>0.12103999999999999</v>
      </c>
      <c r="I314">
        <v>0.10333299999999999</v>
      </c>
      <c r="J314">
        <v>7.4445800000000006E-2</v>
      </c>
      <c r="K314">
        <v>4.0940499999999998E-2</v>
      </c>
      <c r="L314">
        <v>2.6672700000000001E-2</v>
      </c>
      <c r="M314">
        <v>8.6822099999999992E-3</v>
      </c>
      <c r="N314">
        <v>8.5834599999999994E-3</v>
      </c>
      <c r="O314">
        <v>3.0871599999999998E-3</v>
      </c>
      <c r="P314">
        <v>1.21025E-2</v>
      </c>
    </row>
    <row r="315" spans="1:16" x14ac:dyDescent="0.3">
      <c r="A315">
        <v>2010</v>
      </c>
      <c r="B315">
        <v>6.1917999999999999E-4</v>
      </c>
      <c r="C315">
        <v>2.5609E-2</v>
      </c>
      <c r="D315">
        <v>2.7838700000000001E-2</v>
      </c>
      <c r="E315">
        <v>0.50112100000000004</v>
      </c>
      <c r="F315">
        <v>0.197411</v>
      </c>
      <c r="G315">
        <v>4.8941900000000003E-2</v>
      </c>
      <c r="H315">
        <v>3.8598500000000001E-2</v>
      </c>
      <c r="I315">
        <v>4.8765700000000002E-2</v>
      </c>
      <c r="J315">
        <v>4.4442500000000003E-2</v>
      </c>
      <c r="K315">
        <v>2.9844200000000001E-2</v>
      </c>
      <c r="L315">
        <v>1.28567E-2</v>
      </c>
      <c r="M315">
        <v>8.2292200000000006E-3</v>
      </c>
      <c r="N315">
        <v>4.5603900000000001E-3</v>
      </c>
      <c r="O315">
        <v>5.18799E-3</v>
      </c>
      <c r="P315">
        <v>5.97388E-3</v>
      </c>
    </row>
    <row r="316" spans="1:16" x14ac:dyDescent="0.3">
      <c r="A316">
        <v>2011</v>
      </c>
      <c r="B316">
        <v>2.6945099999999998E-4</v>
      </c>
      <c r="C316">
        <v>6.9977299999999997E-3</v>
      </c>
      <c r="D316">
        <v>0.11761000000000001</v>
      </c>
      <c r="E316">
        <v>7.0063899999999998E-2</v>
      </c>
      <c r="F316">
        <v>0.49150100000000002</v>
      </c>
      <c r="G316">
        <v>0.173342</v>
      </c>
      <c r="H316">
        <v>3.92862E-2</v>
      </c>
      <c r="I316">
        <v>2.26441E-2</v>
      </c>
      <c r="J316">
        <v>2.37238E-2</v>
      </c>
      <c r="K316">
        <v>2.4687199999999999E-2</v>
      </c>
      <c r="L316">
        <v>1.54126E-2</v>
      </c>
      <c r="M316">
        <v>8.1369500000000004E-3</v>
      </c>
      <c r="N316">
        <v>1.1656399999999999E-3</v>
      </c>
      <c r="O316">
        <v>2.46145E-3</v>
      </c>
      <c r="P316">
        <v>2.6972300000000001E-3</v>
      </c>
    </row>
    <row r="317" spans="1:16" x14ac:dyDescent="0.3">
      <c r="A317">
        <v>2012</v>
      </c>
      <c r="B317">
        <v>0</v>
      </c>
      <c r="C317">
        <v>5.0644599999999998E-3</v>
      </c>
      <c r="D317">
        <v>3.5472499999999997E-2</v>
      </c>
      <c r="E317">
        <v>0.329175</v>
      </c>
      <c r="F317">
        <v>0.12948999999999999</v>
      </c>
      <c r="G317">
        <v>0.26713500000000001</v>
      </c>
      <c r="H317">
        <v>0.10284699999999999</v>
      </c>
      <c r="I317">
        <v>3.2939599999999999E-2</v>
      </c>
      <c r="J317">
        <v>1.7978399999999999E-2</v>
      </c>
      <c r="K317">
        <v>2.4308099999999999E-2</v>
      </c>
      <c r="L317">
        <v>2.0074499999999999E-2</v>
      </c>
      <c r="M317">
        <v>1.52269E-2</v>
      </c>
      <c r="N317">
        <v>1.16157E-2</v>
      </c>
      <c r="O317">
        <v>3.05412E-3</v>
      </c>
      <c r="P317">
        <v>5.6189200000000003E-3</v>
      </c>
    </row>
    <row r="319" spans="1:16" x14ac:dyDescent="0.3">
      <c r="A319" t="s">
        <v>22</v>
      </c>
    </row>
    <row r="320" spans="1:16" x14ac:dyDescent="0.3">
      <c r="A320">
        <v>1964</v>
      </c>
      <c r="B320">
        <v>1.18076E-2</v>
      </c>
      <c r="C320">
        <v>0.113437</v>
      </c>
      <c r="D320">
        <v>0.235345</v>
      </c>
      <c r="E320">
        <v>0.221081</v>
      </c>
      <c r="F320">
        <v>0.104338</v>
      </c>
      <c r="G320">
        <v>0.16398499999999999</v>
      </c>
      <c r="H320">
        <v>6.3537200000000002E-2</v>
      </c>
      <c r="I320">
        <v>2.21429E-2</v>
      </c>
      <c r="J320">
        <v>9.5410600000000005E-3</v>
      </c>
      <c r="K320">
        <v>9.3992399999999997E-3</v>
      </c>
      <c r="L320">
        <v>9.3786100000000008E-3</v>
      </c>
      <c r="M320">
        <v>9.3171499999999997E-3</v>
      </c>
      <c r="N320">
        <v>9.1335400000000008E-3</v>
      </c>
      <c r="O320">
        <v>8.7813200000000004E-3</v>
      </c>
      <c r="P320">
        <v>8.7761499999999999E-3</v>
      </c>
    </row>
    <row r="321" spans="1:16" x14ac:dyDescent="0.3">
      <c r="A321">
        <v>1965</v>
      </c>
      <c r="B321">
        <v>2.60337E-2</v>
      </c>
      <c r="C321">
        <v>4.0815900000000002E-2</v>
      </c>
      <c r="D321">
        <v>0.194158</v>
      </c>
      <c r="E321">
        <v>0.51208600000000004</v>
      </c>
      <c r="F321">
        <v>8.6007500000000001E-2</v>
      </c>
      <c r="G321">
        <v>3.6055900000000002E-2</v>
      </c>
      <c r="H321">
        <v>5.3838299999999999E-2</v>
      </c>
      <c r="I321">
        <v>2.0833399999999998E-2</v>
      </c>
      <c r="J321">
        <v>7.3676699999999998E-3</v>
      </c>
      <c r="K321">
        <v>3.24662E-3</v>
      </c>
      <c r="L321">
        <v>3.35543E-3</v>
      </c>
      <c r="M321">
        <v>3.3480699999999999E-3</v>
      </c>
      <c r="N321">
        <v>3.3261200000000001E-3</v>
      </c>
      <c r="O321">
        <v>3.2605799999999999E-3</v>
      </c>
      <c r="P321">
        <v>6.2678300000000003E-3</v>
      </c>
    </row>
    <row r="322" spans="1:16" x14ac:dyDescent="0.3">
      <c r="A322">
        <v>1966</v>
      </c>
      <c r="B322">
        <v>1.49234E-2</v>
      </c>
      <c r="C322">
        <v>0.16546</v>
      </c>
      <c r="D322">
        <v>0.107304</v>
      </c>
      <c r="E322">
        <v>0.38250200000000001</v>
      </c>
      <c r="F322">
        <v>0.22650500000000001</v>
      </c>
      <c r="G322">
        <v>3.7875800000000001E-2</v>
      </c>
      <c r="H322">
        <v>1.61935E-2</v>
      </c>
      <c r="I322">
        <v>2.46006E-2</v>
      </c>
      <c r="J322">
        <v>9.6980299999999998E-3</v>
      </c>
      <c r="K322">
        <v>3.5220999999999998E-3</v>
      </c>
      <c r="L322">
        <v>1.6251200000000001E-3</v>
      </c>
      <c r="M322">
        <v>1.6795899999999999E-3</v>
      </c>
      <c r="N322">
        <v>1.6758999999999999E-3</v>
      </c>
      <c r="O322">
        <v>1.6649200000000001E-3</v>
      </c>
      <c r="P322">
        <v>4.7695200000000002E-3</v>
      </c>
    </row>
    <row r="323" spans="1:16" x14ac:dyDescent="0.3">
      <c r="A323">
        <v>1967</v>
      </c>
      <c r="B323">
        <v>2.1351499999999999E-2</v>
      </c>
      <c r="C323">
        <v>9.8608500000000002E-2</v>
      </c>
      <c r="D323">
        <v>0.48874200000000001</v>
      </c>
      <c r="E323">
        <v>0.12965399999999999</v>
      </c>
      <c r="F323">
        <v>0.13667499999999999</v>
      </c>
      <c r="G323">
        <v>8.2148100000000002E-2</v>
      </c>
      <c r="H323">
        <v>1.46917E-2</v>
      </c>
      <c r="I323">
        <v>6.5852999999999997E-3</v>
      </c>
      <c r="J323">
        <v>1.0425E-2</v>
      </c>
      <c r="K323">
        <v>4.2862200000000003E-3</v>
      </c>
      <c r="L323">
        <v>1.6111000000000001E-3</v>
      </c>
      <c r="M323">
        <v>7.4337199999999996E-4</v>
      </c>
      <c r="N323">
        <v>7.6828499999999995E-4</v>
      </c>
      <c r="O323">
        <v>7.6659999999999999E-4</v>
      </c>
      <c r="P323">
        <v>2.9432799999999999E-3</v>
      </c>
    </row>
    <row r="324" spans="1:16" x14ac:dyDescent="0.3">
      <c r="A324">
        <v>1968</v>
      </c>
      <c r="B324">
        <v>1.7338300000000001E-2</v>
      </c>
      <c r="C324">
        <v>0.17819399999999999</v>
      </c>
      <c r="D324">
        <v>0.21828800000000001</v>
      </c>
      <c r="E324">
        <v>0.40194400000000002</v>
      </c>
      <c r="F324">
        <v>6.3171699999999997E-2</v>
      </c>
      <c r="G324">
        <v>6.3198400000000002E-2</v>
      </c>
      <c r="H324">
        <v>3.82066E-2</v>
      </c>
      <c r="I324">
        <v>6.7365300000000001E-3</v>
      </c>
      <c r="J324">
        <v>3.0094399999999999E-3</v>
      </c>
      <c r="K324">
        <v>4.7802000000000001E-3</v>
      </c>
      <c r="L324">
        <v>1.9785699999999998E-3</v>
      </c>
      <c r="M324">
        <v>7.4370199999999995E-4</v>
      </c>
      <c r="N324">
        <v>3.43149E-4</v>
      </c>
      <c r="O324">
        <v>3.5464999999999997E-4</v>
      </c>
      <c r="P324">
        <v>1.7125199999999999E-3</v>
      </c>
    </row>
    <row r="325" spans="1:16" x14ac:dyDescent="0.3">
      <c r="A325">
        <v>1969</v>
      </c>
      <c r="B325">
        <v>1.43923E-2</v>
      </c>
      <c r="C325">
        <v>0.129055</v>
      </c>
      <c r="D325">
        <v>0.45460800000000001</v>
      </c>
      <c r="E325">
        <v>0.18823000000000001</v>
      </c>
      <c r="F325">
        <v>0.14246300000000001</v>
      </c>
      <c r="G325">
        <v>2.2912700000000001E-2</v>
      </c>
      <c r="H325">
        <v>2.44084E-2</v>
      </c>
      <c r="I325">
        <v>1.5259999999999999E-2</v>
      </c>
      <c r="J325">
        <v>2.7731100000000001E-3</v>
      </c>
      <c r="K325">
        <v>1.35165E-3</v>
      </c>
      <c r="L325">
        <v>2.1924100000000001E-3</v>
      </c>
      <c r="M325">
        <v>9.07459E-4</v>
      </c>
      <c r="N325">
        <v>3.4109500000000003E-4</v>
      </c>
      <c r="O325">
        <v>1.5738300000000001E-4</v>
      </c>
      <c r="P325">
        <v>9.4809600000000005E-4</v>
      </c>
    </row>
    <row r="326" spans="1:16" x14ac:dyDescent="0.3">
      <c r="A326">
        <v>1970</v>
      </c>
      <c r="B326">
        <v>9.1316799999999997E-3</v>
      </c>
      <c r="C326">
        <v>0.18796499999999999</v>
      </c>
      <c r="D326">
        <v>0.38106299999999999</v>
      </c>
      <c r="E326">
        <v>0.24932799999999999</v>
      </c>
      <c r="F326">
        <v>7.5784299999999999E-2</v>
      </c>
      <c r="G326">
        <v>5.8815899999999997E-2</v>
      </c>
      <c r="H326">
        <v>1.1487499999999999E-2</v>
      </c>
      <c r="I326">
        <v>1.2352699999999999E-2</v>
      </c>
      <c r="J326">
        <v>7.7731199999999997E-3</v>
      </c>
      <c r="K326">
        <v>2.1178600000000001E-3</v>
      </c>
      <c r="L326">
        <v>9.5828799999999996E-4</v>
      </c>
      <c r="M326">
        <v>1.55437E-3</v>
      </c>
      <c r="N326">
        <v>6.4336799999999996E-4</v>
      </c>
      <c r="O326">
        <v>2.41828E-4</v>
      </c>
      <c r="P326">
        <v>7.8376100000000001E-4</v>
      </c>
    </row>
    <row r="327" spans="1:16" x14ac:dyDescent="0.3">
      <c r="A327">
        <v>1971</v>
      </c>
      <c r="B327">
        <v>4.51659E-3</v>
      </c>
      <c r="C327">
        <v>0.11583599999999999</v>
      </c>
      <c r="D327">
        <v>0.37102000000000002</v>
      </c>
      <c r="E327">
        <v>0.22698099999999999</v>
      </c>
      <c r="F327">
        <v>0.1663</v>
      </c>
      <c r="G327">
        <v>5.0343600000000002E-2</v>
      </c>
      <c r="H327">
        <v>4.0117300000000002E-2</v>
      </c>
      <c r="I327">
        <v>6.6092299999999998E-3</v>
      </c>
      <c r="J327">
        <v>7.1649599999999997E-3</v>
      </c>
      <c r="K327">
        <v>7.5907400000000003E-3</v>
      </c>
      <c r="L327">
        <v>1.18356E-3</v>
      </c>
      <c r="M327">
        <v>5.3553499999999996E-4</v>
      </c>
      <c r="N327">
        <v>8.6865300000000005E-4</v>
      </c>
      <c r="O327">
        <v>3.5954299999999998E-4</v>
      </c>
      <c r="P327">
        <v>5.7314599999999996E-4</v>
      </c>
    </row>
    <row r="328" spans="1:16" x14ac:dyDescent="0.3">
      <c r="A328">
        <v>1972</v>
      </c>
      <c r="B328">
        <v>5.4225300000000001E-3</v>
      </c>
      <c r="C328">
        <v>9.3775399999999995E-2</v>
      </c>
      <c r="D328">
        <v>0.32582800000000001</v>
      </c>
      <c r="E328">
        <v>0.27468199999999998</v>
      </c>
      <c r="F328">
        <v>0.14277599999999999</v>
      </c>
      <c r="G328">
        <v>9.1481699999999999E-2</v>
      </c>
      <c r="H328">
        <v>2.8808E-2</v>
      </c>
      <c r="I328">
        <v>2.31291E-2</v>
      </c>
      <c r="J328">
        <v>3.9679600000000004E-3</v>
      </c>
      <c r="K328">
        <v>6.07115E-3</v>
      </c>
      <c r="L328">
        <v>2.7728399999999999E-3</v>
      </c>
      <c r="M328">
        <v>4.3234499999999999E-4</v>
      </c>
      <c r="N328">
        <v>1.95627E-4</v>
      </c>
      <c r="O328">
        <v>3.17313E-4</v>
      </c>
      <c r="P328">
        <v>3.40704E-4</v>
      </c>
    </row>
    <row r="329" spans="1:16" x14ac:dyDescent="0.3">
      <c r="A329">
        <v>1973</v>
      </c>
      <c r="B329">
        <v>1.87662E-2</v>
      </c>
      <c r="C329">
        <v>0.14712900000000001</v>
      </c>
      <c r="D329">
        <v>0.189774</v>
      </c>
      <c r="E329">
        <v>0.23868</v>
      </c>
      <c r="F329">
        <v>0.192796</v>
      </c>
      <c r="G329">
        <v>0.101539</v>
      </c>
      <c r="H329">
        <v>6.5957299999999996E-2</v>
      </c>
      <c r="I329">
        <v>2.0727499999999999E-2</v>
      </c>
      <c r="J329">
        <v>1.6755800000000001E-2</v>
      </c>
      <c r="K329">
        <v>3.2664399999999998E-3</v>
      </c>
      <c r="L329">
        <v>2.7623999999999999E-3</v>
      </c>
      <c r="M329">
        <v>1.26165E-3</v>
      </c>
      <c r="N329">
        <v>1.9671900000000001E-4</v>
      </c>
      <c r="O329" s="1">
        <v>8.9010899999999998E-5</v>
      </c>
      <c r="P329">
        <v>2.9940000000000001E-4</v>
      </c>
    </row>
    <row r="330" spans="1:16" x14ac:dyDescent="0.3">
      <c r="A330">
        <v>1974</v>
      </c>
      <c r="B330">
        <v>1.18633E-2</v>
      </c>
      <c r="C330">
        <v>0.45003700000000002</v>
      </c>
      <c r="D330">
        <v>0.20369499999999999</v>
      </c>
      <c r="E330">
        <v>8.9384500000000006E-2</v>
      </c>
      <c r="F330">
        <v>9.0572E-2</v>
      </c>
      <c r="G330">
        <v>7.2885099999999994E-2</v>
      </c>
      <c r="H330">
        <v>3.8721800000000001E-2</v>
      </c>
      <c r="I330">
        <v>2.5666100000000001E-2</v>
      </c>
      <c r="J330">
        <v>8.1394199999999996E-3</v>
      </c>
      <c r="K330">
        <v>6.8176900000000004E-3</v>
      </c>
      <c r="L330">
        <v>9.1978999999999997E-4</v>
      </c>
      <c r="M330">
        <v>7.7785799999999998E-4</v>
      </c>
      <c r="N330">
        <v>3.5526600000000002E-4</v>
      </c>
      <c r="O330" s="1">
        <v>5.5393599999999998E-5</v>
      </c>
      <c r="P330">
        <v>1.09372E-4</v>
      </c>
    </row>
    <row r="331" spans="1:16" x14ac:dyDescent="0.3">
      <c r="A331">
        <v>1975</v>
      </c>
      <c r="B331">
        <v>8.4549199999999994E-3</v>
      </c>
      <c r="C331">
        <v>0.19155900000000001</v>
      </c>
      <c r="D331">
        <v>0.56934300000000004</v>
      </c>
      <c r="E331">
        <v>8.8096599999999997E-2</v>
      </c>
      <c r="F331">
        <v>3.7880799999999999E-2</v>
      </c>
      <c r="G331">
        <v>3.8333300000000001E-2</v>
      </c>
      <c r="H331">
        <v>3.11566E-2</v>
      </c>
      <c r="I331">
        <v>1.65732E-2</v>
      </c>
      <c r="J331">
        <v>1.0818400000000001E-2</v>
      </c>
      <c r="K331">
        <v>3.8307200000000001E-3</v>
      </c>
      <c r="L331">
        <v>2.9834499999999999E-3</v>
      </c>
      <c r="M331">
        <v>4.0250399999999998E-4</v>
      </c>
      <c r="N331">
        <v>3.4039399999999999E-4</v>
      </c>
      <c r="O331">
        <v>1.5546599999999999E-4</v>
      </c>
      <c r="P331" s="1">
        <v>7.2102100000000002E-5</v>
      </c>
    </row>
    <row r="332" spans="1:16" x14ac:dyDescent="0.3">
      <c r="A332">
        <v>1976</v>
      </c>
      <c r="B332">
        <v>6.2795799999999999E-3</v>
      </c>
      <c r="C332">
        <v>0.16733899999999999</v>
      </c>
      <c r="D332">
        <v>0.44037100000000001</v>
      </c>
      <c r="E332">
        <v>0.26805699999999999</v>
      </c>
      <c r="F332">
        <v>4.3887299999999997E-2</v>
      </c>
      <c r="G332">
        <v>1.94994E-2</v>
      </c>
      <c r="H332">
        <v>2.0019200000000001E-2</v>
      </c>
      <c r="I332">
        <v>1.6372000000000001E-2</v>
      </c>
      <c r="J332">
        <v>8.7116699999999995E-3</v>
      </c>
      <c r="K332">
        <v>5.9392000000000004E-3</v>
      </c>
      <c r="L332">
        <v>1.7341699999999999E-3</v>
      </c>
      <c r="M332">
        <v>1.3506099999999999E-3</v>
      </c>
      <c r="N332">
        <v>1.82215E-4</v>
      </c>
      <c r="O332">
        <v>1.5409700000000001E-4</v>
      </c>
      <c r="P332">
        <v>1.03021E-4</v>
      </c>
    </row>
    <row r="333" spans="1:16" x14ac:dyDescent="0.3">
      <c r="A333">
        <v>1977</v>
      </c>
      <c r="B333">
        <v>6.3103500000000002E-3</v>
      </c>
      <c r="C333">
        <v>0.18468300000000001</v>
      </c>
      <c r="D333">
        <v>0.36554199999999998</v>
      </c>
      <c r="E333">
        <v>0.257662</v>
      </c>
      <c r="F333">
        <v>0.12610499999999999</v>
      </c>
      <c r="G333">
        <v>2.1666700000000001E-2</v>
      </c>
      <c r="H333">
        <v>9.9188799999999997E-3</v>
      </c>
      <c r="I333">
        <v>1.03722E-2</v>
      </c>
      <c r="J333">
        <v>8.5516600000000009E-3</v>
      </c>
      <c r="K333">
        <v>4.5570999999999997E-3</v>
      </c>
      <c r="L333">
        <v>2.9066500000000002E-3</v>
      </c>
      <c r="M333">
        <v>8.4870699999999998E-4</v>
      </c>
      <c r="N333">
        <v>6.6099300000000002E-4</v>
      </c>
      <c r="O333" s="1">
        <v>8.9176000000000001E-5</v>
      </c>
      <c r="P333">
        <v>1.2583399999999999E-4</v>
      </c>
    </row>
    <row r="334" spans="1:16" x14ac:dyDescent="0.3">
      <c r="A334">
        <v>1978</v>
      </c>
      <c r="B334">
        <v>1.21072E-2</v>
      </c>
      <c r="C334">
        <v>0.175954</v>
      </c>
      <c r="D334">
        <v>0.311303</v>
      </c>
      <c r="E334">
        <v>0.25948199999999999</v>
      </c>
      <c r="F334">
        <v>0.143293</v>
      </c>
      <c r="G334">
        <v>6.4682699999999996E-2</v>
      </c>
      <c r="H334">
        <v>1.1776500000000001E-2</v>
      </c>
      <c r="I334">
        <v>5.5405799999999998E-3</v>
      </c>
      <c r="J334">
        <v>5.8363E-3</v>
      </c>
      <c r="K334">
        <v>4.8191099999999997E-3</v>
      </c>
      <c r="L334">
        <v>2.58157E-3</v>
      </c>
      <c r="M334">
        <v>1.6466E-3</v>
      </c>
      <c r="N334">
        <v>4.8078699999999999E-4</v>
      </c>
      <c r="O334">
        <v>3.7444799999999999E-4</v>
      </c>
      <c r="P334">
        <v>1.21802E-4</v>
      </c>
    </row>
    <row r="335" spans="1:16" x14ac:dyDescent="0.3">
      <c r="A335">
        <v>1979</v>
      </c>
      <c r="B335">
        <v>2.77161E-2</v>
      </c>
      <c r="C335">
        <v>0.210452</v>
      </c>
      <c r="D335">
        <v>0.28692000000000001</v>
      </c>
      <c r="E335">
        <v>0.18173</v>
      </c>
      <c r="F335">
        <v>0.15381600000000001</v>
      </c>
      <c r="G335">
        <v>8.2664500000000002E-2</v>
      </c>
      <c r="H335">
        <v>3.7782099999999999E-2</v>
      </c>
      <c r="I335">
        <v>6.7876300000000002E-3</v>
      </c>
      <c r="J335">
        <v>3.1341300000000002E-3</v>
      </c>
      <c r="K335">
        <v>3.2957300000000002E-3</v>
      </c>
      <c r="L335">
        <v>2.7412299999999999E-3</v>
      </c>
      <c r="M335">
        <v>1.46846E-3</v>
      </c>
      <c r="N335">
        <v>9.3662599999999997E-4</v>
      </c>
      <c r="O335">
        <v>2.73484E-4</v>
      </c>
      <c r="P335">
        <v>2.8227900000000003E-4</v>
      </c>
    </row>
    <row r="336" spans="1:16" x14ac:dyDescent="0.3">
      <c r="A336">
        <v>1980</v>
      </c>
      <c r="B336">
        <v>6.6505000000000002E-3</v>
      </c>
      <c r="C336">
        <v>0.20524700000000001</v>
      </c>
      <c r="D336">
        <v>0.347111</v>
      </c>
      <c r="E336">
        <v>0.187415</v>
      </c>
      <c r="F336">
        <v>0.11094900000000001</v>
      </c>
      <c r="G336">
        <v>7.50392E-2</v>
      </c>
      <c r="H336">
        <v>3.9968700000000003E-2</v>
      </c>
      <c r="I336">
        <v>1.8686399999999999E-2</v>
      </c>
      <c r="J336">
        <v>3.1917099999999999E-3</v>
      </c>
      <c r="K336">
        <v>1.4752000000000001E-3</v>
      </c>
      <c r="L336">
        <v>1.5628199999999999E-3</v>
      </c>
      <c r="M336">
        <v>1.29988E-3</v>
      </c>
      <c r="N336">
        <v>6.9633599999999998E-4</v>
      </c>
      <c r="O336">
        <v>4.4414299999999998E-4</v>
      </c>
      <c r="P336">
        <v>2.6353999999999999E-4</v>
      </c>
    </row>
    <row r="337" spans="1:16" x14ac:dyDescent="0.3">
      <c r="A337">
        <v>1981</v>
      </c>
      <c r="B337">
        <v>4.1157099999999999E-3</v>
      </c>
      <c r="C337">
        <v>3.7767000000000002E-2</v>
      </c>
      <c r="D337">
        <v>0.46107399999999998</v>
      </c>
      <c r="E337">
        <v>0.29039500000000001</v>
      </c>
      <c r="F337">
        <v>0.10084700000000001</v>
      </c>
      <c r="G337">
        <v>4.7775499999999999E-2</v>
      </c>
      <c r="H337">
        <v>2.9831900000000001E-2</v>
      </c>
      <c r="I337">
        <v>1.6344500000000001E-2</v>
      </c>
      <c r="J337">
        <v>7.7676799999999999E-3</v>
      </c>
      <c r="K337">
        <v>1.4555900000000001E-3</v>
      </c>
      <c r="L337">
        <v>6.7449199999999995E-4</v>
      </c>
      <c r="M337">
        <v>7.1455200000000003E-4</v>
      </c>
      <c r="N337">
        <v>5.9433100000000003E-4</v>
      </c>
      <c r="O337">
        <v>3.1838E-4</v>
      </c>
      <c r="P337">
        <v>3.2356799999999999E-4</v>
      </c>
    </row>
    <row r="338" spans="1:16" x14ac:dyDescent="0.3">
      <c r="A338">
        <v>1982</v>
      </c>
      <c r="B338">
        <v>1.40087E-3</v>
      </c>
      <c r="C338">
        <v>2.3862000000000001E-2</v>
      </c>
      <c r="D338">
        <v>9.4142299999999998E-2</v>
      </c>
      <c r="E338">
        <v>0.57919699999999996</v>
      </c>
      <c r="F338">
        <v>0.20435600000000001</v>
      </c>
      <c r="G338">
        <v>4.58825E-2</v>
      </c>
      <c r="H338">
        <v>2.1832299999999999E-2</v>
      </c>
      <c r="I338">
        <v>1.43281E-2</v>
      </c>
      <c r="J338">
        <v>8.0410800000000008E-3</v>
      </c>
      <c r="K338">
        <v>4.7452500000000003E-3</v>
      </c>
      <c r="L338">
        <v>7.8926099999999998E-4</v>
      </c>
      <c r="M338">
        <v>3.6572800000000001E-4</v>
      </c>
      <c r="N338">
        <v>3.8745000000000001E-4</v>
      </c>
      <c r="O338">
        <v>3.2226299999999999E-4</v>
      </c>
      <c r="P338">
        <v>3.4808199999999999E-4</v>
      </c>
    </row>
    <row r="339" spans="1:16" x14ac:dyDescent="0.3">
      <c r="A339">
        <v>1983</v>
      </c>
      <c r="B339">
        <v>4.0170800000000001E-3</v>
      </c>
      <c r="C339">
        <v>1.3819400000000001E-2</v>
      </c>
      <c r="D339">
        <v>9.9658099999999999E-2</v>
      </c>
      <c r="E339">
        <v>0.20380499999999999</v>
      </c>
      <c r="F339">
        <v>0.48500100000000002</v>
      </c>
      <c r="G339">
        <v>0.13130900000000001</v>
      </c>
      <c r="H339">
        <v>2.75637E-2</v>
      </c>
      <c r="I339">
        <v>1.3706899999999999E-2</v>
      </c>
      <c r="J339">
        <v>9.3997200000000003E-3</v>
      </c>
      <c r="K339">
        <v>7.0750300000000004E-3</v>
      </c>
      <c r="L339">
        <v>3.1681999999999999E-3</v>
      </c>
      <c r="M339">
        <v>5.2695599999999997E-4</v>
      </c>
      <c r="N339">
        <v>2.44181E-4</v>
      </c>
      <c r="O339">
        <v>2.5868400000000002E-4</v>
      </c>
      <c r="P339">
        <v>4.4756E-4</v>
      </c>
    </row>
    <row r="340" spans="1:16" x14ac:dyDescent="0.3">
      <c r="A340">
        <v>1984</v>
      </c>
      <c r="B340">
        <v>8.2067900000000005E-4</v>
      </c>
      <c r="C340">
        <v>3.6735299999999999E-2</v>
      </c>
      <c r="D340">
        <v>4.99736E-2</v>
      </c>
      <c r="E340">
        <v>0.209924</v>
      </c>
      <c r="F340">
        <v>0.24226</v>
      </c>
      <c r="G340">
        <v>0.34509699999999999</v>
      </c>
      <c r="H340">
        <v>7.5340400000000002E-2</v>
      </c>
      <c r="I340">
        <v>1.6654800000000001E-2</v>
      </c>
      <c r="J340">
        <v>8.8185699999999995E-3</v>
      </c>
      <c r="K340">
        <v>7.8581899999999993E-3</v>
      </c>
      <c r="L340">
        <v>3.9340800000000004E-3</v>
      </c>
      <c r="M340">
        <v>1.7616800000000001E-3</v>
      </c>
      <c r="N340">
        <v>2.9301400000000002E-4</v>
      </c>
      <c r="O340">
        <v>1.3577700000000001E-4</v>
      </c>
      <c r="P340">
        <v>3.9270800000000002E-4</v>
      </c>
    </row>
    <row r="341" spans="1:16" x14ac:dyDescent="0.3">
      <c r="A341">
        <v>1985</v>
      </c>
      <c r="B341">
        <v>1.9833199999999998E-3</v>
      </c>
      <c r="C341">
        <v>1.2323199999999999E-2</v>
      </c>
      <c r="D341">
        <v>0.19623699999999999</v>
      </c>
      <c r="E341">
        <v>8.2548899999999995E-2</v>
      </c>
      <c r="F341">
        <v>0.20691699999999999</v>
      </c>
      <c r="G341">
        <v>0.175512</v>
      </c>
      <c r="H341">
        <v>0.24654999999999999</v>
      </c>
      <c r="I341">
        <v>5.0498700000000001E-2</v>
      </c>
      <c r="J341">
        <v>1.1470299999999999E-2</v>
      </c>
      <c r="K341">
        <v>7.9326699999999993E-3</v>
      </c>
      <c r="L341">
        <v>4.3884400000000004E-3</v>
      </c>
      <c r="M341">
        <v>2.1970000000000002E-3</v>
      </c>
      <c r="N341">
        <v>9.8381899999999993E-4</v>
      </c>
      <c r="O341">
        <v>1.63635E-4</v>
      </c>
      <c r="P341">
        <v>2.9513500000000003E-4</v>
      </c>
    </row>
    <row r="342" spans="1:16" x14ac:dyDescent="0.3">
      <c r="A342">
        <v>1986</v>
      </c>
      <c r="B342">
        <v>6.7398700000000002E-4</v>
      </c>
      <c r="C342">
        <v>3.55334E-2</v>
      </c>
      <c r="D342">
        <v>4.3670100000000003E-2</v>
      </c>
      <c r="E342">
        <v>0.34808299999999998</v>
      </c>
      <c r="F342">
        <v>9.8933199999999999E-2</v>
      </c>
      <c r="G342">
        <v>0.19375899999999999</v>
      </c>
      <c r="H342">
        <v>9.8881499999999997E-2</v>
      </c>
      <c r="I342">
        <v>0.134019</v>
      </c>
      <c r="J342">
        <v>3.0469300000000001E-2</v>
      </c>
      <c r="K342">
        <v>8.7076800000000006E-3</v>
      </c>
      <c r="L342">
        <v>3.6131000000000002E-3</v>
      </c>
      <c r="M342">
        <v>1.9988100000000002E-3</v>
      </c>
      <c r="N342">
        <v>1.0006699999999999E-3</v>
      </c>
      <c r="O342">
        <v>4.4810100000000001E-4</v>
      </c>
      <c r="P342">
        <v>2.08956E-4</v>
      </c>
    </row>
    <row r="343" spans="1:16" x14ac:dyDescent="0.3">
      <c r="A343">
        <v>1987</v>
      </c>
      <c r="B343">
        <v>3.58136E-4</v>
      </c>
      <c r="C343">
        <v>1.48772E-2</v>
      </c>
      <c r="D343">
        <v>0.11795799999999999</v>
      </c>
      <c r="E343">
        <v>7.2266700000000003E-2</v>
      </c>
      <c r="F343">
        <v>0.33084599999999997</v>
      </c>
      <c r="G343">
        <v>0.100826</v>
      </c>
      <c r="H343">
        <v>0.114151</v>
      </c>
      <c r="I343">
        <v>8.3977700000000002E-2</v>
      </c>
      <c r="J343">
        <v>0.12729199999999999</v>
      </c>
      <c r="K343">
        <v>2.78237E-2</v>
      </c>
      <c r="L343">
        <v>5.2450700000000001E-3</v>
      </c>
      <c r="M343">
        <v>2.1763500000000001E-3</v>
      </c>
      <c r="N343">
        <v>1.2039799999999999E-3</v>
      </c>
      <c r="O343">
        <v>6.0275400000000005E-4</v>
      </c>
      <c r="P343">
        <v>3.95778E-4</v>
      </c>
    </row>
    <row r="344" spans="1:16" x14ac:dyDescent="0.3">
      <c r="A344">
        <v>1988</v>
      </c>
      <c r="B344">
        <v>2.0427999999999999E-4</v>
      </c>
      <c r="C344">
        <v>8.2536099999999998E-3</v>
      </c>
      <c r="D344">
        <v>0.13003600000000001</v>
      </c>
      <c r="E344">
        <v>0.220362</v>
      </c>
      <c r="F344">
        <v>0.104014</v>
      </c>
      <c r="G344">
        <v>0.27788299999999999</v>
      </c>
      <c r="H344">
        <v>7.30827E-2</v>
      </c>
      <c r="I344">
        <v>7.8627500000000003E-2</v>
      </c>
      <c r="J344">
        <v>3.8050800000000003E-2</v>
      </c>
      <c r="K344">
        <v>5.6325500000000001E-2</v>
      </c>
      <c r="L344">
        <v>9.7776200000000008E-3</v>
      </c>
      <c r="M344">
        <v>1.84319E-3</v>
      </c>
      <c r="N344">
        <v>7.6479900000000003E-4</v>
      </c>
      <c r="O344">
        <v>4.2309500000000001E-4</v>
      </c>
      <c r="P344">
        <v>3.5089799999999999E-4</v>
      </c>
    </row>
    <row r="345" spans="1:16" x14ac:dyDescent="0.3">
      <c r="A345">
        <v>1989</v>
      </c>
      <c r="B345">
        <v>3.6841E-4</v>
      </c>
      <c r="C345">
        <v>5.8476999999999999E-3</v>
      </c>
      <c r="D345">
        <v>4.4228700000000003E-2</v>
      </c>
      <c r="E345">
        <v>0.111266</v>
      </c>
      <c r="F345">
        <v>0.26725300000000002</v>
      </c>
      <c r="G345">
        <v>8.5042699999999999E-2</v>
      </c>
      <c r="H345">
        <v>0.29846299999999998</v>
      </c>
      <c r="I345">
        <v>5.2114599999999997E-2</v>
      </c>
      <c r="J345">
        <v>5.7294299999999999E-2</v>
      </c>
      <c r="K345">
        <v>2.7055300000000001E-2</v>
      </c>
      <c r="L345">
        <v>4.1395399999999999E-2</v>
      </c>
      <c r="M345">
        <v>7.1858900000000003E-3</v>
      </c>
      <c r="N345">
        <v>1.35462E-3</v>
      </c>
      <c r="O345">
        <v>5.62076E-4</v>
      </c>
      <c r="P345">
        <v>5.6883200000000002E-4</v>
      </c>
    </row>
    <row r="346" spans="1:16" x14ac:dyDescent="0.3">
      <c r="A346">
        <v>1990</v>
      </c>
      <c r="B346">
        <v>1.9720699999999998E-3</v>
      </c>
      <c r="C346">
        <v>1.4829200000000001E-2</v>
      </c>
      <c r="D346">
        <v>2.7545500000000001E-2</v>
      </c>
      <c r="E346">
        <v>0.10904999999999999</v>
      </c>
      <c r="F346">
        <v>0.16015799999999999</v>
      </c>
      <c r="G346">
        <v>0.29528399999999999</v>
      </c>
      <c r="H346">
        <v>7.42752E-2</v>
      </c>
      <c r="I346">
        <v>0.19414699999999999</v>
      </c>
      <c r="J346">
        <v>3.4262800000000003E-2</v>
      </c>
      <c r="K346">
        <v>3.7296700000000002E-2</v>
      </c>
      <c r="L346">
        <v>1.7724299999999998E-2</v>
      </c>
      <c r="M346">
        <v>2.71186E-2</v>
      </c>
      <c r="N346">
        <v>4.7075700000000003E-3</v>
      </c>
      <c r="O346">
        <v>8.8742699999999999E-4</v>
      </c>
      <c r="P346">
        <v>7.4087199999999995E-4</v>
      </c>
    </row>
    <row r="347" spans="1:16" x14ac:dyDescent="0.3">
      <c r="A347">
        <v>1991</v>
      </c>
      <c r="B347">
        <v>1.0645100000000001E-3</v>
      </c>
      <c r="C347">
        <v>8.2990599999999998E-2</v>
      </c>
      <c r="D347">
        <v>3.9695599999999998E-2</v>
      </c>
      <c r="E347">
        <v>6.2984399999999996E-2</v>
      </c>
      <c r="F347">
        <v>0.101269</v>
      </c>
      <c r="G347">
        <v>0.124268</v>
      </c>
      <c r="H347">
        <v>0.27270899999999998</v>
      </c>
      <c r="I347">
        <v>5.3359499999999997E-2</v>
      </c>
      <c r="J347">
        <v>0.15482499999999999</v>
      </c>
      <c r="K347">
        <v>2.77529E-2</v>
      </c>
      <c r="L347">
        <v>3.3336600000000001E-2</v>
      </c>
      <c r="M347">
        <v>1.58424E-2</v>
      </c>
      <c r="N347">
        <v>2.4239299999999998E-2</v>
      </c>
      <c r="O347">
        <v>4.2077299999999998E-3</v>
      </c>
      <c r="P347">
        <v>1.4554100000000001E-3</v>
      </c>
    </row>
    <row r="348" spans="1:16" x14ac:dyDescent="0.3">
      <c r="A348">
        <v>1992</v>
      </c>
      <c r="B348">
        <v>8.2828000000000003E-4</v>
      </c>
      <c r="C348">
        <v>4.0276600000000003E-2</v>
      </c>
      <c r="D348">
        <v>0.35469899999999999</v>
      </c>
      <c r="E348">
        <v>8.0835400000000002E-2</v>
      </c>
      <c r="F348">
        <v>4.5880200000000003E-2</v>
      </c>
      <c r="G348">
        <v>6.5803500000000001E-2</v>
      </c>
      <c r="H348">
        <v>8.2454200000000005E-2</v>
      </c>
      <c r="I348">
        <v>0.14450399999999999</v>
      </c>
      <c r="J348">
        <v>3.6290299999999998E-2</v>
      </c>
      <c r="K348">
        <v>8.56267E-2</v>
      </c>
      <c r="L348">
        <v>1.63143E-2</v>
      </c>
      <c r="M348">
        <v>1.9596599999999999E-2</v>
      </c>
      <c r="N348">
        <v>9.3127699999999997E-3</v>
      </c>
      <c r="O348">
        <v>1.4248800000000001E-2</v>
      </c>
      <c r="P348">
        <v>3.3290199999999998E-3</v>
      </c>
    </row>
    <row r="349" spans="1:16" x14ac:dyDescent="0.3">
      <c r="A349">
        <v>1993</v>
      </c>
      <c r="B349">
        <v>1.0938300000000001E-3</v>
      </c>
      <c r="C349">
        <v>9.6924799999999998E-3</v>
      </c>
      <c r="D349">
        <v>0.12965199999999999</v>
      </c>
      <c r="E349">
        <v>0.58988499999999999</v>
      </c>
      <c r="F349">
        <v>6.9135199999999994E-2</v>
      </c>
      <c r="G349">
        <v>3.44859E-2</v>
      </c>
      <c r="H349">
        <v>3.474E-2</v>
      </c>
      <c r="I349">
        <v>3.2079099999999999E-2</v>
      </c>
      <c r="J349">
        <v>4.6509500000000002E-2</v>
      </c>
      <c r="K349">
        <v>1.02497E-2</v>
      </c>
      <c r="L349">
        <v>2.4504999999999999E-2</v>
      </c>
      <c r="M349">
        <v>4.6688700000000003E-3</v>
      </c>
      <c r="N349">
        <v>5.6082199999999997E-3</v>
      </c>
      <c r="O349">
        <v>2.6651600000000002E-3</v>
      </c>
      <c r="P349">
        <v>5.0304800000000004E-3</v>
      </c>
    </row>
    <row r="350" spans="1:16" x14ac:dyDescent="0.3">
      <c r="A350">
        <v>1994</v>
      </c>
      <c r="B350">
        <v>2.68853E-4</v>
      </c>
      <c r="C350">
        <v>1.8847099999999999E-2</v>
      </c>
      <c r="D350">
        <v>3.8543099999999997E-2</v>
      </c>
      <c r="E350">
        <v>0.18793899999999999</v>
      </c>
      <c r="F350">
        <v>0.57317799999999997</v>
      </c>
      <c r="G350">
        <v>7.9841300000000004E-2</v>
      </c>
      <c r="H350">
        <v>2.33902E-2</v>
      </c>
      <c r="I350">
        <v>1.66591E-2</v>
      </c>
      <c r="J350">
        <v>1.4937300000000001E-2</v>
      </c>
      <c r="K350">
        <v>2.08793E-2</v>
      </c>
      <c r="L350">
        <v>4.9602099999999996E-3</v>
      </c>
      <c r="M350">
        <v>1.18589E-2</v>
      </c>
      <c r="N350">
        <v>2.2594500000000001E-3</v>
      </c>
      <c r="O350">
        <v>2.7140300000000001E-3</v>
      </c>
      <c r="P350">
        <v>3.7242199999999999E-3</v>
      </c>
    </row>
    <row r="351" spans="1:16" x14ac:dyDescent="0.3">
      <c r="A351">
        <v>1995</v>
      </c>
      <c r="B351">
        <v>1.9140199999999999E-4</v>
      </c>
      <c r="C351">
        <v>6.2843400000000002E-3</v>
      </c>
      <c r="D351">
        <v>5.9415900000000001E-2</v>
      </c>
      <c r="E351">
        <v>8.5627300000000003E-2</v>
      </c>
      <c r="F351">
        <v>0.240865</v>
      </c>
      <c r="G351">
        <v>0.469611</v>
      </c>
      <c r="H351">
        <v>6.2981999999999996E-2</v>
      </c>
      <c r="I351">
        <v>1.7343399999999998E-2</v>
      </c>
      <c r="J351">
        <v>1.2015899999999999E-2</v>
      </c>
      <c r="K351">
        <v>1.0788000000000001E-2</v>
      </c>
      <c r="L351">
        <v>1.56946E-2</v>
      </c>
      <c r="M351">
        <v>3.7285199999999999E-3</v>
      </c>
      <c r="N351">
        <v>8.9141499999999992E-3</v>
      </c>
      <c r="O351">
        <v>1.6983899999999999E-3</v>
      </c>
      <c r="P351">
        <v>4.8395399999999998E-3</v>
      </c>
    </row>
    <row r="352" spans="1:16" x14ac:dyDescent="0.3">
      <c r="A352">
        <v>1996</v>
      </c>
      <c r="B352">
        <v>4.8940500000000005E-4</v>
      </c>
      <c r="C352">
        <v>1.2071399999999999E-2</v>
      </c>
      <c r="D352">
        <v>3.4146299999999997E-2</v>
      </c>
      <c r="E352">
        <v>8.0562700000000001E-2</v>
      </c>
      <c r="F352">
        <v>0.12954199999999999</v>
      </c>
      <c r="G352">
        <v>0.27349699999999999</v>
      </c>
      <c r="H352">
        <v>0.35355900000000001</v>
      </c>
      <c r="I352">
        <v>5.1711199999999999E-2</v>
      </c>
      <c r="J352">
        <v>1.4356900000000001E-2</v>
      </c>
      <c r="K352">
        <v>1.0022E-2</v>
      </c>
      <c r="L352">
        <v>9.45994E-3</v>
      </c>
      <c r="M352">
        <v>1.37625E-2</v>
      </c>
      <c r="N352">
        <v>3.2695200000000002E-3</v>
      </c>
      <c r="O352">
        <v>7.8167700000000007E-3</v>
      </c>
      <c r="P352">
        <v>5.7330799999999998E-3</v>
      </c>
    </row>
    <row r="353" spans="1:16" x14ac:dyDescent="0.3">
      <c r="A353">
        <v>1997</v>
      </c>
      <c r="B353">
        <v>6.9133900000000002E-4</v>
      </c>
      <c r="C353">
        <v>4.5597499999999999E-2</v>
      </c>
      <c r="D353">
        <v>2.6570900000000001E-2</v>
      </c>
      <c r="E353">
        <v>6.5283099999999997E-2</v>
      </c>
      <c r="F353">
        <v>0.308338</v>
      </c>
      <c r="G353">
        <v>0.187718</v>
      </c>
      <c r="H353">
        <v>0.16775000000000001</v>
      </c>
      <c r="I353">
        <v>0.13841600000000001</v>
      </c>
      <c r="J353">
        <v>2.44855E-2</v>
      </c>
      <c r="K353">
        <v>7.2332799999999999E-3</v>
      </c>
      <c r="L353">
        <v>5.5884300000000001E-3</v>
      </c>
      <c r="M353">
        <v>5.2750200000000001E-3</v>
      </c>
      <c r="N353">
        <v>7.6742199999999998E-3</v>
      </c>
      <c r="O353">
        <v>1.82314E-3</v>
      </c>
      <c r="P353">
        <v>7.5556199999999999E-3</v>
      </c>
    </row>
    <row r="354" spans="1:16" x14ac:dyDescent="0.3">
      <c r="A354">
        <v>1998</v>
      </c>
      <c r="B354">
        <v>2.8521699999999999E-4</v>
      </c>
      <c r="C354">
        <v>3.3346800000000003E-2</v>
      </c>
      <c r="D354">
        <v>6.3398399999999994E-2</v>
      </c>
      <c r="E354">
        <v>4.8606700000000003E-2</v>
      </c>
      <c r="F354">
        <v>9.81905E-2</v>
      </c>
      <c r="G354">
        <v>0.44222699999999998</v>
      </c>
      <c r="H354">
        <v>0.12707399999999999</v>
      </c>
      <c r="I354">
        <v>8.3890000000000006E-2</v>
      </c>
      <c r="J354">
        <v>7.40928E-2</v>
      </c>
      <c r="K354">
        <v>1.13498E-2</v>
      </c>
      <c r="L354">
        <v>3.6091000000000001E-3</v>
      </c>
      <c r="M354">
        <v>2.78839E-3</v>
      </c>
      <c r="N354">
        <v>2.6320100000000002E-3</v>
      </c>
      <c r="O354">
        <v>3.8291100000000002E-3</v>
      </c>
      <c r="P354">
        <v>4.6795999999999999E-3</v>
      </c>
    </row>
    <row r="355" spans="1:16" x14ac:dyDescent="0.3">
      <c r="A355">
        <v>1999</v>
      </c>
      <c r="B355">
        <v>2.7390299999999998E-4</v>
      </c>
      <c r="C355">
        <v>9.3788900000000008E-3</v>
      </c>
      <c r="D355">
        <v>0.19211400000000001</v>
      </c>
      <c r="E355">
        <v>0.15182000000000001</v>
      </c>
      <c r="F355">
        <v>7.0611099999999996E-2</v>
      </c>
      <c r="G355">
        <v>0.101573</v>
      </c>
      <c r="H355">
        <v>0.31438199999999999</v>
      </c>
      <c r="I355">
        <v>8.5052100000000005E-2</v>
      </c>
      <c r="J355">
        <v>3.81108E-2</v>
      </c>
      <c r="K355">
        <v>2.6341799999999999E-2</v>
      </c>
      <c r="L355">
        <v>4.0632899999999998E-3</v>
      </c>
      <c r="M355">
        <v>1.2920799999999999E-3</v>
      </c>
      <c r="N355">
        <v>9.9825999999999995E-4</v>
      </c>
      <c r="O355">
        <v>9.4227600000000003E-4</v>
      </c>
      <c r="P355">
        <v>3.04617E-3</v>
      </c>
    </row>
    <row r="356" spans="1:16" x14ac:dyDescent="0.3">
      <c r="A356">
        <v>2000</v>
      </c>
      <c r="B356">
        <v>3.9324800000000001E-4</v>
      </c>
      <c r="C356">
        <v>8.4700699999999997E-3</v>
      </c>
      <c r="D356">
        <v>5.00665E-2</v>
      </c>
      <c r="E356">
        <v>0.25869500000000001</v>
      </c>
      <c r="F356">
        <v>0.208977</v>
      </c>
      <c r="G356">
        <v>6.6507300000000005E-2</v>
      </c>
      <c r="H356">
        <v>9.8191399999999998E-2</v>
      </c>
      <c r="I356">
        <v>0.21317800000000001</v>
      </c>
      <c r="J356">
        <v>5.1244900000000003E-2</v>
      </c>
      <c r="K356">
        <v>2.1744800000000002E-2</v>
      </c>
      <c r="L356">
        <v>1.6179800000000001E-2</v>
      </c>
      <c r="M356">
        <v>2.49578E-3</v>
      </c>
      <c r="N356">
        <v>7.9363000000000003E-4</v>
      </c>
      <c r="O356">
        <v>6.1315800000000004E-4</v>
      </c>
      <c r="P356">
        <v>2.4498100000000002E-3</v>
      </c>
    </row>
    <row r="357" spans="1:16" x14ac:dyDescent="0.3">
      <c r="A357">
        <v>2001</v>
      </c>
      <c r="B357">
        <v>4.8023100000000002E-4</v>
      </c>
      <c r="C357">
        <v>7.7513699999999996E-3</v>
      </c>
      <c r="D357">
        <v>3.5474499999999999E-2</v>
      </c>
      <c r="E357">
        <v>9.5391500000000004E-2</v>
      </c>
      <c r="F357">
        <v>0.337895</v>
      </c>
      <c r="G357">
        <v>0.23355000000000001</v>
      </c>
      <c r="H357">
        <v>7.3704400000000003E-2</v>
      </c>
      <c r="I357">
        <v>5.8084400000000001E-2</v>
      </c>
      <c r="J357">
        <v>0.100615</v>
      </c>
      <c r="K357">
        <v>2.8894699999999999E-2</v>
      </c>
      <c r="L357">
        <v>1.3828999999999999E-2</v>
      </c>
      <c r="M357">
        <v>1.02898E-2</v>
      </c>
      <c r="N357">
        <v>1.58723E-3</v>
      </c>
      <c r="O357">
        <v>5.0472199999999998E-4</v>
      </c>
      <c r="P357">
        <v>1.9479499999999999E-3</v>
      </c>
    </row>
    <row r="358" spans="1:16" x14ac:dyDescent="0.3">
      <c r="A358">
        <v>2002</v>
      </c>
      <c r="B358">
        <v>3.5641600000000002E-4</v>
      </c>
      <c r="C358">
        <v>2.3509800000000001E-2</v>
      </c>
      <c r="D358">
        <v>6.3529500000000003E-2</v>
      </c>
      <c r="E358">
        <v>0.115109</v>
      </c>
      <c r="F358">
        <v>0.153228</v>
      </c>
      <c r="G358">
        <v>0.32577299999999998</v>
      </c>
      <c r="H358">
        <v>0.14505699999999999</v>
      </c>
      <c r="I358">
        <v>4.6298300000000001E-2</v>
      </c>
      <c r="J358">
        <v>3.4811599999999998E-2</v>
      </c>
      <c r="K358">
        <v>5.8317099999999997E-2</v>
      </c>
      <c r="L358">
        <v>1.7224400000000001E-2</v>
      </c>
      <c r="M358">
        <v>8.2435900000000003E-3</v>
      </c>
      <c r="N358">
        <v>6.1338800000000004E-3</v>
      </c>
      <c r="O358">
        <v>9.4616600000000002E-4</v>
      </c>
      <c r="P358">
        <v>1.4620600000000001E-3</v>
      </c>
    </row>
    <row r="359" spans="1:16" x14ac:dyDescent="0.3">
      <c r="A359">
        <v>2003</v>
      </c>
      <c r="B359">
        <v>2.02404E-4</v>
      </c>
      <c r="C359">
        <v>9.5900900000000008E-3</v>
      </c>
      <c r="D359">
        <v>0.18900900000000001</v>
      </c>
      <c r="E359">
        <v>0.161327</v>
      </c>
      <c r="F359">
        <v>0.17849699999999999</v>
      </c>
      <c r="G359">
        <v>0.14719399999999999</v>
      </c>
      <c r="H359">
        <v>0.16209899999999999</v>
      </c>
      <c r="I359">
        <v>7.1352499999999999E-2</v>
      </c>
      <c r="J359">
        <v>2.0919699999999999E-2</v>
      </c>
      <c r="K359">
        <v>1.46897E-2</v>
      </c>
      <c r="L359">
        <v>2.8498800000000001E-2</v>
      </c>
      <c r="M359">
        <v>8.4173800000000003E-3</v>
      </c>
      <c r="N359">
        <v>4.0285399999999997E-3</v>
      </c>
      <c r="O359">
        <v>2.9975499999999999E-3</v>
      </c>
      <c r="P359">
        <v>1.17687E-3</v>
      </c>
    </row>
    <row r="360" spans="1:16" x14ac:dyDescent="0.3">
      <c r="A360">
        <v>2004</v>
      </c>
      <c r="B360" s="1">
        <v>7.0721800000000004E-5</v>
      </c>
      <c r="C360">
        <v>3.6121899999999999E-3</v>
      </c>
      <c r="D360">
        <v>4.63772E-2</v>
      </c>
      <c r="E360">
        <v>0.38990900000000001</v>
      </c>
      <c r="F360">
        <v>0.23042299999999999</v>
      </c>
      <c r="G360">
        <v>0.114714</v>
      </c>
      <c r="H360">
        <v>7.4143899999999999E-2</v>
      </c>
      <c r="I360">
        <v>6.8952100000000002E-2</v>
      </c>
      <c r="J360">
        <v>2.9524999999999999E-2</v>
      </c>
      <c r="K360">
        <v>9.3639399999999994E-3</v>
      </c>
      <c r="L360">
        <v>8.0828800000000006E-3</v>
      </c>
      <c r="M360">
        <v>1.5681199999999999E-2</v>
      </c>
      <c r="N360">
        <v>4.6315899999999997E-3</v>
      </c>
      <c r="O360">
        <v>2.21667E-3</v>
      </c>
      <c r="P360">
        <v>2.2969399999999999E-3</v>
      </c>
    </row>
    <row r="361" spans="1:16" x14ac:dyDescent="0.3">
      <c r="A361">
        <v>2005</v>
      </c>
      <c r="B361" s="1">
        <v>4.5840200000000002E-5</v>
      </c>
      <c r="C361">
        <v>1.90653E-3</v>
      </c>
      <c r="D361">
        <v>2.7427699999999999E-2</v>
      </c>
      <c r="E361">
        <v>0.17697599999999999</v>
      </c>
      <c r="F361">
        <v>0.40447499999999997</v>
      </c>
      <c r="G361">
        <v>0.22220000000000001</v>
      </c>
      <c r="H361">
        <v>7.3811000000000002E-2</v>
      </c>
      <c r="I361">
        <v>3.17857E-2</v>
      </c>
      <c r="J361">
        <v>2.8776800000000002E-2</v>
      </c>
      <c r="K361">
        <v>1.2517800000000001E-2</v>
      </c>
      <c r="L361">
        <v>4.4473500000000001E-3</v>
      </c>
      <c r="M361">
        <v>3.83892E-3</v>
      </c>
      <c r="N361">
        <v>7.4477199999999997E-3</v>
      </c>
      <c r="O361">
        <v>2.1997499999999999E-3</v>
      </c>
      <c r="P361">
        <v>2.1437100000000001E-3</v>
      </c>
    </row>
    <row r="362" spans="1:16" x14ac:dyDescent="0.3">
      <c r="A362">
        <v>2006</v>
      </c>
      <c r="B362">
        <v>1.5035600000000001E-4</v>
      </c>
      <c r="C362">
        <v>2.4613299999999999E-3</v>
      </c>
      <c r="D362">
        <v>3.4432299999999999E-2</v>
      </c>
      <c r="E362">
        <v>0.13100800000000001</v>
      </c>
      <c r="F362">
        <v>0.28487699999999999</v>
      </c>
      <c r="G362">
        <v>0.29202800000000001</v>
      </c>
      <c r="H362">
        <v>0.13769899999999999</v>
      </c>
      <c r="I362">
        <v>4.9773600000000001E-2</v>
      </c>
      <c r="J362">
        <v>2.2000100000000002E-2</v>
      </c>
      <c r="K362">
        <v>1.9881200000000002E-2</v>
      </c>
      <c r="L362">
        <v>9.8656899999999999E-3</v>
      </c>
      <c r="M362">
        <v>3.5051100000000001E-3</v>
      </c>
      <c r="N362">
        <v>3.0255899999999999E-3</v>
      </c>
      <c r="O362">
        <v>5.8697999999999997E-3</v>
      </c>
      <c r="P362">
        <v>3.4232300000000002E-3</v>
      </c>
    </row>
    <row r="363" spans="1:16" x14ac:dyDescent="0.3">
      <c r="A363">
        <v>2007</v>
      </c>
      <c r="B363">
        <v>4.6950200000000001E-4</v>
      </c>
      <c r="C363">
        <v>8.8469900000000008E-3</v>
      </c>
      <c r="D363">
        <v>3.1459099999999997E-2</v>
      </c>
      <c r="E363">
        <v>7.5239899999999998E-2</v>
      </c>
      <c r="F363">
        <v>0.21834200000000001</v>
      </c>
      <c r="G363">
        <v>0.29858200000000001</v>
      </c>
      <c r="H363">
        <v>0.19406000000000001</v>
      </c>
      <c r="I363">
        <v>8.9481000000000005E-2</v>
      </c>
      <c r="J363">
        <v>3.2756E-2</v>
      </c>
      <c r="K363">
        <v>1.5429399999999999E-2</v>
      </c>
      <c r="L363">
        <v>1.54152E-2</v>
      </c>
      <c r="M363">
        <v>7.6495E-3</v>
      </c>
      <c r="N363">
        <v>2.7177400000000002E-3</v>
      </c>
      <c r="O363">
        <v>2.34593E-3</v>
      </c>
      <c r="P363">
        <v>7.2054800000000002E-3</v>
      </c>
    </row>
    <row r="364" spans="1:16" x14ac:dyDescent="0.3">
      <c r="A364">
        <v>2008</v>
      </c>
      <c r="B364">
        <v>1.8938099999999999E-4</v>
      </c>
      <c r="C364">
        <v>2.11469E-2</v>
      </c>
      <c r="D364">
        <v>5.41564E-2</v>
      </c>
      <c r="E364">
        <v>6.8734900000000002E-2</v>
      </c>
      <c r="F364">
        <v>0.127835</v>
      </c>
      <c r="G364">
        <v>0.25432900000000003</v>
      </c>
      <c r="H364">
        <v>0.20013500000000001</v>
      </c>
      <c r="I364">
        <v>0.13657900000000001</v>
      </c>
      <c r="J364">
        <v>6.9756200000000004E-2</v>
      </c>
      <c r="K364">
        <v>2.5417599999999999E-2</v>
      </c>
      <c r="L364">
        <v>1.26812E-2</v>
      </c>
      <c r="M364">
        <v>1.26695E-2</v>
      </c>
      <c r="N364">
        <v>6.28701E-3</v>
      </c>
      <c r="O364">
        <v>2.2336700000000001E-3</v>
      </c>
      <c r="P364">
        <v>7.8501700000000001E-3</v>
      </c>
    </row>
    <row r="365" spans="1:16" x14ac:dyDescent="0.3">
      <c r="A365">
        <v>2009</v>
      </c>
      <c r="B365">
        <v>1.0008599999999999E-3</v>
      </c>
      <c r="C365">
        <v>4.9740899999999996E-3</v>
      </c>
      <c r="D365">
        <v>0.18929099999999999</v>
      </c>
      <c r="E365">
        <v>0.20083999999999999</v>
      </c>
      <c r="F365">
        <v>0.102353</v>
      </c>
      <c r="G365">
        <v>0.110765</v>
      </c>
      <c r="H365">
        <v>0.120588</v>
      </c>
      <c r="I365">
        <v>0.100906</v>
      </c>
      <c r="J365">
        <v>7.68451E-2</v>
      </c>
      <c r="K365">
        <v>4.4550699999999999E-2</v>
      </c>
      <c r="L365">
        <v>1.8128499999999999E-2</v>
      </c>
      <c r="M365">
        <v>9.0445600000000001E-3</v>
      </c>
      <c r="N365">
        <v>9.0362299999999993E-3</v>
      </c>
      <c r="O365">
        <v>4.4840599999999998E-3</v>
      </c>
      <c r="P365">
        <v>7.1920600000000001E-3</v>
      </c>
    </row>
    <row r="366" spans="1:16" x14ac:dyDescent="0.3">
      <c r="A366">
        <v>2010</v>
      </c>
      <c r="B366">
        <v>3.17316E-4</v>
      </c>
      <c r="C366">
        <v>2.2779400000000002E-2</v>
      </c>
      <c r="D366">
        <v>2.9892800000000001E-2</v>
      </c>
      <c r="E366">
        <v>0.50508299999999995</v>
      </c>
      <c r="F366">
        <v>0.19759299999999999</v>
      </c>
      <c r="G366">
        <v>5.0635399999999997E-2</v>
      </c>
      <c r="H366">
        <v>4.0928100000000002E-2</v>
      </c>
      <c r="I366">
        <v>4.7704000000000003E-2</v>
      </c>
      <c r="J366">
        <v>4.0531400000000002E-2</v>
      </c>
      <c r="K366">
        <v>3.07995E-2</v>
      </c>
      <c r="L366">
        <v>1.6259300000000001E-2</v>
      </c>
      <c r="M366">
        <v>6.6162E-3</v>
      </c>
      <c r="N366">
        <v>3.3009100000000002E-3</v>
      </c>
      <c r="O366">
        <v>3.2978700000000001E-3</v>
      </c>
      <c r="P366">
        <v>4.2613299999999998E-3</v>
      </c>
    </row>
    <row r="367" spans="1:16" x14ac:dyDescent="0.3">
      <c r="A367">
        <v>2011</v>
      </c>
      <c r="B367">
        <v>2.8240900000000001E-4</v>
      </c>
      <c r="C367">
        <v>7.2974099999999998E-3</v>
      </c>
      <c r="D367">
        <v>0.11765</v>
      </c>
      <c r="E367">
        <v>7.4484599999999998E-2</v>
      </c>
      <c r="F367">
        <v>0.50187700000000002</v>
      </c>
      <c r="G367">
        <v>0.160494</v>
      </c>
      <c r="H367">
        <v>3.5399600000000003E-2</v>
      </c>
      <c r="I367">
        <v>2.3623999999999999E-2</v>
      </c>
      <c r="J367">
        <v>2.47409E-2</v>
      </c>
      <c r="K367">
        <v>2.0537099999999999E-2</v>
      </c>
      <c r="L367">
        <v>1.6041799999999998E-2</v>
      </c>
      <c r="M367">
        <v>8.4686099999999997E-3</v>
      </c>
      <c r="N367">
        <v>3.4460300000000001E-3</v>
      </c>
      <c r="O367">
        <v>1.71927E-3</v>
      </c>
      <c r="P367">
        <v>3.9371900000000001E-3</v>
      </c>
    </row>
    <row r="368" spans="1:16" x14ac:dyDescent="0.3">
      <c r="A368">
        <v>2012</v>
      </c>
      <c r="B368">
        <v>3.06168E-4</v>
      </c>
      <c r="C368">
        <v>6.7046800000000002E-3</v>
      </c>
      <c r="D368">
        <v>3.8649000000000003E-2</v>
      </c>
      <c r="E368">
        <v>0.33474599999999999</v>
      </c>
      <c r="F368">
        <v>0.135432</v>
      </c>
      <c r="G368">
        <v>0.27837000000000001</v>
      </c>
      <c r="H368">
        <v>0.10016799999999999</v>
      </c>
      <c r="I368">
        <v>2.3741700000000001E-2</v>
      </c>
      <c r="J368">
        <v>1.6624699999999999E-2</v>
      </c>
      <c r="K368">
        <v>1.9788199999999999E-2</v>
      </c>
      <c r="L368">
        <v>1.7244599999999999E-2</v>
      </c>
      <c r="M368">
        <v>1.3469999999999999E-2</v>
      </c>
      <c r="N368">
        <v>7.1109299999999997E-3</v>
      </c>
      <c r="O368">
        <v>2.8935699999999998E-3</v>
      </c>
      <c r="P368">
        <v>4.7496200000000004E-3</v>
      </c>
    </row>
    <row r="370" spans="1:16" x14ac:dyDescent="0.3">
      <c r="A370" t="s">
        <v>23</v>
      </c>
    </row>
    <row r="371" spans="1:16" x14ac:dyDescent="0.3">
      <c r="A371">
        <v>1982</v>
      </c>
      <c r="B371">
        <v>9.8952499999999999E-2</v>
      </c>
      <c r="C371">
        <v>0.166715</v>
      </c>
      <c r="D371">
        <v>0.16103400000000001</v>
      </c>
      <c r="E371">
        <v>0.39123799999999997</v>
      </c>
      <c r="F371">
        <v>0.113436</v>
      </c>
      <c r="G371">
        <v>2.9863000000000001E-2</v>
      </c>
      <c r="H371">
        <v>1.6471300000000001E-2</v>
      </c>
      <c r="I371">
        <v>1.1273999999999999E-2</v>
      </c>
      <c r="J371">
        <v>6.4862599999999998E-3</v>
      </c>
      <c r="K371">
        <v>3.06894E-3</v>
      </c>
      <c r="L371">
        <v>5.1731300000000004E-4</v>
      </c>
      <c r="M371">
        <v>2.4143499999999999E-4</v>
      </c>
      <c r="N371">
        <v>2.5675200000000001E-4</v>
      </c>
      <c r="O371">
        <v>2.13988E-4</v>
      </c>
      <c r="P371">
        <v>2.3138100000000001E-4</v>
      </c>
    </row>
    <row r="372" spans="1:16" x14ac:dyDescent="0.3">
      <c r="A372">
        <v>1983</v>
      </c>
      <c r="B372">
        <v>0.253166</v>
      </c>
      <c r="C372">
        <v>4.0863999999999998E-2</v>
      </c>
      <c r="D372">
        <v>0.118742</v>
      </c>
      <c r="E372">
        <v>0.13930799999999999</v>
      </c>
      <c r="F372">
        <v>0.32510800000000001</v>
      </c>
      <c r="G372">
        <v>8.2131300000000004E-2</v>
      </c>
      <c r="H372">
        <v>1.9357099999999999E-2</v>
      </c>
      <c r="I372">
        <v>9.7364800000000005E-3</v>
      </c>
      <c r="J372">
        <v>6.1787200000000004E-3</v>
      </c>
      <c r="K372">
        <v>3.26108E-3</v>
      </c>
      <c r="L372">
        <v>1.4642100000000001E-3</v>
      </c>
      <c r="M372">
        <v>2.4378600000000001E-4</v>
      </c>
      <c r="N372">
        <v>1.1301E-4</v>
      </c>
      <c r="O372">
        <v>1.19741E-4</v>
      </c>
      <c r="P372">
        <v>2.0718099999999999E-4</v>
      </c>
    </row>
    <row r="373" spans="1:16" x14ac:dyDescent="0.3">
      <c r="A373">
        <v>1984</v>
      </c>
      <c r="B373">
        <v>6.7929600000000007E-2</v>
      </c>
      <c r="C373">
        <v>5.78247E-2</v>
      </c>
      <c r="D373">
        <v>3.6604400000000002E-2</v>
      </c>
      <c r="E373">
        <v>0.138238</v>
      </c>
      <c r="F373">
        <v>0.17216899999999999</v>
      </c>
      <c r="G373">
        <v>0.39499200000000001</v>
      </c>
      <c r="H373">
        <v>9.1248899999999994E-2</v>
      </c>
      <c r="I373">
        <v>2.04586E-2</v>
      </c>
      <c r="J373">
        <v>9.8896699999999997E-3</v>
      </c>
      <c r="K373">
        <v>5.8138399999999998E-3</v>
      </c>
      <c r="L373">
        <v>2.9157200000000001E-3</v>
      </c>
      <c r="M373">
        <v>1.30635E-3</v>
      </c>
      <c r="N373">
        <v>2.17314E-4</v>
      </c>
      <c r="O373">
        <v>1.00704E-4</v>
      </c>
      <c r="P373">
        <v>2.9126999999999999E-4</v>
      </c>
    </row>
    <row r="374" spans="1:16" x14ac:dyDescent="0.3">
      <c r="A374">
        <v>1985</v>
      </c>
      <c r="B374">
        <v>0.28744399999999998</v>
      </c>
      <c r="C374">
        <v>2.1746100000000001E-2</v>
      </c>
      <c r="D374">
        <v>0.14280200000000001</v>
      </c>
      <c r="E374">
        <v>6.4341099999999998E-2</v>
      </c>
      <c r="F374">
        <v>0.142897</v>
      </c>
      <c r="G374">
        <v>0.10488400000000001</v>
      </c>
      <c r="H374">
        <v>0.18357899999999999</v>
      </c>
      <c r="I374">
        <v>3.7202100000000002E-2</v>
      </c>
      <c r="J374">
        <v>7.9526400000000004E-3</v>
      </c>
      <c r="K374">
        <v>3.5457599999999998E-3</v>
      </c>
      <c r="L374">
        <v>1.9695300000000002E-3</v>
      </c>
      <c r="M374">
        <v>9.8753100000000004E-4</v>
      </c>
      <c r="N374">
        <v>4.4247399999999999E-4</v>
      </c>
      <c r="O374" s="1">
        <v>7.3611300000000005E-5</v>
      </c>
      <c r="P374">
        <v>1.3277800000000001E-4</v>
      </c>
    </row>
    <row r="375" spans="1:16" x14ac:dyDescent="0.3">
      <c r="A375">
        <v>1986</v>
      </c>
      <c r="B375">
        <v>0.20582300000000001</v>
      </c>
      <c r="C375">
        <v>4.7731500000000003E-2</v>
      </c>
      <c r="D375">
        <v>2.87882E-2</v>
      </c>
      <c r="E375">
        <v>0.184472</v>
      </c>
      <c r="F375">
        <v>7.49615E-2</v>
      </c>
      <c r="G375">
        <v>0.14533199999999999</v>
      </c>
      <c r="H375">
        <v>9.7773700000000005E-2</v>
      </c>
      <c r="I375">
        <v>0.169573</v>
      </c>
      <c r="J375">
        <v>3.3174599999999999E-2</v>
      </c>
      <c r="K375">
        <v>6.7040499999999996E-3</v>
      </c>
      <c r="L375">
        <v>2.8097899999999999E-3</v>
      </c>
      <c r="M375">
        <v>1.5605899999999999E-3</v>
      </c>
      <c r="N375">
        <v>7.8251000000000004E-4</v>
      </c>
      <c r="O375">
        <v>3.5062400000000001E-4</v>
      </c>
      <c r="P375">
        <v>1.6354100000000001E-4</v>
      </c>
    </row>
    <row r="376" spans="1:16" x14ac:dyDescent="0.3">
      <c r="A376">
        <v>1987</v>
      </c>
      <c r="B376">
        <v>6.1950699999999997E-2</v>
      </c>
      <c r="C376">
        <v>2.89365E-2</v>
      </c>
      <c r="D376">
        <v>0.107603</v>
      </c>
      <c r="E376">
        <v>5.9046399999999999E-2</v>
      </c>
      <c r="F376">
        <v>0.29545100000000002</v>
      </c>
      <c r="G376">
        <v>8.9881199999999994E-2</v>
      </c>
      <c r="H376">
        <v>0.133127</v>
      </c>
      <c r="I376">
        <v>7.4357900000000005E-2</v>
      </c>
      <c r="J376">
        <v>0.120145</v>
      </c>
      <c r="K376">
        <v>2.1840499999999999E-2</v>
      </c>
      <c r="L376">
        <v>4.1637000000000002E-3</v>
      </c>
      <c r="M376">
        <v>1.7358600000000001E-3</v>
      </c>
      <c r="N376">
        <v>9.6220799999999999E-4</v>
      </c>
      <c r="O376">
        <v>4.8211599999999999E-4</v>
      </c>
      <c r="P376">
        <v>3.16676E-4</v>
      </c>
    </row>
    <row r="377" spans="1:16" x14ac:dyDescent="0.3">
      <c r="A377">
        <v>1988</v>
      </c>
      <c r="B377">
        <v>4.8666399999999999E-2</v>
      </c>
      <c r="C377">
        <v>2.8276900000000001E-2</v>
      </c>
      <c r="D377">
        <v>6.3647300000000004E-2</v>
      </c>
      <c r="E377">
        <v>0.20527899999999999</v>
      </c>
      <c r="F377">
        <v>8.1676899999999997E-2</v>
      </c>
      <c r="G377">
        <v>0.29781299999999999</v>
      </c>
      <c r="H377">
        <v>6.6900100000000004E-2</v>
      </c>
      <c r="I377">
        <v>8.4620600000000004E-2</v>
      </c>
      <c r="J377">
        <v>4.20769E-2</v>
      </c>
      <c r="K377">
        <v>6.5557400000000002E-2</v>
      </c>
      <c r="L377">
        <v>1.1489900000000001E-2</v>
      </c>
      <c r="M377">
        <v>2.1754500000000002E-3</v>
      </c>
      <c r="N377">
        <v>9.0445499999999997E-4</v>
      </c>
      <c r="O377">
        <v>5.0080199999999995E-4</v>
      </c>
      <c r="P377">
        <v>4.15513E-4</v>
      </c>
    </row>
    <row r="378" spans="1:16" x14ac:dyDescent="0.3">
      <c r="A378">
        <v>1989</v>
      </c>
      <c r="B378">
        <v>6.6011200000000006E-2</v>
      </c>
      <c r="C378">
        <v>1.9385199999999998E-2</v>
      </c>
      <c r="D378">
        <v>4.3402099999999999E-2</v>
      </c>
      <c r="E378">
        <v>9.4434000000000004E-2</v>
      </c>
      <c r="F378">
        <v>0.26209300000000002</v>
      </c>
      <c r="G378">
        <v>8.2105300000000006E-2</v>
      </c>
      <c r="H378">
        <v>0.24604699999999999</v>
      </c>
      <c r="I378">
        <v>4.8182999999999997E-2</v>
      </c>
      <c r="J378">
        <v>5.7832700000000001E-2</v>
      </c>
      <c r="K378">
        <v>2.7786499999999999E-2</v>
      </c>
      <c r="L378">
        <v>4.2717600000000001E-2</v>
      </c>
      <c r="M378">
        <v>7.4300099999999999E-3</v>
      </c>
      <c r="N378">
        <v>1.4017700000000001E-3</v>
      </c>
      <c r="O378">
        <v>5.8183499999999995E-4</v>
      </c>
      <c r="P378">
        <v>5.8890899999999998E-4</v>
      </c>
    </row>
    <row r="379" spans="1:16" x14ac:dyDescent="0.3">
      <c r="A379">
        <v>1990</v>
      </c>
      <c r="B379">
        <v>0.17838899999999999</v>
      </c>
      <c r="C379">
        <v>2.24975E-2</v>
      </c>
      <c r="D379">
        <v>2.15757E-2</v>
      </c>
      <c r="E379">
        <v>5.2389199999999997E-2</v>
      </c>
      <c r="F379">
        <v>0.104614</v>
      </c>
      <c r="G379">
        <v>0.249253</v>
      </c>
      <c r="H379">
        <v>6.6315600000000002E-2</v>
      </c>
      <c r="I379">
        <v>0.176451</v>
      </c>
      <c r="J379">
        <v>3.3457399999999998E-2</v>
      </c>
      <c r="K379">
        <v>4.0006800000000002E-2</v>
      </c>
      <c r="L379">
        <v>1.9054999999999999E-2</v>
      </c>
      <c r="M379">
        <v>2.9176899999999999E-2</v>
      </c>
      <c r="N379">
        <v>5.0661600000000001E-3</v>
      </c>
      <c r="O379">
        <v>9.5511000000000001E-4</v>
      </c>
      <c r="P379">
        <v>7.9740099999999999E-4</v>
      </c>
    </row>
    <row r="380" spans="1:16" x14ac:dyDescent="0.3">
      <c r="A380">
        <v>1991</v>
      </c>
      <c r="B380">
        <v>0.275945</v>
      </c>
      <c r="C380">
        <v>7.3267799999999994E-2</v>
      </c>
      <c r="D380">
        <v>2.65916E-2</v>
      </c>
      <c r="E380">
        <v>2.3450200000000001E-2</v>
      </c>
      <c r="F380">
        <v>4.6934900000000002E-2</v>
      </c>
      <c r="G380">
        <v>8.4330500000000003E-2</v>
      </c>
      <c r="H380">
        <v>0.18740499999999999</v>
      </c>
      <c r="I380">
        <v>5.0847799999999999E-2</v>
      </c>
      <c r="J380">
        <v>0.132054</v>
      </c>
      <c r="K380">
        <v>2.55476E-2</v>
      </c>
      <c r="L380">
        <v>3.0961800000000001E-2</v>
      </c>
      <c r="M380">
        <v>1.47624E-2</v>
      </c>
      <c r="N380">
        <v>2.2614499999999999E-2</v>
      </c>
      <c r="O380">
        <v>3.9274599999999998E-3</v>
      </c>
      <c r="P380">
        <v>1.3586900000000001E-3</v>
      </c>
    </row>
    <row r="381" spans="1:16" x14ac:dyDescent="0.3">
      <c r="A381">
        <v>1992</v>
      </c>
      <c r="B381">
        <v>0.19598299999999999</v>
      </c>
      <c r="C381">
        <v>6.0482899999999999E-2</v>
      </c>
      <c r="D381">
        <v>0.207152</v>
      </c>
      <c r="E381">
        <v>7.2550199999999995E-2</v>
      </c>
      <c r="F381">
        <v>4.7932700000000002E-2</v>
      </c>
      <c r="G381">
        <v>6.2134500000000002E-2</v>
      </c>
      <c r="H381">
        <v>7.4898300000000001E-2</v>
      </c>
      <c r="I381">
        <v>0.12264</v>
      </c>
      <c r="J381">
        <v>3.0055200000000001E-2</v>
      </c>
      <c r="K381">
        <v>7.2598399999999993E-2</v>
      </c>
      <c r="L381">
        <v>1.38957E-2</v>
      </c>
      <c r="M381">
        <v>1.6718899999999998E-2</v>
      </c>
      <c r="N381">
        <v>7.9498899999999994E-3</v>
      </c>
      <c r="O381">
        <v>1.2166099999999999E-2</v>
      </c>
      <c r="P381">
        <v>2.84264E-3</v>
      </c>
    </row>
    <row r="382" spans="1:16" x14ac:dyDescent="0.3">
      <c r="A382">
        <v>1993</v>
      </c>
      <c r="B382">
        <v>0.26008399999999998</v>
      </c>
      <c r="C382">
        <v>4.1887800000000003E-2</v>
      </c>
      <c r="D382">
        <v>9.3325599999999995E-2</v>
      </c>
      <c r="E382">
        <v>0.30358499999999999</v>
      </c>
      <c r="F382">
        <v>8.6619799999999997E-2</v>
      </c>
      <c r="G382">
        <v>3.8397000000000001E-2</v>
      </c>
      <c r="H382">
        <v>3.3991500000000001E-2</v>
      </c>
      <c r="I382">
        <v>3.329E-2</v>
      </c>
      <c r="J382">
        <v>4.8994299999999998E-2</v>
      </c>
      <c r="K382">
        <v>1.16083E-2</v>
      </c>
      <c r="L382">
        <v>2.78068E-2</v>
      </c>
      <c r="M382">
        <v>5.3012600000000003E-3</v>
      </c>
      <c r="N382">
        <v>6.3691099999999999E-3</v>
      </c>
      <c r="O382">
        <v>3.02695E-3</v>
      </c>
      <c r="P382">
        <v>5.71347E-3</v>
      </c>
    </row>
    <row r="383" spans="1:16" x14ac:dyDescent="0.3">
      <c r="A383">
        <v>1994</v>
      </c>
      <c r="B383">
        <v>0.148811</v>
      </c>
      <c r="C383">
        <v>6.7189899999999997E-2</v>
      </c>
      <c r="D383">
        <v>6.4175499999999996E-2</v>
      </c>
      <c r="E383">
        <v>0.138962</v>
      </c>
      <c r="F383">
        <v>0.34678599999999998</v>
      </c>
      <c r="G383">
        <v>8.2912700000000006E-2</v>
      </c>
      <c r="H383">
        <v>3.0144600000000001E-2</v>
      </c>
      <c r="I383">
        <v>2.39294E-2</v>
      </c>
      <c r="J383">
        <v>2.28328E-2</v>
      </c>
      <c r="K383">
        <v>3.3358199999999998E-2</v>
      </c>
      <c r="L383">
        <v>7.9444400000000005E-3</v>
      </c>
      <c r="M383">
        <v>1.9008299999999999E-2</v>
      </c>
      <c r="N383">
        <v>3.62248E-3</v>
      </c>
      <c r="O383">
        <v>4.3516300000000004E-3</v>
      </c>
      <c r="P383">
        <v>5.9714700000000004E-3</v>
      </c>
    </row>
    <row r="384" spans="1:16" x14ac:dyDescent="0.3">
      <c r="A384">
        <v>1995</v>
      </c>
      <c r="B384">
        <v>0.13184399999999999</v>
      </c>
      <c r="C384">
        <v>2.0298299999999998E-2</v>
      </c>
      <c r="D384">
        <v>0.12392599999999999</v>
      </c>
      <c r="E384">
        <v>0.106226</v>
      </c>
      <c r="F384">
        <v>0.16955899999999999</v>
      </c>
      <c r="G384">
        <v>0.28804099999999999</v>
      </c>
      <c r="H384">
        <v>5.9538800000000003E-2</v>
      </c>
      <c r="I384">
        <v>2.0224700000000002E-2</v>
      </c>
      <c r="J384">
        <v>1.5839900000000001E-2</v>
      </c>
      <c r="K384">
        <v>1.51462E-2</v>
      </c>
      <c r="L384">
        <v>2.2175299999999998E-2</v>
      </c>
      <c r="M384">
        <v>5.2798000000000003E-3</v>
      </c>
      <c r="N384">
        <v>1.26327E-2</v>
      </c>
      <c r="O384">
        <v>2.4075300000000002E-3</v>
      </c>
      <c r="P384">
        <v>6.8608499999999999E-3</v>
      </c>
    </row>
    <row r="385" spans="1:16" x14ac:dyDescent="0.3">
      <c r="A385">
        <v>1996</v>
      </c>
      <c r="B385">
        <v>0.231764</v>
      </c>
      <c r="C385">
        <v>1.25535E-2</v>
      </c>
      <c r="D385">
        <v>2.9451700000000001E-2</v>
      </c>
      <c r="E385">
        <v>0.169548</v>
      </c>
      <c r="F385">
        <v>0.120299</v>
      </c>
      <c r="G385">
        <v>0.14316300000000001</v>
      </c>
      <c r="H385">
        <v>0.18834000000000001</v>
      </c>
      <c r="I385">
        <v>3.8142599999999999E-2</v>
      </c>
      <c r="J385">
        <v>1.31176E-2</v>
      </c>
      <c r="K385">
        <v>1.04996E-2</v>
      </c>
      <c r="L385">
        <v>1.0109E-2</v>
      </c>
      <c r="M385">
        <v>1.48221E-2</v>
      </c>
      <c r="N385">
        <v>3.532E-3</v>
      </c>
      <c r="O385">
        <v>8.4543599999999993E-3</v>
      </c>
      <c r="P385">
        <v>6.2035700000000003E-3</v>
      </c>
    </row>
    <row r="386" spans="1:16" x14ac:dyDescent="0.3">
      <c r="A386">
        <v>1997</v>
      </c>
      <c r="B386">
        <v>0.28111999999999998</v>
      </c>
      <c r="C386">
        <v>3.1838100000000001E-2</v>
      </c>
      <c r="D386">
        <v>2.29964E-2</v>
      </c>
      <c r="E386">
        <v>5.0038399999999997E-2</v>
      </c>
      <c r="F386">
        <v>0.23781099999999999</v>
      </c>
      <c r="G386">
        <v>0.12578900000000001</v>
      </c>
      <c r="H386">
        <v>0.101201</v>
      </c>
      <c r="I386">
        <v>0.10092</v>
      </c>
      <c r="J386">
        <v>1.80331E-2</v>
      </c>
      <c r="K386">
        <v>6.0279900000000004E-3</v>
      </c>
      <c r="L386">
        <v>4.7845600000000002E-3</v>
      </c>
      <c r="M386">
        <v>4.56946E-3</v>
      </c>
      <c r="N386">
        <v>6.6813100000000002E-3</v>
      </c>
      <c r="O386">
        <v>1.5906799999999999E-3</v>
      </c>
      <c r="P386">
        <v>6.5982899999999997E-3</v>
      </c>
    </row>
    <row r="387" spans="1:16" x14ac:dyDescent="0.3">
      <c r="A387">
        <v>1998</v>
      </c>
      <c r="B387">
        <v>0.12601899999999999</v>
      </c>
      <c r="C387">
        <v>6.5367800000000004E-2</v>
      </c>
      <c r="D387">
        <v>6.6899899999999998E-2</v>
      </c>
      <c r="E387">
        <v>4.4810700000000002E-2</v>
      </c>
      <c r="F387">
        <v>8.0650600000000003E-2</v>
      </c>
      <c r="G387">
        <v>0.30103000000000002</v>
      </c>
      <c r="H387">
        <v>0.12803999999999999</v>
      </c>
      <c r="I387">
        <v>8.1743099999999999E-2</v>
      </c>
      <c r="J387">
        <v>7.2730500000000003E-2</v>
      </c>
      <c r="K387">
        <v>1.2276E-2</v>
      </c>
      <c r="L387">
        <v>4.0879100000000002E-3</v>
      </c>
      <c r="M387">
        <v>3.2305099999999998E-3</v>
      </c>
      <c r="N387">
        <v>3.0826899999999999E-3</v>
      </c>
      <c r="O387">
        <v>4.5081000000000001E-3</v>
      </c>
      <c r="P387">
        <v>5.5230100000000001E-3</v>
      </c>
    </row>
    <row r="388" spans="1:16" x14ac:dyDescent="0.3">
      <c r="A388">
        <v>1999</v>
      </c>
      <c r="B388">
        <v>0.115985</v>
      </c>
      <c r="C388">
        <v>4.10791E-2</v>
      </c>
      <c r="D388">
        <v>0.11024299999999999</v>
      </c>
      <c r="E388">
        <v>0.11149299999999999</v>
      </c>
      <c r="F388">
        <v>6.5191799999999994E-2</v>
      </c>
      <c r="G388">
        <v>9.4934000000000004E-2</v>
      </c>
      <c r="H388">
        <v>0.26540599999999998</v>
      </c>
      <c r="I388">
        <v>9.2445299999999994E-2</v>
      </c>
      <c r="J388">
        <v>4.8785299999999997E-2</v>
      </c>
      <c r="K388">
        <v>3.8538799999999998E-2</v>
      </c>
      <c r="L388">
        <v>6.1471800000000004E-3</v>
      </c>
      <c r="M388">
        <v>1.9872599999999998E-3</v>
      </c>
      <c r="N388">
        <v>1.54773E-3</v>
      </c>
      <c r="O388">
        <v>1.4666099999999999E-3</v>
      </c>
      <c r="P388">
        <v>4.7501100000000001E-3</v>
      </c>
    </row>
    <row r="389" spans="1:16" x14ac:dyDescent="0.3">
      <c r="A389">
        <v>2000</v>
      </c>
      <c r="B389">
        <v>0.11877600000000001</v>
      </c>
      <c r="C389">
        <v>4.0460999999999997E-2</v>
      </c>
      <c r="D389">
        <v>5.4017299999999997E-2</v>
      </c>
      <c r="E389">
        <v>0.152722</v>
      </c>
      <c r="F389">
        <v>0.14530999999999999</v>
      </c>
      <c r="G389">
        <v>7.62573E-2</v>
      </c>
      <c r="H389">
        <v>8.8239799999999993E-2</v>
      </c>
      <c r="I389">
        <v>0.19826299999999999</v>
      </c>
      <c r="J389">
        <v>6.2414200000000003E-2</v>
      </c>
      <c r="K389">
        <v>3.0833599999999999E-2</v>
      </c>
      <c r="L389">
        <v>2.3402699999999999E-2</v>
      </c>
      <c r="M389">
        <v>3.6421600000000002E-3</v>
      </c>
      <c r="N389">
        <v>1.1627499999999999E-3</v>
      </c>
      <c r="O389">
        <v>8.99912E-4</v>
      </c>
      <c r="P389">
        <v>3.5982900000000001E-3</v>
      </c>
    </row>
    <row r="390" spans="1:16" x14ac:dyDescent="0.3">
      <c r="A390">
        <v>2001</v>
      </c>
      <c r="B390">
        <v>0.19675400000000001</v>
      </c>
      <c r="C390">
        <v>6.3320500000000002E-2</v>
      </c>
      <c r="D390">
        <v>5.8417299999999998E-2</v>
      </c>
      <c r="E390">
        <v>7.4691999999999995E-2</v>
      </c>
      <c r="F390">
        <v>0.171042</v>
      </c>
      <c r="G390">
        <v>0.13064600000000001</v>
      </c>
      <c r="H390">
        <v>5.8805200000000002E-2</v>
      </c>
      <c r="I390">
        <v>5.69623E-2</v>
      </c>
      <c r="J390">
        <v>0.116865</v>
      </c>
      <c r="K390">
        <v>3.6168800000000001E-2</v>
      </c>
      <c r="L390">
        <v>1.7723099999999999E-2</v>
      </c>
      <c r="M390">
        <v>1.3332399999999999E-2</v>
      </c>
      <c r="N390">
        <v>2.0669199999999999E-3</v>
      </c>
      <c r="O390">
        <v>6.5877299999999998E-4</v>
      </c>
      <c r="P390">
        <v>2.5451699999999998E-3</v>
      </c>
    </row>
    <row r="391" spans="1:16" x14ac:dyDescent="0.3">
      <c r="A391">
        <v>2002</v>
      </c>
      <c r="B391">
        <v>9.5627199999999996E-2</v>
      </c>
      <c r="C391">
        <v>6.5899600000000003E-2</v>
      </c>
      <c r="D391">
        <v>8.4707400000000002E-2</v>
      </c>
      <c r="E391">
        <v>9.2398099999999997E-2</v>
      </c>
      <c r="F391">
        <v>0.114042</v>
      </c>
      <c r="G391">
        <v>0.20641499999999999</v>
      </c>
      <c r="H391">
        <v>0.12637200000000001</v>
      </c>
      <c r="I391">
        <v>4.7559400000000002E-2</v>
      </c>
      <c r="J391">
        <v>4.0789499999999999E-2</v>
      </c>
      <c r="K391">
        <v>7.9407199999999997E-2</v>
      </c>
      <c r="L391">
        <v>2.3648300000000001E-2</v>
      </c>
      <c r="M391">
        <v>1.13534E-2</v>
      </c>
      <c r="N391">
        <v>8.4576900000000003E-3</v>
      </c>
      <c r="O391">
        <v>1.3051899999999999E-3</v>
      </c>
      <c r="P391">
        <v>2.0171799999999999E-3</v>
      </c>
    </row>
    <row r="392" spans="1:16" x14ac:dyDescent="0.3">
      <c r="A392">
        <v>2003</v>
      </c>
      <c r="B392">
        <v>5.0967100000000001E-2</v>
      </c>
      <c r="C392">
        <v>2.43822E-2</v>
      </c>
      <c r="D392">
        <v>7.9955200000000004E-2</v>
      </c>
      <c r="E392">
        <v>0.12760299999999999</v>
      </c>
      <c r="F392">
        <v>0.13616400000000001</v>
      </c>
      <c r="G392">
        <v>0.13927700000000001</v>
      </c>
      <c r="H392">
        <v>0.187444</v>
      </c>
      <c r="I392">
        <v>9.8553299999999996E-2</v>
      </c>
      <c r="J392">
        <v>3.4718199999999998E-2</v>
      </c>
      <c r="K392">
        <v>2.9602900000000001E-2</v>
      </c>
      <c r="L392">
        <v>5.7659000000000002E-2</v>
      </c>
      <c r="M392">
        <v>1.7050699999999998E-2</v>
      </c>
      <c r="N392">
        <v>8.1634299999999993E-3</v>
      </c>
      <c r="O392">
        <v>6.0749200000000001E-3</v>
      </c>
      <c r="P392">
        <v>2.3851599999999999E-3</v>
      </c>
    </row>
    <row r="393" spans="1:16" x14ac:dyDescent="0.3">
      <c r="A393">
        <v>2004</v>
      </c>
      <c r="B393">
        <v>5.5997900000000003E-2</v>
      </c>
      <c r="C393">
        <v>1.37199E-2</v>
      </c>
      <c r="D393">
        <v>4.9645300000000003E-2</v>
      </c>
      <c r="E393">
        <v>0.151946</v>
      </c>
      <c r="F393">
        <v>0.205956</v>
      </c>
      <c r="G393">
        <v>0.15307599999999999</v>
      </c>
      <c r="H393">
        <v>0.105195</v>
      </c>
      <c r="I393">
        <v>0.11498800000000001</v>
      </c>
      <c r="J393">
        <v>5.7231700000000003E-2</v>
      </c>
      <c r="K393">
        <v>2.0347299999999999E-2</v>
      </c>
      <c r="L393">
        <v>1.7638999999999998E-2</v>
      </c>
      <c r="M393">
        <v>3.4265200000000003E-2</v>
      </c>
      <c r="N393">
        <v>1.01245E-2</v>
      </c>
      <c r="O393">
        <v>4.8461600000000004E-3</v>
      </c>
      <c r="P393">
        <v>5.0218399999999996E-3</v>
      </c>
    </row>
    <row r="394" spans="1:16" x14ac:dyDescent="0.3">
      <c r="A394">
        <v>2005</v>
      </c>
      <c r="B394">
        <v>4.2401500000000002E-2</v>
      </c>
      <c r="C394">
        <v>7.24363E-3</v>
      </c>
      <c r="D394">
        <v>3.7163799999999997E-2</v>
      </c>
      <c r="E394">
        <v>0.13126499999999999</v>
      </c>
      <c r="F394">
        <v>0.27226299999999998</v>
      </c>
      <c r="G394">
        <v>0.22969300000000001</v>
      </c>
      <c r="H394">
        <v>0.105804</v>
      </c>
      <c r="I394">
        <v>5.3517700000000001E-2</v>
      </c>
      <c r="J394">
        <v>5.28128E-2</v>
      </c>
      <c r="K394">
        <v>2.6017499999999999E-2</v>
      </c>
      <c r="L394">
        <v>9.2590399999999996E-3</v>
      </c>
      <c r="M394">
        <v>7.9961300000000006E-3</v>
      </c>
      <c r="N394">
        <v>1.5514999999999999E-2</v>
      </c>
      <c r="O394">
        <v>4.5826599999999997E-3</v>
      </c>
      <c r="P394">
        <v>4.4659799999999996E-3</v>
      </c>
    </row>
    <row r="395" spans="1:16" x14ac:dyDescent="0.3">
      <c r="A395">
        <v>2006</v>
      </c>
      <c r="B395">
        <v>0.158773</v>
      </c>
      <c r="C395">
        <v>4.2082700000000001E-3</v>
      </c>
      <c r="D395">
        <v>1.2141900000000001E-2</v>
      </c>
      <c r="E395">
        <v>5.5523400000000001E-2</v>
      </c>
      <c r="F395">
        <v>0.14849200000000001</v>
      </c>
      <c r="G395">
        <v>0.22864499999999999</v>
      </c>
      <c r="H395">
        <v>0.17462</v>
      </c>
      <c r="I395">
        <v>8.0027399999999999E-2</v>
      </c>
      <c r="J395">
        <v>4.1395599999999998E-2</v>
      </c>
      <c r="K395">
        <v>4.1747100000000002E-2</v>
      </c>
      <c r="L395">
        <v>2.0863300000000001E-2</v>
      </c>
      <c r="M395">
        <v>7.4292799999999999E-3</v>
      </c>
      <c r="N395">
        <v>6.41758E-3</v>
      </c>
      <c r="O395">
        <v>1.24534E-2</v>
      </c>
      <c r="P395">
        <v>7.2632699999999996E-3</v>
      </c>
    </row>
    <row r="396" spans="1:16" x14ac:dyDescent="0.3">
      <c r="A396">
        <v>2007</v>
      </c>
      <c r="B396">
        <v>0.279667</v>
      </c>
      <c r="C396">
        <v>1.2444500000000001E-2</v>
      </c>
      <c r="D396">
        <v>1.26947E-2</v>
      </c>
      <c r="E396">
        <v>3.9378999999999997E-2</v>
      </c>
      <c r="F396">
        <v>0.13299800000000001</v>
      </c>
      <c r="G396">
        <v>0.18629100000000001</v>
      </c>
      <c r="H396">
        <v>0.15909899999999999</v>
      </c>
      <c r="I396">
        <v>8.6887500000000006E-2</v>
      </c>
      <c r="J396">
        <v>3.4350699999999998E-2</v>
      </c>
      <c r="K396">
        <v>1.7066899999999999E-2</v>
      </c>
      <c r="L396">
        <v>1.70657E-2</v>
      </c>
      <c r="M396">
        <v>8.4703999999999995E-3</v>
      </c>
      <c r="N396">
        <v>3.0095600000000001E-3</v>
      </c>
      <c r="O396">
        <v>2.59787E-3</v>
      </c>
      <c r="P396">
        <v>7.9793399999999997E-3</v>
      </c>
    </row>
    <row r="397" spans="1:16" x14ac:dyDescent="0.3">
      <c r="A397">
        <v>2008</v>
      </c>
      <c r="B397">
        <v>0.108337</v>
      </c>
      <c r="C397">
        <v>2.3630600000000002E-2</v>
      </c>
      <c r="D397">
        <v>3.1383000000000001E-2</v>
      </c>
      <c r="E397">
        <v>3.7034299999999999E-2</v>
      </c>
      <c r="F397">
        <v>9.5003699999999996E-2</v>
      </c>
      <c r="G397">
        <v>0.19501599999999999</v>
      </c>
      <c r="H397">
        <v>0.19162199999999999</v>
      </c>
      <c r="I397">
        <v>0.15035599999999999</v>
      </c>
      <c r="J397">
        <v>8.1362900000000002E-2</v>
      </c>
      <c r="K397">
        <v>3.2646599999999998E-2</v>
      </c>
      <c r="L397">
        <v>1.6293100000000001E-2</v>
      </c>
      <c r="M397">
        <v>1.6279200000000001E-2</v>
      </c>
      <c r="N397">
        <v>8.0783699999999996E-3</v>
      </c>
      <c r="O397">
        <v>2.8701199999999999E-3</v>
      </c>
      <c r="P397">
        <v>1.0086899999999999E-2</v>
      </c>
    </row>
    <row r="398" spans="1:16" x14ac:dyDescent="0.3">
      <c r="A398">
        <v>2009</v>
      </c>
      <c r="B398">
        <v>0.21503</v>
      </c>
      <c r="C398">
        <v>9.2618100000000005E-3</v>
      </c>
      <c r="D398">
        <v>9.0700900000000001E-2</v>
      </c>
      <c r="E398">
        <v>0.110816</v>
      </c>
      <c r="F398">
        <v>7.9261899999999996E-2</v>
      </c>
      <c r="G398">
        <v>9.5596799999999996E-2</v>
      </c>
      <c r="H398">
        <v>0.12035700000000001</v>
      </c>
      <c r="I398">
        <v>0.105547</v>
      </c>
      <c r="J398">
        <v>8.2151500000000002E-2</v>
      </c>
      <c r="K398">
        <v>4.3986499999999998E-2</v>
      </c>
      <c r="L398">
        <v>1.7902999999999999E-2</v>
      </c>
      <c r="M398">
        <v>8.9324499999999998E-3</v>
      </c>
      <c r="N398">
        <v>8.9243099999999995E-3</v>
      </c>
      <c r="O398">
        <v>4.42853E-3</v>
      </c>
      <c r="P398">
        <v>7.10299E-3</v>
      </c>
    </row>
    <row r="399" spans="1:16" x14ac:dyDescent="0.3">
      <c r="A399">
        <v>2010</v>
      </c>
      <c r="B399">
        <v>8.5000000000000006E-2</v>
      </c>
      <c r="C399">
        <v>3.88055E-2</v>
      </c>
      <c r="D399">
        <v>3.4371100000000002E-2</v>
      </c>
      <c r="E399">
        <v>0.35083399999999998</v>
      </c>
      <c r="F399">
        <v>0.217473</v>
      </c>
      <c r="G399">
        <v>6.2486399999999998E-2</v>
      </c>
      <c r="H399">
        <v>4.5763999999999999E-2</v>
      </c>
      <c r="I399">
        <v>5.0759899999999997E-2</v>
      </c>
      <c r="J399">
        <v>4.3514900000000002E-2</v>
      </c>
      <c r="K399">
        <v>3.3880199999999999E-2</v>
      </c>
      <c r="L399">
        <v>1.78859E-2</v>
      </c>
      <c r="M399">
        <v>7.2780900000000001E-3</v>
      </c>
      <c r="N399">
        <v>3.6311400000000001E-3</v>
      </c>
      <c r="O399">
        <v>3.6278E-3</v>
      </c>
      <c r="P399">
        <v>4.6876399999999999E-3</v>
      </c>
    </row>
    <row r="400" spans="1:16" x14ac:dyDescent="0.3">
      <c r="A400">
        <v>2011</v>
      </c>
      <c r="B400">
        <v>0.20949599999999999</v>
      </c>
      <c r="C400">
        <v>6.6976700000000002E-3</v>
      </c>
      <c r="D400">
        <v>6.5937700000000002E-2</v>
      </c>
      <c r="E400">
        <v>5.2396999999999999E-2</v>
      </c>
      <c r="F400">
        <v>0.338447</v>
      </c>
      <c r="G400">
        <v>0.15054600000000001</v>
      </c>
      <c r="H400">
        <v>4.0501200000000001E-2</v>
      </c>
      <c r="I400">
        <v>2.92398E-2</v>
      </c>
      <c r="J400">
        <v>3.2532800000000001E-2</v>
      </c>
      <c r="K400">
        <v>2.8141699999999999E-2</v>
      </c>
      <c r="L400">
        <v>2.1983699999999998E-2</v>
      </c>
      <c r="M400">
        <v>1.1605499999999999E-2</v>
      </c>
      <c r="N400">
        <v>4.7225100000000001E-3</v>
      </c>
      <c r="O400">
        <v>2.3561300000000001E-3</v>
      </c>
      <c r="P400">
        <v>5.3956100000000003E-3</v>
      </c>
    </row>
    <row r="401" spans="1:16" x14ac:dyDescent="0.3">
      <c r="A401">
        <v>2012</v>
      </c>
      <c r="B401">
        <v>0.15515599999999999</v>
      </c>
      <c r="C401">
        <v>2.0299600000000001E-2</v>
      </c>
      <c r="D401">
        <v>6.2324499999999998E-2</v>
      </c>
      <c r="E401">
        <v>0.36862600000000001</v>
      </c>
      <c r="F401">
        <v>0.105171</v>
      </c>
      <c r="G401">
        <v>0.20003000000000001</v>
      </c>
      <c r="H401">
        <v>4.2959799999999999E-2</v>
      </c>
      <c r="I401">
        <v>1.05068E-2</v>
      </c>
      <c r="J401">
        <v>7.6251000000000001E-3</v>
      </c>
      <c r="K401">
        <v>8.2771400000000005E-3</v>
      </c>
      <c r="L401">
        <v>7.2148400000000001E-3</v>
      </c>
      <c r="M401">
        <v>5.6358800000000002E-3</v>
      </c>
      <c r="N401">
        <v>2.97526E-3</v>
      </c>
      <c r="O401">
        <v>1.2106899999999999E-3</v>
      </c>
      <c r="P401">
        <v>1.9872800000000001E-3</v>
      </c>
    </row>
    <row r="403" spans="1:16" x14ac:dyDescent="0.3">
      <c r="A403" t="s">
        <v>24</v>
      </c>
    </row>
    <row r="404" spans="1:16" x14ac:dyDescent="0.3">
      <c r="A404">
        <v>1979</v>
      </c>
      <c r="B404">
        <v>21013.7</v>
      </c>
      <c r="C404">
        <v>0.89677300000000004</v>
      </c>
      <c r="D404">
        <v>6.7441799999999996E-2</v>
      </c>
      <c r="E404">
        <v>1.6301599999999999E-2</v>
      </c>
      <c r="F404">
        <v>1.10153E-2</v>
      </c>
      <c r="G404">
        <v>5.2514099999999998E-3</v>
      </c>
      <c r="H404">
        <v>2.1675900000000001E-3</v>
      </c>
      <c r="I404">
        <v>3.7484600000000002E-4</v>
      </c>
      <c r="J404">
        <v>1.7347700000000001E-4</v>
      </c>
      <c r="K404">
        <v>1.8355800000000001E-4</v>
      </c>
      <c r="L404">
        <v>1.5267500000000001E-4</v>
      </c>
      <c r="M404" s="1">
        <v>8.1787199999999995E-5</v>
      </c>
      <c r="N404" s="1">
        <v>5.2166200000000002E-5</v>
      </c>
      <c r="O404" s="1">
        <v>1.5231900000000001E-5</v>
      </c>
      <c r="P404" s="1">
        <v>1.5721799999999999E-5</v>
      </c>
    </row>
    <row r="405" spans="1:16" x14ac:dyDescent="0.3">
      <c r="A405">
        <v>1982</v>
      </c>
      <c r="B405">
        <v>2703.24</v>
      </c>
      <c r="C405">
        <v>0.292375</v>
      </c>
      <c r="D405">
        <v>0.22966800000000001</v>
      </c>
      <c r="E405">
        <v>0.38641799999999998</v>
      </c>
      <c r="F405">
        <v>6.8560599999999999E-2</v>
      </c>
      <c r="G405">
        <v>1.3004399999999999E-2</v>
      </c>
      <c r="H405">
        <v>4.8311999999999999E-3</v>
      </c>
      <c r="I405">
        <v>2.6754999999999999E-3</v>
      </c>
      <c r="J405">
        <v>1.4714999999999999E-3</v>
      </c>
      <c r="K405">
        <v>6.7922600000000001E-4</v>
      </c>
      <c r="L405">
        <v>1.12973E-4</v>
      </c>
      <c r="M405" s="1">
        <v>5.2349599999999998E-5</v>
      </c>
      <c r="N405" s="1">
        <v>5.5458799999999998E-5</v>
      </c>
      <c r="O405" s="1">
        <v>4.6128000000000003E-5</v>
      </c>
      <c r="P405" s="1">
        <v>4.9823700000000002E-5</v>
      </c>
    </row>
    <row r="406" spans="1:16" x14ac:dyDescent="0.3">
      <c r="A406">
        <v>1985</v>
      </c>
      <c r="B406">
        <v>6134.3</v>
      </c>
      <c r="C406">
        <v>0.13919000000000001</v>
      </c>
      <c r="D406">
        <v>0.50315600000000005</v>
      </c>
      <c r="E406">
        <v>0.11025799999999999</v>
      </c>
      <c r="F406">
        <v>0.11630799999999999</v>
      </c>
      <c r="G406">
        <v>5.4402800000000001E-2</v>
      </c>
      <c r="H406">
        <v>6.2313300000000002E-2</v>
      </c>
      <c r="I406">
        <v>1.03207E-2</v>
      </c>
      <c r="J406">
        <v>2.1460400000000001E-3</v>
      </c>
      <c r="K406">
        <v>9.46688E-4</v>
      </c>
      <c r="L406">
        <v>5.2371700000000004E-4</v>
      </c>
      <c r="M406">
        <v>2.62191E-4</v>
      </c>
      <c r="N406">
        <v>1.17409E-4</v>
      </c>
      <c r="O406" s="1">
        <v>1.9528300000000001E-5</v>
      </c>
      <c r="P406" s="1">
        <v>3.5221500000000002E-5</v>
      </c>
    </row>
    <row r="407" spans="1:16" x14ac:dyDescent="0.3">
      <c r="A407">
        <v>1988</v>
      </c>
      <c r="B407">
        <v>1002.96</v>
      </c>
      <c r="C407">
        <v>0.12600700000000001</v>
      </c>
      <c r="D407">
        <v>0.17848600000000001</v>
      </c>
      <c r="E407">
        <v>0.34581400000000001</v>
      </c>
      <c r="F407">
        <v>7.2091699999999995E-2</v>
      </c>
      <c r="G407">
        <v>0.18223200000000001</v>
      </c>
      <c r="H407">
        <v>2.7284699999999999E-2</v>
      </c>
      <c r="I407">
        <v>2.8722500000000002E-2</v>
      </c>
      <c r="J407">
        <v>1.36565E-2</v>
      </c>
      <c r="K407">
        <v>2.0837100000000001E-2</v>
      </c>
      <c r="L407">
        <v>3.61714E-3</v>
      </c>
      <c r="M407">
        <v>6.8186899999999999E-4</v>
      </c>
      <c r="N407">
        <v>2.8292999999999998E-4</v>
      </c>
      <c r="O407">
        <v>1.5652E-4</v>
      </c>
      <c r="P407">
        <v>1.2981099999999999E-4</v>
      </c>
    </row>
    <row r="408" spans="1:16" x14ac:dyDescent="0.3">
      <c r="A408">
        <v>1991</v>
      </c>
      <c r="B408">
        <v>5128.4399999999996</v>
      </c>
      <c r="C408">
        <v>0.66178499999999996</v>
      </c>
      <c r="D408">
        <v>0.10688300000000001</v>
      </c>
      <c r="E408">
        <v>4.2335400000000002E-2</v>
      </c>
      <c r="F408">
        <v>3.7989599999999998E-2</v>
      </c>
      <c r="G408">
        <v>3.6601300000000003E-2</v>
      </c>
      <c r="H408">
        <v>5.2519799999999998E-2</v>
      </c>
      <c r="I408">
        <v>1.18604E-2</v>
      </c>
      <c r="J408">
        <v>2.89623E-2</v>
      </c>
      <c r="K408">
        <v>5.4718099999999997E-3</v>
      </c>
      <c r="L408">
        <v>6.5726999999999999E-3</v>
      </c>
      <c r="M408">
        <v>3.1235E-3</v>
      </c>
      <c r="N408">
        <v>4.77905E-3</v>
      </c>
      <c r="O408">
        <v>8.2960300000000005E-4</v>
      </c>
      <c r="P408">
        <v>2.8695100000000002E-4</v>
      </c>
    </row>
    <row r="409" spans="1:16" x14ac:dyDescent="0.3">
      <c r="A409">
        <v>1994</v>
      </c>
      <c r="B409">
        <v>3019.89</v>
      </c>
      <c r="C409">
        <v>0.46276200000000001</v>
      </c>
      <c r="D409">
        <v>0.16935</v>
      </c>
      <c r="E409">
        <v>0.14880599999999999</v>
      </c>
      <c r="F409">
        <v>0.167216</v>
      </c>
      <c r="G409">
        <v>2.3309099999999999E-2</v>
      </c>
      <c r="H409">
        <v>6.3261599999999999E-3</v>
      </c>
      <c r="I409">
        <v>4.5103000000000001E-3</v>
      </c>
      <c r="J409">
        <v>4.1979699999999997E-3</v>
      </c>
      <c r="K409">
        <v>6.0849900000000002E-3</v>
      </c>
      <c r="L409">
        <v>1.4455900000000001E-3</v>
      </c>
      <c r="M409">
        <v>3.45612E-3</v>
      </c>
      <c r="N409">
        <v>6.5848700000000003E-4</v>
      </c>
      <c r="O409">
        <v>7.9097E-4</v>
      </c>
      <c r="P409">
        <v>1.08537E-3</v>
      </c>
    </row>
    <row r="410" spans="1:16" x14ac:dyDescent="0.3">
      <c r="A410">
        <v>1996</v>
      </c>
      <c r="B410">
        <v>4808.42</v>
      </c>
      <c r="C410">
        <v>0.14503199999999999</v>
      </c>
      <c r="D410">
        <v>0.156773</v>
      </c>
      <c r="E410">
        <v>0.40685700000000002</v>
      </c>
      <c r="F410">
        <v>0.131077</v>
      </c>
      <c r="G410">
        <v>7.6112799999999994E-2</v>
      </c>
      <c r="H410">
        <v>6.1028699999999998E-2</v>
      </c>
      <c r="I410">
        <v>9.3555700000000006E-3</v>
      </c>
      <c r="J410">
        <v>2.8635900000000001E-3</v>
      </c>
      <c r="K410">
        <v>2.1819600000000001E-3</v>
      </c>
      <c r="L410">
        <v>2.05959E-3</v>
      </c>
      <c r="M410">
        <v>2.9963400000000001E-3</v>
      </c>
      <c r="N410">
        <v>7.1183100000000001E-4</v>
      </c>
      <c r="O410">
        <v>1.70185E-3</v>
      </c>
      <c r="P410">
        <v>1.2481899999999999E-3</v>
      </c>
    </row>
    <row r="411" spans="1:16" x14ac:dyDescent="0.3">
      <c r="A411">
        <v>1997</v>
      </c>
      <c r="B411">
        <v>6513.54</v>
      </c>
      <c r="C411">
        <v>0.31508999999999998</v>
      </c>
      <c r="D411">
        <v>0.115357</v>
      </c>
      <c r="E411">
        <v>0.12325800000000001</v>
      </c>
      <c r="F411">
        <v>0.28445500000000001</v>
      </c>
      <c r="G411">
        <v>7.8153600000000004E-2</v>
      </c>
      <c r="H411">
        <v>4.0870499999999997E-2</v>
      </c>
      <c r="I411">
        <v>3.0646799999999998E-2</v>
      </c>
      <c r="J411">
        <v>4.8120999999999997E-3</v>
      </c>
      <c r="K411">
        <v>1.5139800000000001E-3</v>
      </c>
      <c r="L411">
        <v>1.1697000000000001E-3</v>
      </c>
      <c r="M411">
        <v>1.1041E-3</v>
      </c>
      <c r="N411">
        <v>1.6062800000000001E-3</v>
      </c>
      <c r="O411">
        <v>3.8159799999999997E-4</v>
      </c>
      <c r="P411">
        <v>1.5814500000000001E-3</v>
      </c>
    </row>
    <row r="412" spans="1:16" x14ac:dyDescent="0.3">
      <c r="A412">
        <v>1999</v>
      </c>
      <c r="B412">
        <v>3524.54</v>
      </c>
      <c r="C412">
        <v>0.20507600000000001</v>
      </c>
      <c r="D412">
        <v>0.34071200000000001</v>
      </c>
      <c r="E412">
        <v>0.19129099999999999</v>
      </c>
      <c r="F412">
        <v>6.0083900000000003E-2</v>
      </c>
      <c r="G412">
        <v>5.0117799999999997E-2</v>
      </c>
      <c r="H412">
        <v>0.100603</v>
      </c>
      <c r="I412">
        <v>2.6796299999999999E-2</v>
      </c>
      <c r="J412">
        <v>1.24756E-2</v>
      </c>
      <c r="K412">
        <v>9.2231399999999995E-3</v>
      </c>
      <c r="L412">
        <v>1.4226899999999999E-3</v>
      </c>
      <c r="M412">
        <v>4.5239999999999999E-4</v>
      </c>
      <c r="N412">
        <v>3.4952399999999998E-4</v>
      </c>
      <c r="O412">
        <v>3.2992200000000002E-4</v>
      </c>
      <c r="P412">
        <v>1.06657E-3</v>
      </c>
    </row>
    <row r="413" spans="1:16" x14ac:dyDescent="0.3">
      <c r="A413">
        <v>2000</v>
      </c>
      <c r="B413">
        <v>5405.65</v>
      </c>
      <c r="C413">
        <v>0.240035</v>
      </c>
      <c r="D413">
        <v>0.184558</v>
      </c>
      <c r="E413">
        <v>0.27946199999999999</v>
      </c>
      <c r="F413">
        <v>0.13158900000000001</v>
      </c>
      <c r="G413">
        <v>3.9066099999999999E-2</v>
      </c>
      <c r="H413">
        <v>3.2876799999999998E-2</v>
      </c>
      <c r="I413">
        <v>5.9105100000000001E-2</v>
      </c>
      <c r="J413">
        <v>1.6967800000000002E-2</v>
      </c>
      <c r="K413">
        <v>8.0249899999999992E-3</v>
      </c>
      <c r="L413">
        <v>5.9712300000000001E-3</v>
      </c>
      <c r="M413">
        <v>9.2107599999999995E-4</v>
      </c>
      <c r="N413">
        <v>2.92892E-4</v>
      </c>
      <c r="O413">
        <v>2.26288E-4</v>
      </c>
      <c r="P413">
        <v>9.0411099999999998E-4</v>
      </c>
    </row>
    <row r="414" spans="1:16" x14ac:dyDescent="0.3">
      <c r="A414">
        <v>2002</v>
      </c>
      <c r="B414">
        <v>4727.07</v>
      </c>
      <c r="C414">
        <v>0.40979399999999999</v>
      </c>
      <c r="D414">
        <v>0.25531599999999999</v>
      </c>
      <c r="E414">
        <v>0.124404</v>
      </c>
      <c r="F414">
        <v>6.9350800000000004E-2</v>
      </c>
      <c r="G414">
        <v>6.8473500000000007E-2</v>
      </c>
      <c r="H414">
        <v>3.0971100000000001E-2</v>
      </c>
      <c r="I414">
        <v>9.7928000000000008E-3</v>
      </c>
      <c r="J414">
        <v>7.9429900000000005E-3</v>
      </c>
      <c r="K414">
        <v>1.5130599999999999E-2</v>
      </c>
      <c r="L414">
        <v>4.4689400000000002E-3</v>
      </c>
      <c r="M414">
        <v>2.13883E-3</v>
      </c>
      <c r="N414">
        <v>1.5914600000000001E-3</v>
      </c>
      <c r="O414">
        <v>2.45486E-4</v>
      </c>
      <c r="P414">
        <v>3.7933699999999999E-4</v>
      </c>
    </row>
    <row r="415" spans="1:16" x14ac:dyDescent="0.3">
      <c r="A415">
        <v>2004</v>
      </c>
      <c r="B415">
        <v>1294.5999999999999</v>
      </c>
      <c r="C415">
        <v>0.188392</v>
      </c>
      <c r="D415">
        <v>0.25315199999999999</v>
      </c>
      <c r="E415">
        <v>0.29156100000000001</v>
      </c>
      <c r="F415">
        <v>0.14471800000000001</v>
      </c>
      <c r="G415">
        <v>4.98573E-2</v>
      </c>
      <c r="H415">
        <v>2.3682100000000001E-2</v>
      </c>
      <c r="I415">
        <v>2.1819000000000002E-2</v>
      </c>
      <c r="J415">
        <v>1.0383999999999999E-2</v>
      </c>
      <c r="K415">
        <v>3.6404800000000002E-3</v>
      </c>
      <c r="L415">
        <v>3.1424299999999999E-3</v>
      </c>
      <c r="M415">
        <v>6.0964900000000004E-3</v>
      </c>
      <c r="N415">
        <v>1.80065E-3</v>
      </c>
      <c r="O415">
        <v>8.6178800000000005E-4</v>
      </c>
      <c r="P415">
        <v>8.9299500000000005E-4</v>
      </c>
    </row>
    <row r="416" spans="1:16" x14ac:dyDescent="0.3">
      <c r="A416">
        <v>2006</v>
      </c>
      <c r="B416">
        <v>2210.4</v>
      </c>
      <c r="C416">
        <v>0.116831</v>
      </c>
      <c r="D416">
        <v>0.12901199999999999</v>
      </c>
      <c r="E416">
        <v>0.22475500000000001</v>
      </c>
      <c r="F416">
        <v>0.225101</v>
      </c>
      <c r="G416">
        <v>0.15499299999999999</v>
      </c>
      <c r="H416">
        <v>7.6394799999999999E-2</v>
      </c>
      <c r="I416">
        <v>2.8251999999999999E-2</v>
      </c>
      <c r="J416">
        <v>1.36921E-2</v>
      </c>
      <c r="K416">
        <v>1.35108E-2</v>
      </c>
      <c r="L416">
        <v>6.7044899999999996E-3</v>
      </c>
      <c r="M416">
        <v>2.3819900000000001E-3</v>
      </c>
      <c r="N416">
        <v>2.0561199999999998E-3</v>
      </c>
      <c r="O416">
        <v>3.9889799999999996E-3</v>
      </c>
      <c r="P416">
        <v>2.32635E-3</v>
      </c>
    </row>
    <row r="417" spans="1:16" x14ac:dyDescent="0.3">
      <c r="A417">
        <v>2007</v>
      </c>
      <c r="B417">
        <v>5285.69</v>
      </c>
      <c r="C417">
        <v>0.323299</v>
      </c>
      <c r="D417">
        <v>0.105212</v>
      </c>
      <c r="E417">
        <v>0.11192100000000001</v>
      </c>
      <c r="F417">
        <v>0.15344099999999999</v>
      </c>
      <c r="G417">
        <v>0.125751</v>
      </c>
      <c r="H417">
        <v>8.9279999999999998E-2</v>
      </c>
      <c r="I417">
        <v>4.4950499999999997E-2</v>
      </c>
      <c r="J417">
        <v>1.7550799999999998E-2</v>
      </c>
      <c r="K417">
        <v>8.6915499999999993E-3</v>
      </c>
      <c r="L417">
        <v>8.6835499999999999E-3</v>
      </c>
      <c r="M417">
        <v>4.30905E-3</v>
      </c>
      <c r="N417">
        <v>1.53093E-3</v>
      </c>
      <c r="O417">
        <v>1.32149E-3</v>
      </c>
      <c r="P417">
        <v>4.0589299999999997E-3</v>
      </c>
    </row>
    <row r="418" spans="1:16" x14ac:dyDescent="0.3">
      <c r="A418">
        <v>2008</v>
      </c>
      <c r="B418">
        <v>1748.49</v>
      </c>
      <c r="C418">
        <v>0.55944000000000005</v>
      </c>
      <c r="D418">
        <v>0.18133299999999999</v>
      </c>
      <c r="E418">
        <v>5.4886499999999998E-2</v>
      </c>
      <c r="F418">
        <v>4.6058700000000001E-2</v>
      </c>
      <c r="G418">
        <v>5.1182499999999999E-2</v>
      </c>
      <c r="H418">
        <v>4.2064699999999997E-2</v>
      </c>
      <c r="I418">
        <v>3.0890399999999998E-2</v>
      </c>
      <c r="J418">
        <v>1.6589599999999999E-2</v>
      </c>
      <c r="K418">
        <v>6.6460499999999997E-3</v>
      </c>
      <c r="L418">
        <v>3.3158100000000002E-3</v>
      </c>
      <c r="M418">
        <v>3.3127500000000002E-3</v>
      </c>
      <c r="N418">
        <v>1.6438900000000001E-3</v>
      </c>
      <c r="O418">
        <v>5.8404699999999997E-4</v>
      </c>
      <c r="P418">
        <v>2.0526199999999998E-3</v>
      </c>
    </row>
    <row r="419" spans="1:16" x14ac:dyDescent="0.3">
      <c r="A419">
        <v>2009</v>
      </c>
      <c r="B419">
        <v>8971.44</v>
      </c>
      <c r="C419">
        <v>0.21126300000000001</v>
      </c>
      <c r="D419">
        <v>0.486259</v>
      </c>
      <c r="E419">
        <v>0.14960699999999999</v>
      </c>
      <c r="F419">
        <v>3.7060900000000001E-2</v>
      </c>
      <c r="G419">
        <v>2.5938900000000001E-2</v>
      </c>
      <c r="H419">
        <v>2.8224200000000001E-2</v>
      </c>
      <c r="I419">
        <v>2.3415200000000001E-2</v>
      </c>
      <c r="J419">
        <v>1.81225E-2</v>
      </c>
      <c r="K419">
        <v>9.6923200000000008E-3</v>
      </c>
      <c r="L419">
        <v>3.9439799999999997E-3</v>
      </c>
      <c r="M419">
        <v>1.9677100000000001E-3</v>
      </c>
      <c r="N419">
        <v>1.9658900000000001E-3</v>
      </c>
      <c r="O419">
        <v>9.7553899999999999E-4</v>
      </c>
      <c r="P419">
        <v>1.5646799999999999E-3</v>
      </c>
    </row>
    <row r="420" spans="1:16" x14ac:dyDescent="0.3">
      <c r="A420">
        <v>2010</v>
      </c>
      <c r="B420">
        <v>3933.15</v>
      </c>
      <c r="C420">
        <v>0.61534599999999995</v>
      </c>
      <c r="D420">
        <v>9.0886900000000007E-2</v>
      </c>
      <c r="E420">
        <v>0.19603000000000001</v>
      </c>
      <c r="F420">
        <v>5.1612100000000001E-2</v>
      </c>
      <c r="G420">
        <v>1.11579E-2</v>
      </c>
      <c r="H420">
        <v>7.7766800000000002E-3</v>
      </c>
      <c r="I420">
        <v>8.3554800000000002E-3</v>
      </c>
      <c r="J420">
        <v>7.1581400000000003E-3</v>
      </c>
      <c r="K420">
        <v>5.5727199999999998E-3</v>
      </c>
      <c r="L420">
        <v>2.94188E-3</v>
      </c>
      <c r="M420">
        <v>1.1971099999999999E-3</v>
      </c>
      <c r="N420">
        <v>5.9725200000000005E-4</v>
      </c>
      <c r="O420">
        <v>5.9670199999999995E-4</v>
      </c>
      <c r="P420">
        <v>7.7102500000000005E-4</v>
      </c>
    </row>
    <row r="421" spans="1:16" x14ac:dyDescent="0.3">
      <c r="A421">
        <v>2012</v>
      </c>
      <c r="B421">
        <v>3588.87</v>
      </c>
      <c r="C421">
        <v>0.28371600000000002</v>
      </c>
      <c r="D421">
        <v>0.22225200000000001</v>
      </c>
      <c r="E421">
        <v>0.37456299999999998</v>
      </c>
      <c r="F421">
        <v>4.4192500000000003E-2</v>
      </c>
      <c r="G421">
        <v>5.4358400000000001E-2</v>
      </c>
      <c r="H421">
        <v>1.04455E-2</v>
      </c>
      <c r="I421">
        <v>2.43268E-3</v>
      </c>
      <c r="J421">
        <v>1.7569899999999999E-3</v>
      </c>
      <c r="K421">
        <v>1.90525E-3</v>
      </c>
      <c r="L421">
        <v>1.6603500000000001E-3</v>
      </c>
      <c r="M421">
        <v>1.29692E-3</v>
      </c>
      <c r="N421">
        <v>6.8465599999999996E-4</v>
      </c>
      <c r="O421">
        <v>2.7859899999999998E-4</v>
      </c>
      <c r="P421">
        <v>4.5730500000000003E-4</v>
      </c>
    </row>
    <row r="423" spans="1:16" x14ac:dyDescent="0.3">
      <c r="A423" t="s">
        <v>25</v>
      </c>
    </row>
    <row r="424" spans="1:16" x14ac:dyDescent="0.3">
      <c r="A424">
        <v>1982</v>
      </c>
      <c r="B424">
        <v>9.3063300000000002E-2</v>
      </c>
      <c r="C424">
        <v>0.22295100000000001</v>
      </c>
      <c r="D424">
        <v>0.23879800000000001</v>
      </c>
      <c r="E424">
        <v>0.30543199999999998</v>
      </c>
      <c r="F424">
        <v>0.103991</v>
      </c>
      <c r="G424">
        <v>1.40941E-2</v>
      </c>
      <c r="H424">
        <v>9.8038199999999995E-3</v>
      </c>
      <c r="I424">
        <v>4.7100700000000002E-3</v>
      </c>
      <c r="J424">
        <v>2.9647300000000001E-3</v>
      </c>
      <c r="K424">
        <v>1.8855899999999999E-3</v>
      </c>
      <c r="L424">
        <v>1.15291E-3</v>
      </c>
      <c r="M424">
        <v>7.1093100000000004E-4</v>
      </c>
      <c r="N424">
        <v>2.4974799999999999E-4</v>
      </c>
      <c r="O424" s="1">
        <v>9.9026199999999997E-5</v>
      </c>
      <c r="P424" s="1">
        <v>9.3747300000000003E-5</v>
      </c>
    </row>
    <row r="425" spans="1:16" x14ac:dyDescent="0.3">
      <c r="A425">
        <v>1983</v>
      </c>
      <c r="B425">
        <v>0.25582700000000003</v>
      </c>
      <c r="C425">
        <v>3.7962500000000003E-2</v>
      </c>
      <c r="D425">
        <v>8.3602800000000005E-2</v>
      </c>
      <c r="E425">
        <v>0.14822399999999999</v>
      </c>
      <c r="F425">
        <v>0.33031899999999997</v>
      </c>
      <c r="G425">
        <v>0.10152</v>
      </c>
      <c r="H425">
        <v>1.8696600000000001E-2</v>
      </c>
      <c r="I425">
        <v>1.0237400000000001E-2</v>
      </c>
      <c r="J425">
        <v>4.6404599999999999E-3</v>
      </c>
      <c r="K425">
        <v>3.9776899999999999E-3</v>
      </c>
      <c r="L425">
        <v>2.9850499999999999E-3</v>
      </c>
      <c r="M425">
        <v>1.0592100000000001E-3</v>
      </c>
      <c r="N425">
        <v>4.2939399999999999E-4</v>
      </c>
      <c r="O425">
        <v>3.5713900000000002E-4</v>
      </c>
      <c r="P425">
        <v>1.6242599999999999E-4</v>
      </c>
    </row>
    <row r="426" spans="1:16" x14ac:dyDescent="0.3">
      <c r="A426">
        <v>1984</v>
      </c>
      <c r="B426">
        <v>4.5783699999999997E-2</v>
      </c>
      <c r="C426">
        <v>3.5077200000000003E-2</v>
      </c>
      <c r="D426">
        <v>4.9804099999999997E-2</v>
      </c>
      <c r="E426">
        <v>0.14401900000000001</v>
      </c>
      <c r="F426">
        <v>0.182171</v>
      </c>
      <c r="G426">
        <v>0.42795</v>
      </c>
      <c r="H426">
        <v>8.1458699999999995E-2</v>
      </c>
      <c r="I426">
        <v>1.8120600000000001E-2</v>
      </c>
      <c r="J426">
        <v>8.4639599999999995E-3</v>
      </c>
      <c r="K426">
        <v>3.0195E-3</v>
      </c>
      <c r="L426">
        <v>2.02103E-3</v>
      </c>
      <c r="M426">
        <v>7.97085E-4</v>
      </c>
      <c r="N426">
        <v>4.6415399999999999E-4</v>
      </c>
      <c r="O426">
        <v>5.6714799999999996E-4</v>
      </c>
      <c r="P426">
        <v>2.8406500000000001E-4</v>
      </c>
    </row>
    <row r="427" spans="1:16" x14ac:dyDescent="0.3">
      <c r="A427">
        <v>1985</v>
      </c>
      <c r="B427">
        <v>0.313915</v>
      </c>
      <c r="C427">
        <v>4.44021E-2</v>
      </c>
      <c r="D427">
        <v>0.16814000000000001</v>
      </c>
      <c r="E427">
        <v>5.4620200000000001E-2</v>
      </c>
      <c r="F427">
        <v>0.18867500000000001</v>
      </c>
      <c r="G427">
        <v>0.12037299999999999</v>
      </c>
      <c r="H427">
        <v>8.3422399999999994E-2</v>
      </c>
      <c r="I427">
        <v>1.65433E-2</v>
      </c>
      <c r="J427">
        <v>4.2756399999999998E-3</v>
      </c>
      <c r="K427">
        <v>3.5040800000000001E-3</v>
      </c>
      <c r="L427">
        <v>1.2017499999999999E-3</v>
      </c>
      <c r="M427">
        <v>4.1280899999999998E-4</v>
      </c>
      <c r="N427">
        <v>4.44003E-4</v>
      </c>
      <c r="O427" s="1">
        <v>4.8792100000000003E-5</v>
      </c>
      <c r="P427" s="1">
        <v>2.1161500000000001E-5</v>
      </c>
    </row>
    <row r="428" spans="1:16" x14ac:dyDescent="0.3">
      <c r="A428">
        <v>1986</v>
      </c>
      <c r="B428">
        <v>0.23327899999999999</v>
      </c>
      <c r="C428">
        <v>5.2982599999999998E-2</v>
      </c>
      <c r="D428">
        <v>3.8582499999999999E-2</v>
      </c>
      <c r="E428">
        <v>0.14263100000000001</v>
      </c>
      <c r="F428">
        <v>8.7041099999999996E-2</v>
      </c>
      <c r="G428">
        <v>0.14737900000000001</v>
      </c>
      <c r="H428">
        <v>0.12997900000000001</v>
      </c>
      <c r="I428">
        <v>0.119604</v>
      </c>
      <c r="J428">
        <v>3.8090899999999997E-2</v>
      </c>
      <c r="K428">
        <v>5.92203E-3</v>
      </c>
      <c r="L428">
        <v>2.7449000000000002E-3</v>
      </c>
      <c r="M428">
        <v>1.2036E-3</v>
      </c>
      <c r="N428">
        <v>1.1872E-4</v>
      </c>
      <c r="O428">
        <v>3.2410499999999999E-4</v>
      </c>
      <c r="P428">
        <v>1.17402E-4</v>
      </c>
    </row>
    <row r="429" spans="1:16" x14ac:dyDescent="0.3">
      <c r="A429">
        <v>1987</v>
      </c>
      <c r="B429">
        <v>3.79098E-2</v>
      </c>
      <c r="C429">
        <v>6.1583499999999999E-2</v>
      </c>
      <c r="D429">
        <v>7.95651E-2</v>
      </c>
      <c r="E429">
        <v>5.9249099999999999E-2</v>
      </c>
      <c r="F429">
        <v>0.35714699999999999</v>
      </c>
      <c r="G429">
        <v>0.100478</v>
      </c>
      <c r="H429">
        <v>0.101005</v>
      </c>
      <c r="I429">
        <v>4.0744299999999997E-2</v>
      </c>
      <c r="J429">
        <v>0.131742</v>
      </c>
      <c r="K429">
        <v>2.0796800000000001E-2</v>
      </c>
      <c r="L429">
        <v>6.3160999999999998E-3</v>
      </c>
      <c r="M429">
        <v>2.5482600000000001E-3</v>
      </c>
      <c r="N429">
        <v>4.7814800000000002E-4</v>
      </c>
      <c r="O429">
        <v>2.3561400000000001E-4</v>
      </c>
      <c r="P429">
        <v>2.0141899999999999E-4</v>
      </c>
    </row>
    <row r="430" spans="1:16" x14ac:dyDescent="0.3">
      <c r="A430">
        <v>1988</v>
      </c>
      <c r="B430">
        <v>8.2284899999999994E-2</v>
      </c>
      <c r="C430">
        <v>3.9610800000000002E-2</v>
      </c>
      <c r="D430">
        <v>9.2340599999999995E-2</v>
      </c>
      <c r="E430">
        <v>0.17616599999999999</v>
      </c>
      <c r="F430">
        <v>7.8027399999999997E-2</v>
      </c>
      <c r="G430">
        <v>0.25580199999999997</v>
      </c>
      <c r="H430">
        <v>7.7190800000000004E-2</v>
      </c>
      <c r="I430">
        <v>6.0539900000000001E-2</v>
      </c>
      <c r="J430">
        <v>3.5627499999999999E-2</v>
      </c>
      <c r="K430">
        <v>8.6116799999999993E-2</v>
      </c>
      <c r="L430">
        <v>8.2731300000000001E-3</v>
      </c>
      <c r="M430">
        <v>4.95722E-3</v>
      </c>
      <c r="N430">
        <v>1.0321900000000001E-3</v>
      </c>
      <c r="O430">
        <v>1.3036199999999999E-3</v>
      </c>
      <c r="P430">
        <v>7.2735400000000004E-4</v>
      </c>
    </row>
    <row r="431" spans="1:16" x14ac:dyDescent="0.3">
      <c r="A431">
        <v>1989</v>
      </c>
      <c r="B431">
        <v>6.8808499999999995E-2</v>
      </c>
      <c r="C431">
        <v>2.0324200000000001E-2</v>
      </c>
      <c r="D431">
        <v>3.8715699999999999E-2</v>
      </c>
      <c r="E431">
        <v>0.12754099999999999</v>
      </c>
      <c r="F431">
        <v>0.28894999999999998</v>
      </c>
      <c r="G431">
        <v>5.8297799999999997E-2</v>
      </c>
      <c r="H431">
        <v>0.22459399999999999</v>
      </c>
      <c r="I431">
        <v>3.4280199999999997E-2</v>
      </c>
      <c r="J431">
        <v>4.2579600000000002E-2</v>
      </c>
      <c r="K431">
        <v>1.6470700000000001E-2</v>
      </c>
      <c r="L431">
        <v>5.2479400000000002E-2</v>
      </c>
      <c r="M431">
        <v>9.1322899999999995E-3</v>
      </c>
      <c r="N431">
        <v>8.0550799999999992E-3</v>
      </c>
      <c r="O431">
        <v>4.0430900000000001E-3</v>
      </c>
      <c r="P431">
        <v>5.7289200000000002E-3</v>
      </c>
    </row>
    <row r="432" spans="1:16" x14ac:dyDescent="0.3">
      <c r="A432">
        <v>1990</v>
      </c>
      <c r="B432">
        <v>0.15052699999999999</v>
      </c>
      <c r="C432">
        <v>2.1052100000000001E-2</v>
      </c>
      <c r="D432">
        <v>7.5281000000000002E-3</v>
      </c>
      <c r="E432">
        <v>4.8303600000000002E-2</v>
      </c>
      <c r="F432">
        <v>9.7117599999999998E-2</v>
      </c>
      <c r="G432">
        <v>0.32839000000000002</v>
      </c>
      <c r="H432">
        <v>6.6419699999999998E-2</v>
      </c>
      <c r="I432">
        <v>0.16675999999999999</v>
      </c>
      <c r="J432">
        <v>1.72842E-2</v>
      </c>
      <c r="K432">
        <v>3.2596800000000002E-2</v>
      </c>
      <c r="L432">
        <v>5.0630900000000001E-3</v>
      </c>
      <c r="M432">
        <v>4.75509E-2</v>
      </c>
      <c r="N432">
        <v>4.0961799999999996E-3</v>
      </c>
      <c r="O432">
        <v>3.1340199999999999E-3</v>
      </c>
      <c r="P432">
        <v>4.1761200000000002E-3</v>
      </c>
    </row>
    <row r="433" spans="1:16" x14ac:dyDescent="0.3">
      <c r="A433">
        <v>1991</v>
      </c>
      <c r="B433">
        <v>0.28334300000000001</v>
      </c>
      <c r="C433">
        <v>7.7280399999999999E-2</v>
      </c>
      <c r="D433">
        <v>2.7344899999999998E-2</v>
      </c>
      <c r="E433">
        <v>8.9200700000000004E-3</v>
      </c>
      <c r="F433">
        <v>5.3995799999999997E-2</v>
      </c>
      <c r="G433">
        <v>5.0287600000000002E-2</v>
      </c>
      <c r="H433">
        <v>0.166357</v>
      </c>
      <c r="I433">
        <v>6.2547900000000003E-2</v>
      </c>
      <c r="J433">
        <v>0.13555400000000001</v>
      </c>
      <c r="K433">
        <v>3.55346E-2</v>
      </c>
      <c r="L433">
        <v>4.9020099999999997E-2</v>
      </c>
      <c r="M433">
        <v>1.0242599999999999E-2</v>
      </c>
      <c r="N433">
        <v>3.1009100000000001E-2</v>
      </c>
      <c r="O433">
        <v>4.4359999999999998E-3</v>
      </c>
      <c r="P433">
        <v>4.1269399999999999E-3</v>
      </c>
    </row>
    <row r="434" spans="1:16" x14ac:dyDescent="0.3">
      <c r="A434">
        <v>1992</v>
      </c>
      <c r="B434">
        <v>0.18221000000000001</v>
      </c>
      <c r="C434">
        <v>4.43063E-2</v>
      </c>
      <c r="D434">
        <v>0.23197000000000001</v>
      </c>
      <c r="E434">
        <v>3.8784699999999998E-2</v>
      </c>
      <c r="F434">
        <v>4.3475399999999997E-2</v>
      </c>
      <c r="G434">
        <v>7.3089699999999994E-2</v>
      </c>
      <c r="H434">
        <v>6.51061E-2</v>
      </c>
      <c r="I434">
        <v>9.3863600000000005E-2</v>
      </c>
      <c r="J434">
        <v>4.2298299999999997E-2</v>
      </c>
      <c r="K434">
        <v>8.1032099999999996E-2</v>
      </c>
      <c r="L434">
        <v>2.8900100000000001E-2</v>
      </c>
      <c r="M434">
        <v>3.6543100000000002E-2</v>
      </c>
      <c r="N434">
        <v>1.59603E-2</v>
      </c>
      <c r="O434">
        <v>1.2559900000000001E-2</v>
      </c>
      <c r="P434">
        <v>9.9001699999999998E-3</v>
      </c>
    </row>
    <row r="435" spans="1:16" x14ac:dyDescent="0.3">
      <c r="A435">
        <v>1993</v>
      </c>
      <c r="B435">
        <v>0.23665900000000001</v>
      </c>
      <c r="C435">
        <v>3.3724799999999999E-2</v>
      </c>
      <c r="D435">
        <v>7.1524599999999994E-2</v>
      </c>
      <c r="E435">
        <v>0.30049300000000001</v>
      </c>
      <c r="F435">
        <v>6.5433599999999995E-2</v>
      </c>
      <c r="G435">
        <v>5.2656500000000002E-2</v>
      </c>
      <c r="H435">
        <v>2.7826799999999999E-2</v>
      </c>
      <c r="I435">
        <v>3.8815200000000001E-2</v>
      </c>
      <c r="J435">
        <v>5.3215899999999997E-2</v>
      </c>
      <c r="K435">
        <v>3.2834599999999999E-2</v>
      </c>
      <c r="L435">
        <v>2.8862100000000002E-2</v>
      </c>
      <c r="M435">
        <v>2.1003899999999999E-2</v>
      </c>
      <c r="N435">
        <v>1.6634400000000001E-2</v>
      </c>
      <c r="O435">
        <v>9.2139300000000004E-3</v>
      </c>
      <c r="P435">
        <v>1.1102600000000001E-2</v>
      </c>
    </row>
    <row r="436" spans="1:16" x14ac:dyDescent="0.3">
      <c r="A436">
        <v>1994</v>
      </c>
      <c r="B436">
        <v>0.15163599999999999</v>
      </c>
      <c r="C436">
        <v>6.3609399999999997E-2</v>
      </c>
      <c r="D436">
        <v>4.6827399999999998E-2</v>
      </c>
      <c r="E436">
        <v>0.135632</v>
      </c>
      <c r="F436">
        <v>0.36804900000000002</v>
      </c>
      <c r="G436">
        <v>6.4505000000000007E-2</v>
      </c>
      <c r="H436">
        <v>1.7103699999999999E-2</v>
      </c>
      <c r="I436">
        <v>1.5121900000000001E-2</v>
      </c>
      <c r="J436">
        <v>1.7370799999999999E-2</v>
      </c>
      <c r="K436">
        <v>3.2576899999999999E-2</v>
      </c>
      <c r="L436">
        <v>2.0193900000000001E-2</v>
      </c>
      <c r="M436">
        <v>2.8397200000000001E-2</v>
      </c>
      <c r="N436">
        <v>1.08691E-2</v>
      </c>
      <c r="O436">
        <v>1.04993E-2</v>
      </c>
      <c r="P436">
        <v>1.76089E-2</v>
      </c>
    </row>
    <row r="437" spans="1:16" x14ac:dyDescent="0.3">
      <c r="A437">
        <v>1995</v>
      </c>
      <c r="B437">
        <v>0.15056900000000001</v>
      </c>
      <c r="C437">
        <v>1.47399E-2</v>
      </c>
      <c r="D437">
        <v>2.8230999999999999E-2</v>
      </c>
      <c r="E437">
        <v>0.12808</v>
      </c>
      <c r="F437">
        <v>0.16776199999999999</v>
      </c>
      <c r="G437">
        <v>0.26841799999999999</v>
      </c>
      <c r="H437">
        <v>0.113649</v>
      </c>
      <c r="I437">
        <v>3.0085000000000001E-2</v>
      </c>
      <c r="J437">
        <v>1.87149E-2</v>
      </c>
      <c r="K437">
        <v>1.2131599999999999E-2</v>
      </c>
      <c r="L437">
        <v>2.2957700000000001E-2</v>
      </c>
      <c r="M437">
        <v>9.4664199999999997E-3</v>
      </c>
      <c r="N437">
        <v>1.74921E-2</v>
      </c>
      <c r="O437">
        <v>7.1026600000000002E-3</v>
      </c>
      <c r="P437">
        <v>1.06006E-2</v>
      </c>
    </row>
    <row r="438" spans="1:16" x14ac:dyDescent="0.3">
      <c r="A438">
        <v>1996</v>
      </c>
      <c r="B438">
        <v>0.23372100000000001</v>
      </c>
      <c r="C438">
        <v>5.6526100000000003E-2</v>
      </c>
      <c r="D438">
        <v>2.5297500000000001E-2</v>
      </c>
      <c r="E438">
        <v>5.0228799999999997E-2</v>
      </c>
      <c r="F438">
        <v>0.131435</v>
      </c>
      <c r="G438">
        <v>0.18348200000000001</v>
      </c>
      <c r="H438">
        <v>0.16744200000000001</v>
      </c>
      <c r="I438">
        <v>5.6873899999999998E-2</v>
      </c>
      <c r="J438">
        <v>1.4262E-2</v>
      </c>
      <c r="K438">
        <v>1.53615E-2</v>
      </c>
      <c r="L438">
        <v>1.05234E-2</v>
      </c>
      <c r="M438">
        <v>2.00193E-2</v>
      </c>
      <c r="N438">
        <v>6.5780099999999996E-3</v>
      </c>
      <c r="O438">
        <v>1.20234E-2</v>
      </c>
      <c r="P438">
        <v>1.6226299999999999E-2</v>
      </c>
    </row>
    <row r="439" spans="1:16" x14ac:dyDescent="0.3">
      <c r="A439">
        <v>1997</v>
      </c>
      <c r="B439">
        <v>0.27835500000000002</v>
      </c>
      <c r="C439">
        <v>4.2107699999999998E-2</v>
      </c>
      <c r="D439">
        <v>1.82025E-2</v>
      </c>
      <c r="E439">
        <v>2.2323900000000001E-2</v>
      </c>
      <c r="F439">
        <v>0.26928999999999997</v>
      </c>
      <c r="G439">
        <v>0.12539400000000001</v>
      </c>
      <c r="H439">
        <v>7.7849399999999999E-2</v>
      </c>
      <c r="I439">
        <v>9.7226800000000002E-2</v>
      </c>
      <c r="J439">
        <v>1.6981099999999999E-2</v>
      </c>
      <c r="K439">
        <v>8.7595599999999996E-3</v>
      </c>
      <c r="L439">
        <v>6.5744100000000001E-3</v>
      </c>
      <c r="M439">
        <v>7.2972599999999999E-3</v>
      </c>
      <c r="N439">
        <v>1.19341E-2</v>
      </c>
      <c r="O439">
        <v>3.9195300000000001E-3</v>
      </c>
      <c r="P439">
        <v>1.37851E-2</v>
      </c>
    </row>
    <row r="440" spans="1:16" x14ac:dyDescent="0.3">
      <c r="A440">
        <v>1998</v>
      </c>
      <c r="B440">
        <v>0.116105</v>
      </c>
      <c r="C440">
        <v>0.102051</v>
      </c>
      <c r="D440">
        <v>5.2167999999999999E-2</v>
      </c>
      <c r="E440">
        <v>3.4434199999999998E-2</v>
      </c>
      <c r="F440">
        <v>6.5748699999999993E-2</v>
      </c>
      <c r="G440">
        <v>0.37587999999999999</v>
      </c>
      <c r="H440">
        <v>9.81485E-2</v>
      </c>
      <c r="I440">
        <v>6.3536200000000001E-2</v>
      </c>
      <c r="J440">
        <v>4.9861299999999997E-2</v>
      </c>
      <c r="K440">
        <v>1.2534999999999999E-2</v>
      </c>
      <c r="L440">
        <v>5.7203899999999997E-3</v>
      </c>
      <c r="M440">
        <v>2.0322700000000001E-3</v>
      </c>
      <c r="N440">
        <v>4.4999300000000001E-3</v>
      </c>
      <c r="O440">
        <v>5.1626600000000003E-3</v>
      </c>
      <c r="P440">
        <v>1.21168E-2</v>
      </c>
    </row>
    <row r="441" spans="1:16" x14ac:dyDescent="0.3">
      <c r="A441">
        <v>1999</v>
      </c>
      <c r="B441">
        <v>0.114953</v>
      </c>
      <c r="C441">
        <v>9.9045499999999995E-2</v>
      </c>
      <c r="D441">
        <v>9.0884199999999998E-2</v>
      </c>
      <c r="E441">
        <v>9.8544800000000002E-2</v>
      </c>
      <c r="F441">
        <v>5.6455100000000001E-2</v>
      </c>
      <c r="G441">
        <v>0.10205599999999999</v>
      </c>
      <c r="H441">
        <v>0.25958500000000001</v>
      </c>
      <c r="I441">
        <v>7.2322200000000003E-2</v>
      </c>
      <c r="J441">
        <v>3.6540599999999999E-2</v>
      </c>
      <c r="K441">
        <v>3.4210600000000001E-2</v>
      </c>
      <c r="L441">
        <v>1.27341E-2</v>
      </c>
      <c r="M441">
        <v>5.4583599999999998E-3</v>
      </c>
      <c r="N441">
        <v>2.2951999999999998E-3</v>
      </c>
      <c r="O441">
        <v>3.3708700000000002E-3</v>
      </c>
      <c r="P441">
        <v>1.15446E-2</v>
      </c>
    </row>
    <row r="442" spans="1:16" x14ac:dyDescent="0.3">
      <c r="A442">
        <v>2000</v>
      </c>
      <c r="B442">
        <v>0.10682</v>
      </c>
      <c r="C442">
        <v>3.3950599999999997E-2</v>
      </c>
      <c r="D442">
        <v>4.0941499999999999E-2</v>
      </c>
      <c r="E442">
        <v>0.137958</v>
      </c>
      <c r="F442">
        <v>0.14188000000000001</v>
      </c>
      <c r="G442">
        <v>7.5131900000000001E-2</v>
      </c>
      <c r="H442">
        <v>6.6196599999999994E-2</v>
      </c>
      <c r="I442">
        <v>0.21748000000000001</v>
      </c>
      <c r="J442">
        <v>8.5513599999999995E-2</v>
      </c>
      <c r="K442">
        <v>4.5744E-2</v>
      </c>
      <c r="L442">
        <v>2.0002099999999998E-2</v>
      </c>
      <c r="M442">
        <v>1.34492E-2</v>
      </c>
      <c r="N442">
        <v>4.2316300000000001E-3</v>
      </c>
      <c r="O442">
        <v>1.93798E-3</v>
      </c>
      <c r="P442">
        <v>8.7630199999999998E-3</v>
      </c>
    </row>
    <row r="443" spans="1:16" x14ac:dyDescent="0.3">
      <c r="A443">
        <v>2001</v>
      </c>
      <c r="B443">
        <v>0.189084</v>
      </c>
      <c r="C443">
        <v>0.108491</v>
      </c>
      <c r="D443">
        <v>5.6906499999999999E-2</v>
      </c>
      <c r="E443">
        <v>5.2492200000000003E-2</v>
      </c>
      <c r="F443">
        <v>0.133435</v>
      </c>
      <c r="G443">
        <v>0.14106199999999999</v>
      </c>
      <c r="H443">
        <v>6.1273899999999999E-2</v>
      </c>
      <c r="I443">
        <v>3.08785E-2</v>
      </c>
      <c r="J443">
        <v>9.2638499999999999E-2</v>
      </c>
      <c r="K443">
        <v>6.68985E-2</v>
      </c>
      <c r="L443">
        <v>2.5999700000000001E-2</v>
      </c>
      <c r="M443">
        <v>2.1007399999999999E-2</v>
      </c>
      <c r="N443">
        <v>8.4584299999999994E-3</v>
      </c>
      <c r="O443">
        <v>3.0044400000000001E-3</v>
      </c>
      <c r="P443">
        <v>8.3692000000000003E-3</v>
      </c>
    </row>
    <row r="444" spans="1:16" x14ac:dyDescent="0.3">
      <c r="A444">
        <v>2002</v>
      </c>
      <c r="B444">
        <v>8.60789E-2</v>
      </c>
      <c r="C444">
        <v>4.0133000000000002E-2</v>
      </c>
      <c r="D444">
        <v>8.2608600000000004E-2</v>
      </c>
      <c r="E444">
        <v>0.119439</v>
      </c>
      <c r="F444">
        <v>0.12386800000000001</v>
      </c>
      <c r="G444">
        <v>0.160833</v>
      </c>
      <c r="H444">
        <v>8.3813299999999993E-2</v>
      </c>
      <c r="I444">
        <v>4.0901E-2</v>
      </c>
      <c r="J444">
        <v>5.6194500000000001E-2</v>
      </c>
      <c r="K444">
        <v>0.10586</v>
      </c>
      <c r="L444">
        <v>5.2818400000000001E-2</v>
      </c>
      <c r="M444">
        <v>2.3871300000000002E-2</v>
      </c>
      <c r="N444">
        <v>1.4251399999999999E-2</v>
      </c>
      <c r="O444">
        <v>4.3858400000000002E-3</v>
      </c>
      <c r="P444">
        <v>4.9438800000000003E-3</v>
      </c>
    </row>
    <row r="445" spans="1:16" x14ac:dyDescent="0.3">
      <c r="A445">
        <v>2003</v>
      </c>
      <c r="B445">
        <v>3.6036400000000003E-2</v>
      </c>
      <c r="C445">
        <v>1.19448E-2</v>
      </c>
      <c r="D445">
        <v>6.9332699999999997E-2</v>
      </c>
      <c r="E445">
        <v>0.11307200000000001</v>
      </c>
      <c r="F445">
        <v>0.13212299999999999</v>
      </c>
      <c r="G445">
        <v>0.119371</v>
      </c>
      <c r="H445">
        <v>0.15845200000000001</v>
      </c>
      <c r="I445">
        <v>8.7762900000000005E-2</v>
      </c>
      <c r="J445">
        <v>3.9470699999999997E-2</v>
      </c>
      <c r="K445">
        <v>5.1452699999999997E-2</v>
      </c>
      <c r="L445">
        <v>0.10369100000000001</v>
      </c>
      <c r="M445">
        <v>4.4984700000000002E-2</v>
      </c>
      <c r="N445">
        <v>1.7154900000000001E-2</v>
      </c>
      <c r="O445">
        <v>8.5716400000000002E-3</v>
      </c>
      <c r="P445">
        <v>6.5789400000000001E-3</v>
      </c>
    </row>
    <row r="446" spans="1:16" x14ac:dyDescent="0.3">
      <c r="A446">
        <v>2004</v>
      </c>
      <c r="B446">
        <v>5.9067700000000001E-2</v>
      </c>
      <c r="C446">
        <v>4.1556999999999997E-2</v>
      </c>
      <c r="D446">
        <v>2.59034E-2</v>
      </c>
      <c r="E446">
        <v>0.19143099999999999</v>
      </c>
      <c r="F446">
        <v>0.18565000000000001</v>
      </c>
      <c r="G446">
        <v>0.14081199999999999</v>
      </c>
      <c r="H446">
        <v>8.2788299999999995E-2</v>
      </c>
      <c r="I446">
        <v>8.9838399999999999E-2</v>
      </c>
      <c r="J446">
        <v>4.4653100000000001E-2</v>
      </c>
      <c r="K446">
        <v>2.7959100000000001E-2</v>
      </c>
      <c r="L446">
        <v>2.8053000000000002E-2</v>
      </c>
      <c r="M446">
        <v>5.0771200000000002E-2</v>
      </c>
      <c r="N446">
        <v>2.1789099999999999E-2</v>
      </c>
      <c r="O446">
        <v>5.4409300000000001E-3</v>
      </c>
      <c r="P446">
        <v>4.2862100000000004E-3</v>
      </c>
    </row>
    <row r="447" spans="1:16" x14ac:dyDescent="0.3">
      <c r="A447">
        <v>2005</v>
      </c>
      <c r="B447">
        <v>4.5073599999999998E-2</v>
      </c>
      <c r="C447">
        <v>1.61817E-2</v>
      </c>
      <c r="D447">
        <v>2.4142899999999998E-2</v>
      </c>
      <c r="E447">
        <v>0.10421999999999999</v>
      </c>
      <c r="F447">
        <v>0.302645</v>
      </c>
      <c r="G447">
        <v>0.206016</v>
      </c>
      <c r="H447">
        <v>0.10938100000000001</v>
      </c>
      <c r="I447">
        <v>5.0508200000000003E-2</v>
      </c>
      <c r="J447">
        <v>3.88048E-2</v>
      </c>
      <c r="K447">
        <v>3.0034000000000002E-2</v>
      </c>
      <c r="L447">
        <v>7.8052E-3</v>
      </c>
      <c r="M447">
        <v>1.6540699999999998E-2</v>
      </c>
      <c r="N447">
        <v>2.7038199999999998E-2</v>
      </c>
      <c r="O447">
        <v>1.0588500000000001E-2</v>
      </c>
      <c r="P447">
        <v>1.1020200000000001E-2</v>
      </c>
    </row>
    <row r="448" spans="1:16" x14ac:dyDescent="0.3">
      <c r="A448">
        <v>2006</v>
      </c>
      <c r="B448">
        <v>0.153808</v>
      </c>
      <c r="C448">
        <v>1.33165E-2</v>
      </c>
      <c r="D448">
        <v>2.0671100000000001E-2</v>
      </c>
      <c r="E448">
        <v>6.81451E-2</v>
      </c>
      <c r="F448">
        <v>0.17008100000000001</v>
      </c>
      <c r="G448">
        <v>0.21637700000000001</v>
      </c>
      <c r="H448">
        <v>0.139127</v>
      </c>
      <c r="I448">
        <v>6.7180199999999995E-2</v>
      </c>
      <c r="J448">
        <v>3.8518900000000002E-2</v>
      </c>
      <c r="K448">
        <v>3.3378100000000001E-2</v>
      </c>
      <c r="L448">
        <v>1.60608E-2</v>
      </c>
      <c r="M448">
        <v>1.00448E-2</v>
      </c>
      <c r="N448">
        <v>1.4491E-2</v>
      </c>
      <c r="O448">
        <v>1.94702E-2</v>
      </c>
      <c r="P448">
        <v>1.93306E-2</v>
      </c>
    </row>
    <row r="449" spans="1:16" x14ac:dyDescent="0.3">
      <c r="A449">
        <v>2007</v>
      </c>
      <c r="B449">
        <v>0.27999600000000002</v>
      </c>
      <c r="C449">
        <v>6.6137699999999997E-3</v>
      </c>
      <c r="D449">
        <v>1.61081E-2</v>
      </c>
      <c r="E449">
        <v>4.6667199999999999E-2</v>
      </c>
      <c r="F449">
        <v>0.146262</v>
      </c>
      <c r="G449">
        <v>0.17227700000000001</v>
      </c>
      <c r="H449">
        <v>0.125227</v>
      </c>
      <c r="I449">
        <v>9.0798000000000004E-2</v>
      </c>
      <c r="J449">
        <v>3.8530700000000001E-2</v>
      </c>
      <c r="K449">
        <v>1.73273E-2</v>
      </c>
      <c r="L449">
        <v>1.6117300000000001E-2</v>
      </c>
      <c r="M449">
        <v>1.39519E-2</v>
      </c>
      <c r="N449">
        <v>6.4424900000000004E-3</v>
      </c>
      <c r="O449">
        <v>8.0814900000000002E-3</v>
      </c>
      <c r="P449">
        <v>1.5599E-2</v>
      </c>
    </row>
    <row r="450" spans="1:16" x14ac:dyDescent="0.3">
      <c r="A450">
        <v>2008</v>
      </c>
      <c r="B450">
        <v>0.111739</v>
      </c>
      <c r="C450">
        <v>2.5054699999999999E-2</v>
      </c>
      <c r="D450">
        <v>2.0709000000000002E-2</v>
      </c>
      <c r="E450">
        <v>3.75126E-2</v>
      </c>
      <c r="F450">
        <v>0.10641299999999999</v>
      </c>
      <c r="G450">
        <v>0.215368</v>
      </c>
      <c r="H450">
        <v>0.17003799999999999</v>
      </c>
      <c r="I450">
        <v>0.118965</v>
      </c>
      <c r="J450">
        <v>7.5836299999999995E-2</v>
      </c>
      <c r="K450">
        <v>2.9943000000000001E-2</v>
      </c>
      <c r="L450">
        <v>2.5174499999999999E-2</v>
      </c>
      <c r="M450">
        <v>1.92085E-2</v>
      </c>
      <c r="N450">
        <v>8.7656999999999995E-3</v>
      </c>
      <c r="O450">
        <v>4.8566199999999999E-3</v>
      </c>
      <c r="P450">
        <v>3.0417E-2</v>
      </c>
    </row>
    <row r="451" spans="1:16" x14ac:dyDescent="0.3">
      <c r="A451">
        <v>2009</v>
      </c>
      <c r="B451">
        <v>0.195517</v>
      </c>
      <c r="C451">
        <v>4.7849799999999998E-2</v>
      </c>
      <c r="D451">
        <v>9.9234100000000006E-2</v>
      </c>
      <c r="E451">
        <v>0.108072</v>
      </c>
      <c r="F451">
        <v>6.3468499999999997E-2</v>
      </c>
      <c r="G451">
        <v>9.2232099999999997E-2</v>
      </c>
      <c r="H451">
        <v>0.125529</v>
      </c>
      <c r="I451">
        <v>9.9054400000000001E-2</v>
      </c>
      <c r="J451">
        <v>7.2446200000000002E-2</v>
      </c>
      <c r="K451">
        <v>3.5731199999999998E-2</v>
      </c>
      <c r="L451">
        <v>2.3647899999999999E-2</v>
      </c>
      <c r="M451">
        <v>7.9468300000000002E-3</v>
      </c>
      <c r="N451">
        <v>8.0017700000000001E-3</v>
      </c>
      <c r="O451">
        <v>4.1726200000000001E-3</v>
      </c>
      <c r="P451">
        <v>1.7096500000000001E-2</v>
      </c>
    </row>
    <row r="452" spans="1:16" x14ac:dyDescent="0.3">
      <c r="A452">
        <v>2010</v>
      </c>
      <c r="B452">
        <v>7.5609399999999993E-2</v>
      </c>
      <c r="C452">
        <v>2.1236399999999999E-2</v>
      </c>
      <c r="D452">
        <v>3.7736100000000002E-2</v>
      </c>
      <c r="E452">
        <v>0.380828</v>
      </c>
      <c r="F452">
        <v>0.172434</v>
      </c>
      <c r="G452">
        <v>5.4585099999999998E-2</v>
      </c>
      <c r="H452">
        <v>4.83057E-2</v>
      </c>
      <c r="I452">
        <v>5.1616799999999997E-2</v>
      </c>
      <c r="J452">
        <v>5.4646899999999998E-2</v>
      </c>
      <c r="K452">
        <v>3.7622299999999997E-2</v>
      </c>
      <c r="L452">
        <v>3.2451500000000001E-2</v>
      </c>
      <c r="M452">
        <v>1.1934500000000001E-2</v>
      </c>
      <c r="N452">
        <v>7.29738E-3</v>
      </c>
      <c r="O452">
        <v>4.2627799999999999E-3</v>
      </c>
      <c r="P452">
        <v>9.4327000000000005E-3</v>
      </c>
    </row>
    <row r="453" spans="1:16" x14ac:dyDescent="0.3">
      <c r="A453">
        <v>2011</v>
      </c>
      <c r="B453">
        <v>0.20294799999999999</v>
      </c>
      <c r="C453">
        <v>2.06842E-2</v>
      </c>
      <c r="D453">
        <v>4.3029699999999997E-2</v>
      </c>
      <c r="E453">
        <v>5.8866700000000001E-2</v>
      </c>
      <c r="F453">
        <v>0.296014</v>
      </c>
      <c r="G453">
        <v>0.14593500000000001</v>
      </c>
      <c r="H453">
        <v>4.3374200000000002E-2</v>
      </c>
      <c r="I453">
        <v>2.4946699999999999E-2</v>
      </c>
      <c r="J453">
        <v>3.9121700000000002E-2</v>
      </c>
      <c r="K453">
        <v>3.89404E-2</v>
      </c>
      <c r="L453">
        <v>3.2509499999999997E-2</v>
      </c>
      <c r="M453">
        <v>2.4855800000000001E-2</v>
      </c>
      <c r="N453">
        <v>1.05101E-2</v>
      </c>
      <c r="O453">
        <v>4.9628199999999997E-3</v>
      </c>
      <c r="P453">
        <v>1.3300899999999999E-2</v>
      </c>
    </row>
    <row r="454" spans="1:16" x14ac:dyDescent="0.3">
      <c r="A454">
        <v>2012</v>
      </c>
      <c r="B454">
        <v>0.148817</v>
      </c>
      <c r="C454">
        <v>2.9057199999999998E-2</v>
      </c>
      <c r="D454">
        <v>5.3148399999999998E-2</v>
      </c>
      <c r="E454">
        <v>0.381832</v>
      </c>
      <c r="F454">
        <v>8.8381000000000001E-2</v>
      </c>
      <c r="G454">
        <v>0.14129700000000001</v>
      </c>
      <c r="H454">
        <v>4.8350999999999998E-2</v>
      </c>
      <c r="I454">
        <v>1.9243E-2</v>
      </c>
      <c r="J454">
        <v>1.4511899999999999E-2</v>
      </c>
      <c r="K454">
        <v>2.0074000000000002E-2</v>
      </c>
      <c r="L454">
        <v>1.6398599999999999E-2</v>
      </c>
      <c r="M454">
        <v>1.44993E-2</v>
      </c>
      <c r="N454">
        <v>1.2146000000000001E-2</v>
      </c>
      <c r="O454">
        <v>4.3352299999999998E-3</v>
      </c>
      <c r="P454">
        <v>7.9086099999999999E-3</v>
      </c>
    </row>
    <row r="456" spans="1:16" x14ac:dyDescent="0.3">
      <c r="A456" t="s">
        <v>26</v>
      </c>
    </row>
    <row r="457" spans="1:16" x14ac:dyDescent="0.3">
      <c r="A457">
        <v>1979</v>
      </c>
      <c r="B457" s="1" t="s">
        <v>27</v>
      </c>
      <c r="C457">
        <v>0.88811200000000001</v>
      </c>
      <c r="D457">
        <v>8.3862300000000001E-2</v>
      </c>
      <c r="E457">
        <v>8.9173900000000007E-3</v>
      </c>
      <c r="F457">
        <v>1.153E-2</v>
      </c>
      <c r="G457">
        <v>2.7637400000000002E-3</v>
      </c>
      <c r="H457">
        <v>6.4775200000000003E-4</v>
      </c>
      <c r="I457" s="1">
        <v>8.6366999999999995E-5</v>
      </c>
      <c r="J457">
        <v>6.04569E-4</v>
      </c>
      <c r="K457">
        <v>1.2739100000000001E-3</v>
      </c>
      <c r="L457">
        <v>1.4898299999999999E-3</v>
      </c>
      <c r="M457">
        <v>6.2616099999999997E-4</v>
      </c>
      <c r="N457" s="1">
        <v>6.4775200000000003E-5</v>
      </c>
      <c r="O457" s="1">
        <v>2.1591699999999999E-5</v>
      </c>
      <c r="P457">
        <v>0</v>
      </c>
    </row>
    <row r="458" spans="1:16" x14ac:dyDescent="0.3">
      <c r="A458">
        <v>1982</v>
      </c>
      <c r="B458" s="1" t="s">
        <v>28</v>
      </c>
      <c r="C458">
        <v>0.19101399999999999</v>
      </c>
      <c r="D458">
        <v>0.23072200000000001</v>
      </c>
      <c r="E458">
        <v>0.42892400000000003</v>
      </c>
      <c r="F458">
        <v>0.100534</v>
      </c>
      <c r="G458">
        <v>1.58944E-2</v>
      </c>
      <c r="H458">
        <v>7.91912E-3</v>
      </c>
      <c r="I458">
        <v>9.9971899999999995E-3</v>
      </c>
      <c r="J458">
        <v>5.0547600000000002E-3</v>
      </c>
      <c r="K458">
        <v>3.08902E-3</v>
      </c>
      <c r="L458">
        <v>6.8520100000000004E-3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>
        <v>1985</v>
      </c>
      <c r="B459" s="1" t="s">
        <v>29</v>
      </c>
      <c r="C459">
        <v>6.20782E-2</v>
      </c>
      <c r="D459">
        <v>0.54453700000000005</v>
      </c>
      <c r="E459">
        <v>6.0006700000000003E-2</v>
      </c>
      <c r="F459">
        <v>0.14607400000000001</v>
      </c>
      <c r="G459">
        <v>0.10090200000000001</v>
      </c>
      <c r="H459">
        <v>7.5309100000000004E-2</v>
      </c>
      <c r="I459">
        <v>8.6869400000000006E-3</v>
      </c>
      <c r="J459">
        <v>1.4032700000000001E-3</v>
      </c>
      <c r="K459">
        <v>4.6775799999999998E-4</v>
      </c>
      <c r="L459">
        <v>5.3458100000000001E-4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>
        <v>1988</v>
      </c>
      <c r="B460" s="1" t="s">
        <v>30</v>
      </c>
      <c r="C460">
        <v>9.0553400000000006E-2</v>
      </c>
      <c r="D460">
        <v>0.292018</v>
      </c>
      <c r="E460">
        <v>0.31465700000000002</v>
      </c>
      <c r="F460">
        <v>6.01789E-2</v>
      </c>
      <c r="G460">
        <v>0.153257</v>
      </c>
      <c r="H460">
        <v>3.2817499999999999E-2</v>
      </c>
      <c r="I460">
        <v>1.2296400000000001E-2</v>
      </c>
      <c r="J460">
        <v>1.0547900000000001E-2</v>
      </c>
      <c r="K460">
        <v>2.07262E-2</v>
      </c>
      <c r="L460">
        <v>1.2947800000000001E-2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>
        <v>1991</v>
      </c>
      <c r="B461" s="1" t="s">
        <v>31</v>
      </c>
      <c r="C461">
        <v>0.76878400000000002</v>
      </c>
      <c r="D461">
        <v>0.125108</v>
      </c>
      <c r="E461">
        <v>2.7757E-2</v>
      </c>
      <c r="F461">
        <v>2.8996500000000001E-2</v>
      </c>
      <c r="G461">
        <v>1.7212600000000002E-2</v>
      </c>
      <c r="H461">
        <v>1.5490200000000001E-2</v>
      </c>
      <c r="I461">
        <v>5.0048799999999997E-3</v>
      </c>
      <c r="J461">
        <v>4.7916299999999998E-3</v>
      </c>
      <c r="K461">
        <v>1.89756E-3</v>
      </c>
      <c r="L461">
        <v>2.075E-3</v>
      </c>
      <c r="M461">
        <v>6.8245000000000003E-4</v>
      </c>
      <c r="N461">
        <v>1.0171900000000001E-3</v>
      </c>
      <c r="O461">
        <v>5.9382700000000001E-4</v>
      </c>
      <c r="P461">
        <v>5.8932799999999997E-4</v>
      </c>
    </row>
    <row r="462" spans="1:16" x14ac:dyDescent="0.3">
      <c r="A462">
        <v>1994</v>
      </c>
      <c r="B462" s="1" t="s">
        <v>32</v>
      </c>
      <c r="C462">
        <v>0.42779499999999998</v>
      </c>
      <c r="D462">
        <v>0.12347</v>
      </c>
      <c r="E462">
        <v>0.18295400000000001</v>
      </c>
      <c r="F462">
        <v>0.20904300000000001</v>
      </c>
      <c r="G462">
        <v>3.21211E-2</v>
      </c>
      <c r="H462">
        <v>7.5938400000000001E-3</v>
      </c>
      <c r="I462">
        <v>7.31374E-3</v>
      </c>
      <c r="J462">
        <v>3.2963699999999999E-3</v>
      </c>
      <c r="K462">
        <v>2.30693E-3</v>
      </c>
      <c r="L462">
        <v>6.9996499999999998E-4</v>
      </c>
      <c r="M462">
        <v>1.4250199999999999E-3</v>
      </c>
      <c r="N462">
        <v>3.2652899999999999E-4</v>
      </c>
      <c r="O462">
        <v>6.2038000000000002E-4</v>
      </c>
      <c r="P462">
        <v>1.0330199999999999E-3</v>
      </c>
    </row>
    <row r="463" spans="1:16" x14ac:dyDescent="0.3">
      <c r="A463">
        <v>1996</v>
      </c>
      <c r="B463" s="1" t="s">
        <v>33</v>
      </c>
      <c r="C463">
        <v>8.0389799999999997E-2</v>
      </c>
      <c r="D463">
        <v>9.3711600000000006E-2</v>
      </c>
      <c r="E463">
        <v>0.48379800000000001</v>
      </c>
      <c r="F463">
        <v>0.14780299999999999</v>
      </c>
      <c r="G463">
        <v>9.1716900000000004E-2</v>
      </c>
      <c r="H463">
        <v>7.8221100000000002E-2</v>
      </c>
      <c r="I463">
        <v>1.5283700000000001E-2</v>
      </c>
      <c r="J463">
        <v>3.0115400000000001E-3</v>
      </c>
      <c r="K463">
        <v>1.13003E-3</v>
      </c>
      <c r="L463">
        <v>1.02629E-3</v>
      </c>
      <c r="M463">
        <v>2.1871600000000001E-3</v>
      </c>
      <c r="N463">
        <v>2.35541E-4</v>
      </c>
      <c r="O463">
        <v>8.6138299999999996E-4</v>
      </c>
      <c r="P463">
        <v>6.2441799999999996E-4</v>
      </c>
    </row>
    <row r="464" spans="1:16" x14ac:dyDescent="0.3">
      <c r="A464">
        <v>1997</v>
      </c>
      <c r="B464" s="1" t="s">
        <v>34</v>
      </c>
      <c r="C464">
        <v>0.43401499999999998</v>
      </c>
      <c r="D464">
        <v>6.09747E-2</v>
      </c>
      <c r="E464">
        <v>7.7681899999999998E-2</v>
      </c>
      <c r="F464">
        <v>0.30352400000000002</v>
      </c>
      <c r="G464">
        <v>6.0765399999999997E-2</v>
      </c>
      <c r="H464">
        <v>3.2484499999999999E-2</v>
      </c>
      <c r="I464">
        <v>2.2576599999999999E-2</v>
      </c>
      <c r="J464">
        <v>5.1801399999999997E-3</v>
      </c>
      <c r="K464">
        <v>6.1531499999999996E-4</v>
      </c>
      <c r="L464">
        <v>7.8258500000000003E-4</v>
      </c>
      <c r="M464">
        <v>3.1809999999999998E-4</v>
      </c>
      <c r="N464">
        <v>3.5334500000000003E-4</v>
      </c>
      <c r="O464">
        <v>3.6392E-4</v>
      </c>
      <c r="P464">
        <v>3.6497100000000001E-4</v>
      </c>
    </row>
    <row r="465" spans="1:16" x14ac:dyDescent="0.3">
      <c r="A465">
        <v>1999</v>
      </c>
      <c r="B465" s="1" t="s">
        <v>35</v>
      </c>
      <c r="C465">
        <v>0.16731499999999999</v>
      </c>
      <c r="D465">
        <v>0.37907400000000002</v>
      </c>
      <c r="E465">
        <v>0.17743</v>
      </c>
      <c r="F465">
        <v>6.1395199999999997E-2</v>
      </c>
      <c r="G465">
        <v>2.88705E-2</v>
      </c>
      <c r="H465">
        <v>0.12320399999999999</v>
      </c>
      <c r="I465">
        <v>4.2179800000000003E-2</v>
      </c>
      <c r="J465">
        <v>1.1028100000000001E-2</v>
      </c>
      <c r="K465">
        <v>7.0476499999999999E-3</v>
      </c>
      <c r="L465">
        <v>1.5243800000000001E-3</v>
      </c>
      <c r="M465">
        <v>6.8201999999999998E-4</v>
      </c>
      <c r="N465">
        <v>1.7602699999999999E-4</v>
      </c>
      <c r="O465">
        <v>0</v>
      </c>
      <c r="P465" s="1">
        <v>7.3060300000000002E-5</v>
      </c>
    </row>
    <row r="466" spans="1:16" x14ac:dyDescent="0.3">
      <c r="A466">
        <v>2000</v>
      </c>
      <c r="B466" s="1" t="s">
        <v>36</v>
      </c>
      <c r="C466">
        <v>0.172593</v>
      </c>
      <c r="D466">
        <v>0.16073899999999999</v>
      </c>
      <c r="E466">
        <v>0.33641900000000002</v>
      </c>
      <c r="F466">
        <v>0.122047</v>
      </c>
      <c r="G466">
        <v>3.3083799999999997E-2</v>
      </c>
      <c r="H466">
        <v>3.1741499999999999E-2</v>
      </c>
      <c r="I466">
        <v>9.8364199999999999E-2</v>
      </c>
      <c r="J466">
        <v>2.5831799999999999E-2</v>
      </c>
      <c r="K466">
        <v>1.14889E-2</v>
      </c>
      <c r="L466">
        <v>4.8326999999999997E-3</v>
      </c>
      <c r="M466">
        <v>2.45225E-3</v>
      </c>
      <c r="N466">
        <v>1.5823200000000001E-4</v>
      </c>
      <c r="O466">
        <v>1.8382199999999999E-4</v>
      </c>
      <c r="P466" s="1">
        <v>6.35347E-5</v>
      </c>
    </row>
    <row r="467" spans="1:16" x14ac:dyDescent="0.3">
      <c r="A467">
        <v>2002</v>
      </c>
      <c r="B467" s="1" t="s">
        <v>37</v>
      </c>
      <c r="C467">
        <v>0.36223100000000003</v>
      </c>
      <c r="D467">
        <v>0.33225700000000002</v>
      </c>
      <c r="E467">
        <v>0.112043</v>
      </c>
      <c r="F467">
        <v>5.9283700000000002E-2</v>
      </c>
      <c r="G467">
        <v>5.1324599999999998E-2</v>
      </c>
      <c r="H467">
        <v>2.4875600000000001E-2</v>
      </c>
      <c r="I467">
        <v>8.6494499999999995E-3</v>
      </c>
      <c r="J467">
        <v>1.1393500000000001E-2</v>
      </c>
      <c r="K467">
        <v>2.0576799999999999E-2</v>
      </c>
      <c r="L467">
        <v>1.0196500000000001E-2</v>
      </c>
      <c r="M467">
        <v>4.1608499999999998E-3</v>
      </c>
      <c r="N467">
        <v>2.1798500000000001E-3</v>
      </c>
      <c r="O467">
        <v>5.5583300000000004E-4</v>
      </c>
      <c r="P467">
        <v>2.7284199999999997E-4</v>
      </c>
    </row>
    <row r="468" spans="1:16" x14ac:dyDescent="0.3">
      <c r="A468">
        <v>2004</v>
      </c>
      <c r="B468" s="1" t="s">
        <v>38</v>
      </c>
      <c r="C468">
        <v>4.0339800000000002E-2</v>
      </c>
      <c r="D468">
        <v>0.174343</v>
      </c>
      <c r="E468">
        <v>0.42954300000000001</v>
      </c>
      <c r="F468">
        <v>0.21182000000000001</v>
      </c>
      <c r="G468">
        <v>6.1158900000000002E-2</v>
      </c>
      <c r="H468">
        <v>2.9696699999999999E-2</v>
      </c>
      <c r="I468">
        <v>2.82705E-2</v>
      </c>
      <c r="J468">
        <v>9.9722200000000004E-3</v>
      </c>
      <c r="K468">
        <v>5.08881E-3</v>
      </c>
      <c r="L468">
        <v>3.6076900000000002E-3</v>
      </c>
      <c r="M468">
        <v>2.9052599999999998E-3</v>
      </c>
      <c r="N468">
        <v>1.78079E-3</v>
      </c>
      <c r="O468">
        <v>8.5052900000000004E-4</v>
      </c>
      <c r="P468">
        <v>6.2339100000000005E-4</v>
      </c>
    </row>
    <row r="469" spans="1:16" x14ac:dyDescent="0.3">
      <c r="A469">
        <v>2006</v>
      </c>
      <c r="B469" s="1" t="s">
        <v>39</v>
      </c>
      <c r="C469">
        <v>7.0954500000000004E-2</v>
      </c>
      <c r="D469">
        <v>9.5906199999999997E-2</v>
      </c>
      <c r="E469">
        <v>0.20750199999999999</v>
      </c>
      <c r="F469">
        <v>0.236488</v>
      </c>
      <c r="G469">
        <v>0.18767400000000001</v>
      </c>
      <c r="H469">
        <v>0.108739</v>
      </c>
      <c r="I469">
        <v>3.7438300000000001E-2</v>
      </c>
      <c r="J469">
        <v>1.8023000000000001E-2</v>
      </c>
      <c r="K469">
        <v>1.37159E-2</v>
      </c>
      <c r="L469">
        <v>7.9322100000000003E-3</v>
      </c>
      <c r="M469">
        <v>5.5203099999999996E-3</v>
      </c>
      <c r="N469">
        <v>2.9128000000000001E-3</v>
      </c>
      <c r="O469">
        <v>3.3653400000000001E-3</v>
      </c>
      <c r="P469">
        <v>3.8291100000000002E-3</v>
      </c>
    </row>
    <row r="470" spans="1:16" x14ac:dyDescent="0.3">
      <c r="A470">
        <v>2007</v>
      </c>
      <c r="B470" s="1" t="s">
        <v>40</v>
      </c>
      <c r="C470">
        <v>0.28363100000000002</v>
      </c>
      <c r="D470">
        <v>8.8362599999999999E-2</v>
      </c>
      <c r="E470">
        <v>0.118866</v>
      </c>
      <c r="F470">
        <v>0.18495500000000001</v>
      </c>
      <c r="G470">
        <v>0.162744</v>
      </c>
      <c r="H470">
        <v>8.4482799999999997E-2</v>
      </c>
      <c r="I470">
        <v>4.5938399999999997E-2</v>
      </c>
      <c r="J470">
        <v>1.6638E-2</v>
      </c>
      <c r="K470">
        <v>5.1898100000000004E-3</v>
      </c>
      <c r="L470">
        <v>5.5768700000000003E-3</v>
      </c>
      <c r="M470">
        <v>1.5847000000000001E-3</v>
      </c>
      <c r="N470">
        <v>4.70989E-4</v>
      </c>
      <c r="O470">
        <v>5.8042E-4</v>
      </c>
      <c r="P470">
        <v>9.7914599999999997E-4</v>
      </c>
    </row>
    <row r="471" spans="1:16" x14ac:dyDescent="0.3">
      <c r="A471">
        <v>2008</v>
      </c>
      <c r="B471" s="1" t="s">
        <v>41</v>
      </c>
      <c r="C471">
        <v>0.62245099999999998</v>
      </c>
      <c r="D471">
        <v>0.22101899999999999</v>
      </c>
      <c r="E471">
        <v>3.0934799999999998E-2</v>
      </c>
      <c r="F471">
        <v>2.2896E-2</v>
      </c>
      <c r="G471">
        <v>3.6459800000000001E-2</v>
      </c>
      <c r="H471">
        <v>2.8361500000000001E-2</v>
      </c>
      <c r="I471">
        <v>1.51453E-2</v>
      </c>
      <c r="J471">
        <v>1.2473E-2</v>
      </c>
      <c r="K471">
        <v>3.20682E-3</v>
      </c>
      <c r="L471">
        <v>3.2455299999999999E-3</v>
      </c>
      <c r="M471">
        <v>1.4844400000000001E-3</v>
      </c>
      <c r="N471">
        <v>9.5449900000000004E-4</v>
      </c>
      <c r="O471">
        <v>4.12979E-4</v>
      </c>
      <c r="P471">
        <v>9.5483299999999998E-4</v>
      </c>
    </row>
    <row r="472" spans="1:16" x14ac:dyDescent="0.3">
      <c r="A472">
        <v>2009</v>
      </c>
      <c r="B472" s="1" t="s">
        <v>42</v>
      </c>
      <c r="C472">
        <v>0.27786699999999998</v>
      </c>
      <c r="D472">
        <v>0.58345400000000003</v>
      </c>
      <c r="E472">
        <v>6.9321400000000005E-2</v>
      </c>
      <c r="F472">
        <v>1.0822200000000001E-2</v>
      </c>
      <c r="G472">
        <v>1.18161E-2</v>
      </c>
      <c r="H472">
        <v>1.7602199999999998E-2</v>
      </c>
      <c r="I472">
        <v>1.30732E-2</v>
      </c>
      <c r="J472">
        <v>7.2459899999999999E-3</v>
      </c>
      <c r="K472">
        <v>5.5134600000000004E-3</v>
      </c>
      <c r="L472">
        <v>1.9325099999999999E-3</v>
      </c>
      <c r="M472">
        <v>7.5251300000000001E-4</v>
      </c>
      <c r="N472">
        <v>1.7954000000000001E-4</v>
      </c>
      <c r="O472">
        <v>1.45549E-4</v>
      </c>
      <c r="P472">
        <v>2.7432999999999998E-4</v>
      </c>
    </row>
    <row r="473" spans="1:16" x14ac:dyDescent="0.3">
      <c r="A473">
        <v>2010</v>
      </c>
      <c r="B473" s="1" t="s">
        <v>43</v>
      </c>
      <c r="C473">
        <v>0.63805000000000001</v>
      </c>
      <c r="D473">
        <v>9.7123799999999996E-2</v>
      </c>
      <c r="E473">
        <v>0.21784300000000001</v>
      </c>
      <c r="F473">
        <v>3.8276400000000002E-2</v>
      </c>
      <c r="G473">
        <v>4.6190500000000004E-3</v>
      </c>
      <c r="H473">
        <v>6.20599E-4</v>
      </c>
      <c r="I473">
        <v>7.3831799999999996E-4</v>
      </c>
      <c r="J473">
        <v>6.7735600000000005E-4</v>
      </c>
      <c r="K473">
        <v>6.4644500000000005E-4</v>
      </c>
      <c r="L473">
        <v>5.97655E-4</v>
      </c>
      <c r="M473">
        <v>2.6026700000000001E-4</v>
      </c>
      <c r="N473">
        <v>1.93418E-4</v>
      </c>
      <c r="O473">
        <v>1.2924200000000001E-4</v>
      </c>
      <c r="P473">
        <v>2.23699E-4</v>
      </c>
    </row>
    <row r="474" spans="1:16" x14ac:dyDescent="0.3">
      <c r="A474">
        <v>2012</v>
      </c>
      <c r="B474" s="1" t="s">
        <v>70</v>
      </c>
      <c r="C474">
        <v>0.284499</v>
      </c>
      <c r="D474">
        <v>0.26477600000000001</v>
      </c>
      <c r="E474">
        <v>0.35551899999999997</v>
      </c>
      <c r="F474">
        <v>3.8553499999999997E-2</v>
      </c>
      <c r="G474">
        <v>3.72877E-2</v>
      </c>
      <c r="H474">
        <v>9.5454000000000008E-3</v>
      </c>
      <c r="I474">
        <v>2.8855700000000001E-3</v>
      </c>
      <c r="J474">
        <v>1.32252E-3</v>
      </c>
      <c r="K474">
        <v>1.83965E-3</v>
      </c>
      <c r="L474">
        <v>1.40131E-3</v>
      </c>
      <c r="M474">
        <v>1.0952900000000001E-3</v>
      </c>
      <c r="N474">
        <v>8.1784999999999996E-4</v>
      </c>
      <c r="O474">
        <v>1.7379400000000001E-4</v>
      </c>
      <c r="P474">
        <v>2.8441600000000001E-4</v>
      </c>
    </row>
    <row r="476" spans="1:16" x14ac:dyDescent="0.3">
      <c r="A476" t="s">
        <v>44</v>
      </c>
    </row>
    <row r="477" spans="1:16" x14ac:dyDescent="0.3">
      <c r="A477">
        <v>1964</v>
      </c>
      <c r="B477">
        <v>60.356900000000003</v>
      </c>
      <c r="C477">
        <v>460.86900000000003</v>
      </c>
      <c r="D477">
        <v>4.64316</v>
      </c>
      <c r="E477">
        <v>4.7246899999999998</v>
      </c>
      <c r="F477">
        <v>1.2692399999999999</v>
      </c>
      <c r="G477">
        <v>3.84043</v>
      </c>
      <c r="H477">
        <v>5.4459</v>
      </c>
    </row>
    <row r="478" spans="1:16" x14ac:dyDescent="0.3">
      <c r="A478">
        <v>1965</v>
      </c>
      <c r="B478">
        <v>150.16200000000001</v>
      </c>
      <c r="C478">
        <v>28.593399999999999</v>
      </c>
      <c r="D478">
        <v>4.0830000000000002</v>
      </c>
      <c r="E478">
        <v>4.2871600000000001</v>
      </c>
      <c r="F478">
        <v>1.2692399999999999</v>
      </c>
      <c r="G478">
        <v>3.2802600000000002</v>
      </c>
      <c r="H478">
        <v>4.8857299999999997</v>
      </c>
    </row>
    <row r="479" spans="1:16" x14ac:dyDescent="0.3">
      <c r="A479">
        <v>1966</v>
      </c>
      <c r="B479">
        <v>153.17599999999999</v>
      </c>
      <c r="C479">
        <v>48.226900000000001</v>
      </c>
      <c r="D479">
        <v>3.9544600000000001</v>
      </c>
      <c r="E479">
        <v>4.1448799999999997</v>
      </c>
      <c r="F479">
        <v>1.2692399999999999</v>
      </c>
      <c r="G479">
        <v>3.1517300000000001</v>
      </c>
      <c r="H479">
        <v>4.7572000000000001</v>
      </c>
    </row>
    <row r="480" spans="1:16" x14ac:dyDescent="0.3">
      <c r="A480">
        <v>1967</v>
      </c>
      <c r="B480">
        <v>138.36799999999999</v>
      </c>
      <c r="C480">
        <v>15.071999999999999</v>
      </c>
      <c r="D480">
        <v>3.4668600000000001</v>
      </c>
      <c r="E480">
        <v>3.7633999999999999</v>
      </c>
      <c r="F480">
        <v>1.2692399999999999</v>
      </c>
      <c r="G480">
        <v>2.66412</v>
      </c>
      <c r="H480">
        <v>4.2695999999999996</v>
      </c>
    </row>
    <row r="481" spans="1:8" x14ac:dyDescent="0.3">
      <c r="A481">
        <v>1968</v>
      </c>
      <c r="B481">
        <v>112.93300000000001</v>
      </c>
      <c r="C481">
        <v>207.15700000000001</v>
      </c>
      <c r="D481">
        <v>3.7027299999999999</v>
      </c>
      <c r="E481">
        <v>3.7934399999999999</v>
      </c>
      <c r="F481">
        <v>1.2692399999999999</v>
      </c>
      <c r="G481">
        <v>2.9</v>
      </c>
      <c r="H481">
        <v>4.5054699999999999</v>
      </c>
    </row>
    <row r="482" spans="1:8" x14ac:dyDescent="0.3">
      <c r="A482">
        <v>1969</v>
      </c>
      <c r="B482">
        <v>85.608000000000004</v>
      </c>
      <c r="C482">
        <v>87.234800000000007</v>
      </c>
      <c r="D482">
        <v>3.5177100000000001</v>
      </c>
      <c r="E482">
        <v>3.6263100000000001</v>
      </c>
      <c r="F482">
        <v>1.2692399999999999</v>
      </c>
      <c r="G482">
        <v>2.7149700000000001</v>
      </c>
      <c r="H482">
        <v>4.3204500000000001</v>
      </c>
    </row>
    <row r="483" spans="1:8" x14ac:dyDescent="0.3">
      <c r="A483">
        <v>1970</v>
      </c>
      <c r="B483">
        <v>5.8975799999999996</v>
      </c>
      <c r="C483">
        <v>2.09423</v>
      </c>
      <c r="D483">
        <v>2.7650700000000001</v>
      </c>
      <c r="E483">
        <v>3.5804499999999999</v>
      </c>
      <c r="F483">
        <v>1.2692399999999999</v>
      </c>
      <c r="G483">
        <v>1.96234</v>
      </c>
      <c r="H483">
        <v>3.5678100000000001</v>
      </c>
    </row>
    <row r="484" spans="1:8" x14ac:dyDescent="0.3">
      <c r="A484">
        <v>1971</v>
      </c>
      <c r="B484">
        <v>2.5077799999999999</v>
      </c>
      <c r="C484">
        <v>16.321400000000001</v>
      </c>
      <c r="D484">
        <v>3.5290300000000001</v>
      </c>
      <c r="E484">
        <v>3.9091900000000002</v>
      </c>
      <c r="F484">
        <v>1.2692399999999999</v>
      </c>
      <c r="G484">
        <v>2.7262900000000001</v>
      </c>
      <c r="H484">
        <v>4.3317699999999997</v>
      </c>
    </row>
    <row r="485" spans="1:8" x14ac:dyDescent="0.3">
      <c r="A485">
        <v>1972</v>
      </c>
      <c r="B485">
        <v>65.542400000000001</v>
      </c>
      <c r="C485">
        <v>5.8058699999999996</v>
      </c>
      <c r="D485">
        <v>3.5399600000000002</v>
      </c>
      <c r="E485">
        <v>4.0628500000000001</v>
      </c>
      <c r="F485">
        <v>1.2692399999999999</v>
      </c>
      <c r="G485">
        <v>2.7372299999999998</v>
      </c>
      <c r="H485">
        <v>4.3426999999999998</v>
      </c>
    </row>
    <row r="486" spans="1:8" x14ac:dyDescent="0.3">
      <c r="A486">
        <v>1973</v>
      </c>
      <c r="B486">
        <v>107.584</v>
      </c>
      <c r="C486">
        <v>15.4473</v>
      </c>
      <c r="D486">
        <v>4.7344499999999998</v>
      </c>
      <c r="E486">
        <v>4.2750899999999996</v>
      </c>
      <c r="F486">
        <v>1.2692399999999999</v>
      </c>
      <c r="G486">
        <v>3.9317199999999999</v>
      </c>
      <c r="H486">
        <v>5.5371899999999998</v>
      </c>
    </row>
    <row r="487" spans="1:8" x14ac:dyDescent="0.3">
      <c r="A487">
        <v>1974</v>
      </c>
      <c r="B487">
        <v>139.70500000000001</v>
      </c>
      <c r="C487">
        <v>85.812600000000003</v>
      </c>
      <c r="D487">
        <v>3.20174</v>
      </c>
      <c r="E487">
        <v>3.4150299999999998</v>
      </c>
      <c r="F487">
        <v>1.2692399999999999</v>
      </c>
      <c r="G487">
        <v>2.399</v>
      </c>
      <c r="H487">
        <v>4.0044700000000004</v>
      </c>
    </row>
    <row r="488" spans="1:8" x14ac:dyDescent="0.3">
      <c r="A488">
        <v>1975</v>
      </c>
      <c r="B488">
        <v>135.286</v>
      </c>
      <c r="C488">
        <v>114.751</v>
      </c>
      <c r="D488">
        <v>3.2727900000000001</v>
      </c>
      <c r="E488">
        <v>3.4030800000000001</v>
      </c>
      <c r="F488">
        <v>1.2692399999999999</v>
      </c>
      <c r="G488">
        <v>2.4700500000000001</v>
      </c>
      <c r="H488">
        <v>4.07552</v>
      </c>
    </row>
    <row r="489" spans="1:8" x14ac:dyDescent="0.3">
      <c r="A489">
        <v>1976</v>
      </c>
      <c r="B489">
        <v>276.40600000000001</v>
      </c>
      <c r="C489">
        <v>78.838800000000006</v>
      </c>
      <c r="D489">
        <v>3.7037599999999999</v>
      </c>
      <c r="E489">
        <v>3.5209899999999998</v>
      </c>
      <c r="F489">
        <v>1.2692399999999999</v>
      </c>
      <c r="G489">
        <v>2.9010199999999999</v>
      </c>
      <c r="H489">
        <v>4.5064900000000003</v>
      </c>
    </row>
    <row r="490" spans="1:8" x14ac:dyDescent="0.3">
      <c r="A490">
        <v>1977</v>
      </c>
      <c r="B490">
        <v>72.068299999999994</v>
      </c>
      <c r="C490">
        <v>54.176699999999997</v>
      </c>
      <c r="D490">
        <v>3.3773900000000001</v>
      </c>
      <c r="E490">
        <v>3.5923099999999999</v>
      </c>
      <c r="F490">
        <v>1.2692399999999999</v>
      </c>
      <c r="G490">
        <v>2.5746500000000001</v>
      </c>
      <c r="H490">
        <v>4.1801300000000001</v>
      </c>
    </row>
    <row r="491" spans="1:8" x14ac:dyDescent="0.3">
      <c r="A491">
        <v>1978</v>
      </c>
      <c r="B491">
        <v>1051.6199999999999</v>
      </c>
      <c r="C491">
        <v>9805.01</v>
      </c>
      <c r="D491">
        <v>3.7134900000000002</v>
      </c>
      <c r="E491">
        <v>3.7293699999999999</v>
      </c>
      <c r="F491">
        <v>1.2692399999999999</v>
      </c>
      <c r="G491">
        <v>3.3544999999999998</v>
      </c>
      <c r="H491">
        <v>4.0724900000000002</v>
      </c>
    </row>
    <row r="492" spans="1:8" x14ac:dyDescent="0.3">
      <c r="A492">
        <v>1979</v>
      </c>
      <c r="B492">
        <v>191.29</v>
      </c>
      <c r="C492">
        <v>626.63300000000004</v>
      </c>
      <c r="D492">
        <v>3.8262200000000002</v>
      </c>
      <c r="E492">
        <v>3.74932</v>
      </c>
      <c r="F492">
        <v>1.2692399999999999</v>
      </c>
      <c r="G492">
        <v>3.4672299999999998</v>
      </c>
      <c r="H492">
        <v>4.1852200000000002</v>
      </c>
    </row>
    <row r="493" spans="1:8" x14ac:dyDescent="0.3">
      <c r="A493">
        <v>1980</v>
      </c>
      <c r="B493">
        <v>101.67400000000001</v>
      </c>
      <c r="C493">
        <v>66.92</v>
      </c>
      <c r="D493">
        <v>3.98508</v>
      </c>
      <c r="E493">
        <v>3.7378800000000001</v>
      </c>
      <c r="F493">
        <v>1.2692399999999999</v>
      </c>
      <c r="G493">
        <v>3.62609</v>
      </c>
      <c r="H493">
        <v>4.3440799999999999</v>
      </c>
    </row>
    <row r="494" spans="1:8" x14ac:dyDescent="0.3">
      <c r="A494">
        <v>1981</v>
      </c>
      <c r="B494">
        <v>574.70299999999997</v>
      </c>
      <c r="C494">
        <v>1770.47</v>
      </c>
      <c r="D494">
        <v>3.9065799999999999</v>
      </c>
      <c r="E494">
        <v>3.87242</v>
      </c>
      <c r="F494">
        <v>1.2692399999999999</v>
      </c>
      <c r="G494">
        <v>3.54758</v>
      </c>
      <c r="H494">
        <v>4.2655700000000003</v>
      </c>
    </row>
    <row r="495" spans="1:8" x14ac:dyDescent="0.3">
      <c r="A495">
        <v>1982</v>
      </c>
      <c r="B495">
        <v>696.12800000000004</v>
      </c>
      <c r="C495">
        <v>187.00899999999999</v>
      </c>
      <c r="D495">
        <v>4.4533399999999999</v>
      </c>
      <c r="E495">
        <v>4.3605299999999998</v>
      </c>
      <c r="F495">
        <v>1.2692399999999999</v>
      </c>
      <c r="G495">
        <v>4.0943500000000004</v>
      </c>
      <c r="H495">
        <v>4.8123399999999998</v>
      </c>
    </row>
    <row r="496" spans="1:8" x14ac:dyDescent="0.3">
      <c r="A496">
        <v>1983</v>
      </c>
      <c r="B496">
        <v>60.485700000000001</v>
      </c>
      <c r="C496">
        <v>354.74700000000001</v>
      </c>
      <c r="D496">
        <v>4.7896099999999997</v>
      </c>
      <c r="E496">
        <v>4.87134</v>
      </c>
      <c r="F496">
        <v>1.2692399999999999</v>
      </c>
      <c r="G496">
        <v>4.4306200000000002</v>
      </c>
      <c r="H496">
        <v>5.1486099999999997</v>
      </c>
    </row>
    <row r="497" spans="1:8" x14ac:dyDescent="0.3">
      <c r="A497">
        <v>1984</v>
      </c>
      <c r="B497">
        <v>748.59199999999998</v>
      </c>
      <c r="C497">
        <v>735.91700000000003</v>
      </c>
      <c r="D497">
        <v>5.2950699999999999</v>
      </c>
      <c r="E497">
        <v>5.24038</v>
      </c>
      <c r="F497">
        <v>1.2692399999999999</v>
      </c>
      <c r="G497">
        <v>4.93607</v>
      </c>
      <c r="H497">
        <v>5.6540600000000003</v>
      </c>
    </row>
    <row r="498" spans="1:8" x14ac:dyDescent="0.3">
      <c r="A498">
        <v>1985</v>
      </c>
      <c r="B498">
        <v>124.721</v>
      </c>
      <c r="C498">
        <v>182.547</v>
      </c>
      <c r="D498">
        <v>5.5972400000000002</v>
      </c>
      <c r="E498">
        <v>5.43973</v>
      </c>
      <c r="F498">
        <v>1.2692399999999999</v>
      </c>
      <c r="G498">
        <v>5.2382400000000002</v>
      </c>
      <c r="H498">
        <v>5.9562299999999997</v>
      </c>
    </row>
    <row r="499" spans="1:8" x14ac:dyDescent="0.3">
      <c r="A499">
        <v>1986</v>
      </c>
      <c r="B499">
        <v>953.14400000000001</v>
      </c>
      <c r="C499">
        <v>132.065</v>
      </c>
      <c r="D499">
        <v>5.3071299999999999</v>
      </c>
      <c r="E499">
        <v>5.4640700000000004</v>
      </c>
      <c r="F499">
        <v>1.2692399999999999</v>
      </c>
      <c r="G499">
        <v>4.9481400000000004</v>
      </c>
      <c r="H499">
        <v>5.6661299999999999</v>
      </c>
    </row>
    <row r="500" spans="1:8" x14ac:dyDescent="0.3">
      <c r="A500">
        <v>1987</v>
      </c>
      <c r="B500">
        <v>22.4953</v>
      </c>
      <c r="C500">
        <v>12.5214</v>
      </c>
      <c r="D500">
        <v>6.67056</v>
      </c>
      <c r="E500">
        <v>5.9408200000000004</v>
      </c>
      <c r="F500">
        <v>1.2692399999999999</v>
      </c>
      <c r="G500">
        <v>6.3115699999999997</v>
      </c>
      <c r="H500">
        <v>7.02956</v>
      </c>
    </row>
    <row r="501" spans="1:8" x14ac:dyDescent="0.3">
      <c r="A501">
        <v>1988</v>
      </c>
      <c r="B501">
        <v>109.092</v>
      </c>
      <c r="C501">
        <v>67.747600000000006</v>
      </c>
      <c r="D501">
        <v>5.4151999999999996</v>
      </c>
      <c r="E501">
        <v>5.6727499999999997</v>
      </c>
      <c r="F501">
        <v>1.2692399999999999</v>
      </c>
      <c r="G501">
        <v>5.0561999999999996</v>
      </c>
      <c r="H501">
        <v>5.7741899999999999</v>
      </c>
    </row>
    <row r="502" spans="1:8" x14ac:dyDescent="0.3">
      <c r="A502">
        <v>1989</v>
      </c>
      <c r="B502">
        <v>245.55199999999999</v>
      </c>
      <c r="C502">
        <v>47.582599999999999</v>
      </c>
      <c r="D502">
        <v>6.6079600000000003</v>
      </c>
      <c r="E502">
        <v>6.3042800000000003</v>
      </c>
      <c r="F502">
        <v>1.2692399999999999</v>
      </c>
      <c r="G502">
        <v>6.2489600000000003</v>
      </c>
      <c r="H502">
        <v>6.9669499999999998</v>
      </c>
    </row>
    <row r="503" spans="1:8" x14ac:dyDescent="0.3">
      <c r="A503">
        <v>1990</v>
      </c>
      <c r="B503">
        <v>187.23099999999999</v>
      </c>
      <c r="C503">
        <v>227.68100000000001</v>
      </c>
      <c r="D503">
        <v>6.6340300000000001</v>
      </c>
      <c r="E503">
        <v>6.4825299999999997</v>
      </c>
      <c r="F503">
        <v>1.2692399999999999</v>
      </c>
      <c r="G503">
        <v>6.2750399999999997</v>
      </c>
      <c r="H503">
        <v>6.9930300000000001</v>
      </c>
    </row>
    <row r="504" spans="1:8" x14ac:dyDescent="0.3">
      <c r="A504">
        <v>1991</v>
      </c>
      <c r="B504">
        <v>23.7164</v>
      </c>
      <c r="C504">
        <v>24.162199999999999</v>
      </c>
      <c r="D504">
        <v>7.38124</v>
      </c>
      <c r="E504">
        <v>6.7494800000000001</v>
      </c>
      <c r="F504">
        <v>1.2692399999999999</v>
      </c>
      <c r="G504">
        <v>7.18825</v>
      </c>
      <c r="H504">
        <v>7.5742399999999996</v>
      </c>
    </row>
    <row r="505" spans="1:8" x14ac:dyDescent="0.3">
      <c r="A505">
        <v>1992</v>
      </c>
      <c r="B505">
        <v>174.649</v>
      </c>
      <c r="C505">
        <v>200.57900000000001</v>
      </c>
      <c r="D505">
        <v>6.0305999999999997</v>
      </c>
      <c r="E505">
        <v>5.7942400000000003</v>
      </c>
      <c r="F505">
        <v>1.2692399999999999</v>
      </c>
      <c r="G505">
        <v>5.8510999999999997</v>
      </c>
      <c r="H505">
        <v>6.2100999999999997</v>
      </c>
    </row>
    <row r="506" spans="1:8" x14ac:dyDescent="0.3">
      <c r="A506">
        <v>1993</v>
      </c>
      <c r="B506">
        <v>944.17700000000002</v>
      </c>
      <c r="C506" s="1">
        <v>7259180</v>
      </c>
      <c r="D506">
        <v>4.8545600000000002</v>
      </c>
      <c r="E506">
        <v>4.85372</v>
      </c>
      <c r="F506">
        <v>1.2692399999999999</v>
      </c>
      <c r="G506">
        <v>4.7006399999999999</v>
      </c>
      <c r="H506">
        <v>5.0084799999999996</v>
      </c>
    </row>
    <row r="507" spans="1:8" x14ac:dyDescent="0.3">
      <c r="A507">
        <v>1994</v>
      </c>
      <c r="B507">
        <v>617.42399999999998</v>
      </c>
      <c r="C507">
        <v>228.57900000000001</v>
      </c>
      <c r="D507">
        <v>5.1072100000000002</v>
      </c>
      <c r="E507">
        <v>5.2106199999999996</v>
      </c>
      <c r="F507">
        <v>1.2692399999999999</v>
      </c>
      <c r="G507">
        <v>4.8617999999999997</v>
      </c>
      <c r="H507">
        <v>5.3526100000000003</v>
      </c>
    </row>
    <row r="508" spans="1:8" x14ac:dyDescent="0.3">
      <c r="A508">
        <v>1995</v>
      </c>
      <c r="B508">
        <v>626.77099999999996</v>
      </c>
      <c r="C508">
        <v>1347.36</v>
      </c>
      <c r="D508">
        <v>5.73834</v>
      </c>
      <c r="E508">
        <v>5.7807899999999997</v>
      </c>
      <c r="F508">
        <v>1.2692399999999999</v>
      </c>
      <c r="G508">
        <v>5.5214600000000003</v>
      </c>
      <c r="H508">
        <v>5.9552199999999997</v>
      </c>
    </row>
    <row r="509" spans="1:8" x14ac:dyDescent="0.3">
      <c r="A509">
        <v>1996</v>
      </c>
      <c r="B509">
        <v>99.498900000000006</v>
      </c>
      <c r="C509">
        <v>577.04499999999996</v>
      </c>
      <c r="D509">
        <v>6.4359299999999999</v>
      </c>
      <c r="E509">
        <v>6.3632</v>
      </c>
      <c r="F509">
        <v>1.2692399999999999</v>
      </c>
      <c r="G509">
        <v>6.2272699999999999</v>
      </c>
      <c r="H509">
        <v>6.6445999999999996</v>
      </c>
    </row>
    <row r="510" spans="1:8" x14ac:dyDescent="0.3">
      <c r="A510">
        <v>1997</v>
      </c>
      <c r="B510">
        <v>725.01199999999994</v>
      </c>
      <c r="C510">
        <v>767.29200000000003</v>
      </c>
      <c r="D510">
        <v>5.9664000000000001</v>
      </c>
      <c r="E510">
        <v>6.0384099999999998</v>
      </c>
      <c r="F510">
        <v>1.2692399999999999</v>
      </c>
      <c r="G510">
        <v>5.8077500000000004</v>
      </c>
      <c r="H510">
        <v>6.1250600000000004</v>
      </c>
    </row>
    <row r="511" spans="1:8" x14ac:dyDescent="0.3">
      <c r="A511">
        <v>1998</v>
      </c>
      <c r="B511">
        <v>1872.25</v>
      </c>
      <c r="C511">
        <v>15093.5</v>
      </c>
      <c r="D511">
        <v>6.1832099999999999</v>
      </c>
      <c r="E511">
        <v>6.1680700000000002</v>
      </c>
      <c r="F511">
        <v>1.2692399999999999</v>
      </c>
      <c r="G511">
        <v>6.0284399999999998</v>
      </c>
      <c r="H511">
        <v>6.3379899999999996</v>
      </c>
    </row>
    <row r="512" spans="1:8" x14ac:dyDescent="0.3">
      <c r="A512">
        <v>1999</v>
      </c>
      <c r="B512">
        <v>3761.03</v>
      </c>
      <c r="C512">
        <v>1810.27</v>
      </c>
      <c r="D512">
        <v>5.7369899999999996</v>
      </c>
      <c r="E512">
        <v>5.7847200000000001</v>
      </c>
      <c r="F512">
        <v>1.2692399999999999</v>
      </c>
      <c r="G512">
        <v>5.6179800000000002</v>
      </c>
      <c r="H512">
        <v>5.8559900000000003</v>
      </c>
    </row>
    <row r="513" spans="1:16" x14ac:dyDescent="0.3">
      <c r="A513">
        <v>2000</v>
      </c>
      <c r="B513">
        <v>4118.9799999999996</v>
      </c>
      <c r="C513">
        <v>37319.9</v>
      </c>
      <c r="D513">
        <v>5.9706000000000001</v>
      </c>
      <c r="E513">
        <v>5.98123</v>
      </c>
      <c r="F513">
        <v>1.2692399999999999</v>
      </c>
      <c r="G513">
        <v>5.8512000000000004</v>
      </c>
      <c r="H513">
        <v>6.09</v>
      </c>
    </row>
    <row r="514" spans="1:16" x14ac:dyDescent="0.3">
      <c r="A514">
        <v>2001</v>
      </c>
      <c r="B514">
        <v>757.553</v>
      </c>
      <c r="C514">
        <v>322.71800000000002</v>
      </c>
      <c r="D514">
        <v>6.2123200000000001</v>
      </c>
      <c r="E514">
        <v>6.1023500000000004</v>
      </c>
      <c r="F514">
        <v>1.2692399999999999</v>
      </c>
      <c r="G514">
        <v>6.06351</v>
      </c>
      <c r="H514">
        <v>6.3611300000000002</v>
      </c>
    </row>
    <row r="515" spans="1:16" x14ac:dyDescent="0.3">
      <c r="A515">
        <v>2002</v>
      </c>
      <c r="B515">
        <v>1616.12</v>
      </c>
      <c r="C515">
        <v>36128.300000000003</v>
      </c>
      <c r="D515">
        <v>6.1158200000000003</v>
      </c>
      <c r="E515">
        <v>6.1047500000000001</v>
      </c>
      <c r="F515">
        <v>1.2692399999999999</v>
      </c>
      <c r="G515">
        <v>5.99411</v>
      </c>
      <c r="H515">
        <v>6.2375299999999996</v>
      </c>
    </row>
    <row r="516" spans="1:16" x14ac:dyDescent="0.3">
      <c r="A516">
        <v>2003</v>
      </c>
      <c r="B516">
        <v>1415.3</v>
      </c>
      <c r="C516" s="1">
        <v>1609700</v>
      </c>
      <c r="D516">
        <v>5.5728200000000001</v>
      </c>
      <c r="E516">
        <v>5.5745399999999998</v>
      </c>
      <c r="F516">
        <v>1.2692399999999999</v>
      </c>
      <c r="G516">
        <v>5.4441100000000002</v>
      </c>
      <c r="H516">
        <v>5.70153</v>
      </c>
    </row>
    <row r="517" spans="1:16" x14ac:dyDescent="0.3">
      <c r="A517">
        <v>2004</v>
      </c>
      <c r="B517">
        <v>2520.4699999999998</v>
      </c>
      <c r="C517">
        <v>2621.58</v>
      </c>
      <c r="D517">
        <v>5.4183399999999997</v>
      </c>
      <c r="E517">
        <v>5.3792299999999997</v>
      </c>
      <c r="F517">
        <v>1.2692399999999999</v>
      </c>
      <c r="G517">
        <v>5.27902</v>
      </c>
      <c r="H517">
        <v>5.5576600000000003</v>
      </c>
    </row>
    <row r="518" spans="1:16" x14ac:dyDescent="0.3">
      <c r="A518">
        <v>2005</v>
      </c>
      <c r="B518">
        <v>1960.41</v>
      </c>
      <c r="C518">
        <v>4166.3</v>
      </c>
      <c r="D518">
        <v>5.5352300000000003</v>
      </c>
      <c r="E518">
        <v>5.5595100000000004</v>
      </c>
      <c r="F518">
        <v>1.2692399999999999</v>
      </c>
      <c r="G518">
        <v>5.4079800000000002</v>
      </c>
      <c r="H518">
        <v>5.6624699999999999</v>
      </c>
    </row>
    <row r="519" spans="1:16" x14ac:dyDescent="0.3">
      <c r="A519">
        <v>2006</v>
      </c>
      <c r="B519">
        <v>1372.96</v>
      </c>
      <c r="C519">
        <v>595.76800000000003</v>
      </c>
      <c r="D519">
        <v>5.8189099999999998</v>
      </c>
      <c r="E519">
        <v>5.8912899999999997</v>
      </c>
      <c r="F519">
        <v>1.2692399999999999</v>
      </c>
      <c r="G519">
        <v>5.67875</v>
      </c>
      <c r="H519">
        <v>5.9590800000000002</v>
      </c>
    </row>
    <row r="520" spans="1:16" x14ac:dyDescent="0.3">
      <c r="A520">
        <v>2007</v>
      </c>
      <c r="B520">
        <v>2761.84</v>
      </c>
      <c r="C520">
        <v>935.46299999999997</v>
      </c>
      <c r="D520">
        <v>6.1960199999999999</v>
      </c>
      <c r="E520">
        <v>6.2576900000000002</v>
      </c>
      <c r="F520">
        <v>1.2692399999999999</v>
      </c>
      <c r="G520">
        <v>6.0703500000000004</v>
      </c>
      <c r="H520">
        <v>6.3216999999999999</v>
      </c>
    </row>
    <row r="521" spans="1:16" x14ac:dyDescent="0.3">
      <c r="A521">
        <v>2008</v>
      </c>
      <c r="B521">
        <v>2900</v>
      </c>
      <c r="C521">
        <v>7560.6</v>
      </c>
      <c r="D521">
        <v>6.5677399999999997</v>
      </c>
      <c r="E521">
        <v>6.5428800000000003</v>
      </c>
      <c r="F521">
        <v>1.2692399999999999</v>
      </c>
      <c r="G521">
        <v>6.4300699999999997</v>
      </c>
      <c r="H521">
        <v>6.7054099999999996</v>
      </c>
    </row>
    <row r="522" spans="1:16" x14ac:dyDescent="0.3">
      <c r="A522">
        <v>2009</v>
      </c>
      <c r="B522">
        <v>1245.1500000000001</v>
      </c>
      <c r="C522">
        <v>1177.9100000000001</v>
      </c>
      <c r="D522">
        <v>6.0205399999999996</v>
      </c>
      <c r="E522">
        <v>5.9431000000000003</v>
      </c>
      <c r="F522">
        <v>1.2692399999999999</v>
      </c>
      <c r="G522">
        <v>5.8848500000000001</v>
      </c>
      <c r="H522">
        <v>6.1562200000000002</v>
      </c>
    </row>
    <row r="523" spans="1:16" x14ac:dyDescent="0.3">
      <c r="A523">
        <v>2010</v>
      </c>
      <c r="B523">
        <v>3072.52</v>
      </c>
      <c r="C523">
        <v>2992.05</v>
      </c>
      <c r="D523">
        <v>5.2409800000000004</v>
      </c>
      <c r="E523">
        <v>5.1998199999999999</v>
      </c>
      <c r="F523">
        <v>1.2692399999999999</v>
      </c>
      <c r="G523">
        <v>5.1052999999999997</v>
      </c>
      <c r="H523">
        <v>5.3766699999999998</v>
      </c>
    </row>
    <row r="524" spans="1:16" x14ac:dyDescent="0.3">
      <c r="A524">
        <v>2011</v>
      </c>
      <c r="B524">
        <v>2678.12</v>
      </c>
      <c r="C524">
        <v>36371.4</v>
      </c>
      <c r="D524">
        <v>5.4187099999999999</v>
      </c>
      <c r="E524">
        <v>5.4089499999999999</v>
      </c>
      <c r="F524">
        <v>1.2692399999999999</v>
      </c>
      <c r="G524">
        <v>5.2830199999999996</v>
      </c>
      <c r="H524">
        <v>5.5543899999999997</v>
      </c>
    </row>
    <row r="525" spans="1:16" x14ac:dyDescent="0.3">
      <c r="A525">
        <v>2012</v>
      </c>
      <c r="B525">
        <v>1402.66</v>
      </c>
      <c r="C525">
        <v>235.887</v>
      </c>
      <c r="D525">
        <v>5.7534299999999998</v>
      </c>
      <c r="E525">
        <v>5.6101700000000001</v>
      </c>
      <c r="F525">
        <v>1.2692399999999999</v>
      </c>
      <c r="G525">
        <v>5.6177400000000004</v>
      </c>
      <c r="H525">
        <v>5.8891099999999996</v>
      </c>
    </row>
    <row r="526" spans="1:16" x14ac:dyDescent="0.3">
      <c r="A526" t="s">
        <v>88</v>
      </c>
    </row>
    <row r="527" spans="1:16" x14ac:dyDescent="0.3">
      <c r="B527">
        <v>1.15441E-3</v>
      </c>
      <c r="C527">
        <v>1.33002E-2</v>
      </c>
      <c r="D527">
        <v>4.1323699999999998E-2</v>
      </c>
      <c r="E527">
        <v>0.20161100000000001</v>
      </c>
      <c r="F527">
        <v>0.21235200000000001</v>
      </c>
      <c r="G527">
        <v>0.211343</v>
      </c>
      <c r="H527">
        <v>0.20208000000000001</v>
      </c>
      <c r="I527">
        <v>0.19081699999999999</v>
      </c>
      <c r="J527">
        <v>0.18032000000000001</v>
      </c>
      <c r="K527">
        <v>0.172597</v>
      </c>
      <c r="L527">
        <v>0.172597</v>
      </c>
      <c r="M527">
        <v>0.172597</v>
      </c>
      <c r="N527">
        <v>0.172597</v>
      </c>
      <c r="O527">
        <v>0.172597</v>
      </c>
      <c r="P527">
        <v>0.172597</v>
      </c>
    </row>
    <row r="528" spans="1:16" x14ac:dyDescent="0.3">
      <c r="B528">
        <v>9.48878E-4</v>
      </c>
      <c r="C528">
        <v>1.1768499999999999E-2</v>
      </c>
      <c r="D528">
        <v>4.9947199999999997E-2</v>
      </c>
      <c r="E528">
        <v>0.19802500000000001</v>
      </c>
      <c r="F528">
        <v>0.187276</v>
      </c>
      <c r="G528">
        <v>0.17526900000000001</v>
      </c>
      <c r="H528">
        <v>0.16484099999999999</v>
      </c>
      <c r="I528">
        <v>0.15598699999999999</v>
      </c>
      <c r="J528">
        <v>0.148012</v>
      </c>
      <c r="K528">
        <v>0.14182600000000001</v>
      </c>
      <c r="L528">
        <v>0.14182600000000001</v>
      </c>
      <c r="M528">
        <v>0.14182600000000001</v>
      </c>
      <c r="N528">
        <v>0.14182600000000001</v>
      </c>
      <c r="O528">
        <v>0.14182600000000001</v>
      </c>
      <c r="P528">
        <v>0.14182600000000001</v>
      </c>
    </row>
    <row r="529" spans="2:16" x14ac:dyDescent="0.3">
      <c r="B529">
        <v>9.0935899999999999E-4</v>
      </c>
      <c r="C529">
        <v>1.43451E-2</v>
      </c>
      <c r="D529">
        <v>5.4772700000000001E-2</v>
      </c>
      <c r="E529">
        <v>0.173428</v>
      </c>
      <c r="F529">
        <v>0.16658500000000001</v>
      </c>
      <c r="G529">
        <v>0.15511800000000001</v>
      </c>
      <c r="H529">
        <v>0.14651400000000001</v>
      </c>
      <c r="I529">
        <v>0.13891899999999999</v>
      </c>
      <c r="J529">
        <v>0.13291500000000001</v>
      </c>
      <c r="K529">
        <v>0.12871299999999999</v>
      </c>
      <c r="L529">
        <v>0.12871299999999999</v>
      </c>
      <c r="M529">
        <v>0.12871299999999999</v>
      </c>
      <c r="N529">
        <v>0.12871299999999999</v>
      </c>
      <c r="O529">
        <v>0.12871299999999999</v>
      </c>
      <c r="P529">
        <v>0.12871299999999999</v>
      </c>
    </row>
    <row r="530" spans="2:16" x14ac:dyDescent="0.3">
      <c r="B530">
        <v>1.53728E-3</v>
      </c>
      <c r="C530">
        <v>2.90733E-2</v>
      </c>
      <c r="D530">
        <v>0.15935299999999999</v>
      </c>
      <c r="E530">
        <v>0.244033</v>
      </c>
      <c r="F530">
        <v>0.24338799999999999</v>
      </c>
      <c r="G530">
        <v>0.23557700000000001</v>
      </c>
      <c r="H530">
        <v>0.23288300000000001</v>
      </c>
      <c r="I530">
        <v>0.229157</v>
      </c>
      <c r="J530">
        <v>0.225077</v>
      </c>
      <c r="K530">
        <v>0.22373799999999999</v>
      </c>
      <c r="L530">
        <v>0.22373799999999999</v>
      </c>
      <c r="M530">
        <v>0.22373799999999999</v>
      </c>
      <c r="N530">
        <v>0.22373799999999999</v>
      </c>
      <c r="O530">
        <v>0.22373799999999999</v>
      </c>
      <c r="P530">
        <v>0.22373799999999999</v>
      </c>
    </row>
    <row r="531" spans="2:16" x14ac:dyDescent="0.3">
      <c r="B531">
        <v>1.6866299999999999E-3</v>
      </c>
      <c r="C531">
        <v>3.2967299999999998E-2</v>
      </c>
      <c r="D531">
        <v>0.127385</v>
      </c>
      <c r="E531">
        <v>0.274561</v>
      </c>
      <c r="F531">
        <v>0.25895699999999999</v>
      </c>
      <c r="G531">
        <v>0.243285</v>
      </c>
      <c r="H531">
        <v>0.23494999999999999</v>
      </c>
      <c r="I531">
        <v>0.22791600000000001</v>
      </c>
      <c r="J531">
        <v>0.22251899999999999</v>
      </c>
      <c r="K531">
        <v>0.218394</v>
      </c>
      <c r="L531">
        <v>0.218394</v>
      </c>
      <c r="M531">
        <v>0.218394</v>
      </c>
      <c r="N531">
        <v>0.218394</v>
      </c>
      <c r="O531">
        <v>0.218394</v>
      </c>
      <c r="P531">
        <v>0.218394</v>
      </c>
    </row>
    <row r="532" spans="2:16" x14ac:dyDescent="0.3">
      <c r="B532">
        <v>1.65964E-3</v>
      </c>
      <c r="C532">
        <v>3.3438500000000003E-2</v>
      </c>
      <c r="D532">
        <v>0.176868</v>
      </c>
      <c r="E532">
        <v>0.229681</v>
      </c>
      <c r="F532">
        <v>0.21932399999999999</v>
      </c>
      <c r="G532">
        <v>0.20888799999999999</v>
      </c>
      <c r="H532">
        <v>0.207011</v>
      </c>
      <c r="I532">
        <v>0.20568500000000001</v>
      </c>
      <c r="J532">
        <v>0.20477300000000001</v>
      </c>
      <c r="K532">
        <v>0.21889800000000001</v>
      </c>
      <c r="L532">
        <v>0.21889800000000001</v>
      </c>
      <c r="M532">
        <v>0.21889800000000001</v>
      </c>
      <c r="N532">
        <v>0.21889800000000001</v>
      </c>
      <c r="O532">
        <v>0.21889800000000001</v>
      </c>
      <c r="P532">
        <v>0.21889800000000001</v>
      </c>
    </row>
    <row r="533" spans="2:16" x14ac:dyDescent="0.3">
      <c r="B533">
        <v>2.2601800000000001E-3</v>
      </c>
      <c r="C533">
        <v>6.6436400000000007E-2</v>
      </c>
      <c r="D533">
        <v>0.24259900000000001</v>
      </c>
      <c r="E533">
        <v>0.23688300000000001</v>
      </c>
      <c r="F533">
        <v>0.23184399999999999</v>
      </c>
      <c r="G533">
        <v>0.22504399999999999</v>
      </c>
      <c r="H533">
        <v>0.26336799999999999</v>
      </c>
      <c r="I533">
        <v>0.26316899999999999</v>
      </c>
      <c r="J533">
        <v>0.26297199999999998</v>
      </c>
      <c r="K533">
        <v>0.42104999999999998</v>
      </c>
      <c r="L533">
        <v>0.42104999999999998</v>
      </c>
      <c r="M533">
        <v>0.42104999999999998</v>
      </c>
      <c r="N533">
        <v>0.42104999999999998</v>
      </c>
      <c r="O533">
        <v>0.42104999999999998</v>
      </c>
      <c r="P533">
        <v>0.42104999999999998</v>
      </c>
    </row>
    <row r="534" spans="2:16" x14ac:dyDescent="0.3">
      <c r="B534">
        <v>2.87864E-3</v>
      </c>
      <c r="C534">
        <v>7.4042700000000003E-2</v>
      </c>
      <c r="D534">
        <v>0.28004000000000001</v>
      </c>
      <c r="E534">
        <v>0.31847300000000001</v>
      </c>
      <c r="F534">
        <v>0.35244700000000001</v>
      </c>
      <c r="G534">
        <v>0.34084700000000001</v>
      </c>
      <c r="H534">
        <v>0.33802599999999999</v>
      </c>
      <c r="I534">
        <v>0.34121200000000002</v>
      </c>
      <c r="J534">
        <v>0.34414800000000001</v>
      </c>
      <c r="K534">
        <v>0.66547299999999998</v>
      </c>
      <c r="L534">
        <v>0.66547299999999998</v>
      </c>
      <c r="M534">
        <v>0.66547299999999998</v>
      </c>
      <c r="N534">
        <v>0.66547299999999998</v>
      </c>
      <c r="O534">
        <v>0.66547299999999998</v>
      </c>
      <c r="P534">
        <v>0.66547299999999998</v>
      </c>
    </row>
    <row r="535" spans="2:16" x14ac:dyDescent="0.3">
      <c r="B535">
        <v>3.2025600000000001E-3</v>
      </c>
      <c r="C535">
        <v>0.13099</v>
      </c>
      <c r="D535">
        <v>0.38735599999999998</v>
      </c>
      <c r="E535">
        <v>0.39975699999999997</v>
      </c>
      <c r="F535">
        <v>0.39339800000000003</v>
      </c>
      <c r="G535">
        <v>0.38683200000000001</v>
      </c>
      <c r="H535">
        <v>0.38662000000000002</v>
      </c>
      <c r="I535">
        <v>0.38551600000000003</v>
      </c>
      <c r="J535">
        <v>0.41044999999999998</v>
      </c>
      <c r="K535">
        <v>0.64859500000000003</v>
      </c>
      <c r="L535">
        <v>0.64859500000000003</v>
      </c>
      <c r="M535">
        <v>0.64859500000000003</v>
      </c>
      <c r="N535">
        <v>0.64859500000000003</v>
      </c>
      <c r="O535">
        <v>0.64859500000000003</v>
      </c>
      <c r="P535">
        <v>0.64859500000000003</v>
      </c>
    </row>
    <row r="536" spans="2:16" x14ac:dyDescent="0.3">
      <c r="B536">
        <v>3.6148399999999998E-3</v>
      </c>
      <c r="C536">
        <v>0.16712399999999999</v>
      </c>
      <c r="D536">
        <v>0.45164599999999999</v>
      </c>
      <c r="E536">
        <v>0.53061999999999998</v>
      </c>
      <c r="F536">
        <v>0.52766199999999996</v>
      </c>
      <c r="G536">
        <v>0.52329400000000004</v>
      </c>
      <c r="H536">
        <v>0.51872600000000002</v>
      </c>
      <c r="I536">
        <v>0.51690700000000001</v>
      </c>
      <c r="J536">
        <v>0.51915999999999995</v>
      </c>
      <c r="K536">
        <v>0.68287399999999998</v>
      </c>
      <c r="L536">
        <v>0.68287399999999998</v>
      </c>
      <c r="M536">
        <v>0.68287399999999998</v>
      </c>
      <c r="N536">
        <v>0.68287399999999998</v>
      </c>
      <c r="O536">
        <v>0.68287399999999998</v>
      </c>
      <c r="P536">
        <v>0.68287399999999998</v>
      </c>
    </row>
    <row r="537" spans="2:16" x14ac:dyDescent="0.3">
      <c r="B537">
        <v>3.70258E-3</v>
      </c>
      <c r="C537">
        <v>0.233566</v>
      </c>
      <c r="D537">
        <v>0.57730599999999999</v>
      </c>
      <c r="E537">
        <v>0.57032899999999997</v>
      </c>
      <c r="F537">
        <v>0.56262299999999998</v>
      </c>
      <c r="G537">
        <v>0.55451099999999998</v>
      </c>
      <c r="H537">
        <v>0.55299200000000004</v>
      </c>
      <c r="I537">
        <v>0.55945400000000001</v>
      </c>
      <c r="J537">
        <v>0.56281700000000001</v>
      </c>
      <c r="K537">
        <v>0.594445</v>
      </c>
      <c r="L537">
        <v>0.594445</v>
      </c>
      <c r="M537">
        <v>0.594445</v>
      </c>
      <c r="N537">
        <v>0.594445</v>
      </c>
      <c r="O537">
        <v>0.594445</v>
      </c>
      <c r="P537">
        <v>0.594445</v>
      </c>
    </row>
    <row r="538" spans="2:16" x14ac:dyDescent="0.3">
      <c r="B538">
        <v>2.6832100000000001E-3</v>
      </c>
      <c r="C538">
        <v>0.10928599999999999</v>
      </c>
      <c r="D538">
        <v>0.53992099999999998</v>
      </c>
      <c r="E538">
        <v>0.50029599999999996</v>
      </c>
      <c r="F538">
        <v>0.47765600000000003</v>
      </c>
      <c r="G538">
        <v>0.466169</v>
      </c>
      <c r="H538">
        <v>0.46083200000000002</v>
      </c>
      <c r="I538">
        <v>0.45946700000000001</v>
      </c>
      <c r="J538">
        <v>0.45946599999999999</v>
      </c>
      <c r="K538">
        <v>0.53414499999999998</v>
      </c>
      <c r="L538">
        <v>0.53414499999999998</v>
      </c>
      <c r="M538">
        <v>0.53414499999999998</v>
      </c>
      <c r="N538">
        <v>0.53414499999999998</v>
      </c>
      <c r="O538">
        <v>0.53414499999999998</v>
      </c>
      <c r="P538">
        <v>0.53414499999999998</v>
      </c>
    </row>
    <row r="539" spans="2:16" x14ac:dyDescent="0.3">
      <c r="B539">
        <v>2.1501599999999999E-3</v>
      </c>
      <c r="C539">
        <v>9.2568399999999995E-2</v>
      </c>
      <c r="D539">
        <v>0.38516600000000001</v>
      </c>
      <c r="E539">
        <v>0.47389500000000001</v>
      </c>
      <c r="F539">
        <v>0.44946999999999998</v>
      </c>
      <c r="G539">
        <v>0.43501099999999998</v>
      </c>
      <c r="H539">
        <v>0.42630800000000002</v>
      </c>
      <c r="I539">
        <v>0.421954</v>
      </c>
      <c r="J539">
        <v>0.42019600000000001</v>
      </c>
      <c r="K539">
        <v>0.44334299999999999</v>
      </c>
      <c r="L539">
        <v>0.44334299999999999</v>
      </c>
      <c r="M539">
        <v>0.44334299999999999</v>
      </c>
      <c r="N539">
        <v>0.44334299999999999</v>
      </c>
      <c r="O539">
        <v>0.44334299999999999</v>
      </c>
      <c r="P539">
        <v>0.44334299999999999</v>
      </c>
    </row>
    <row r="540" spans="2:16" x14ac:dyDescent="0.3">
      <c r="B540">
        <v>1.75066E-3</v>
      </c>
      <c r="C540">
        <v>0.108237</v>
      </c>
      <c r="D540">
        <v>0.28668500000000002</v>
      </c>
      <c r="E540">
        <v>0.35663099999999998</v>
      </c>
      <c r="F540">
        <v>0.373587</v>
      </c>
      <c r="G540">
        <v>0.36543999999999999</v>
      </c>
      <c r="H540">
        <v>0.36071700000000001</v>
      </c>
      <c r="I540">
        <v>0.35785</v>
      </c>
      <c r="J540">
        <v>0.355902</v>
      </c>
      <c r="K540">
        <v>0.35434500000000002</v>
      </c>
      <c r="L540">
        <v>0.35434500000000002</v>
      </c>
      <c r="M540">
        <v>0.35434500000000002</v>
      </c>
      <c r="N540">
        <v>0.35434500000000002</v>
      </c>
      <c r="O540">
        <v>0.35434500000000002</v>
      </c>
      <c r="P540">
        <v>0.35434500000000002</v>
      </c>
    </row>
    <row r="541" spans="2:16" x14ac:dyDescent="0.3">
      <c r="B541">
        <v>1.6547700000000001E-3</v>
      </c>
      <c r="C541">
        <v>9.8208500000000004E-2</v>
      </c>
      <c r="D541">
        <v>0.31159500000000001</v>
      </c>
      <c r="E541">
        <v>0.36088900000000002</v>
      </c>
      <c r="F541">
        <v>0.366454</v>
      </c>
      <c r="G541">
        <v>0.35569899999999999</v>
      </c>
      <c r="H541">
        <v>0.369259</v>
      </c>
      <c r="I541">
        <v>0.37447000000000003</v>
      </c>
      <c r="J541">
        <v>0.37345499999999998</v>
      </c>
      <c r="K541">
        <v>0.37120599999999998</v>
      </c>
      <c r="L541">
        <v>0.37120599999999998</v>
      </c>
      <c r="M541">
        <v>0.37120599999999998</v>
      </c>
      <c r="N541">
        <v>0.37120599999999998</v>
      </c>
      <c r="O541">
        <v>0.37120599999999998</v>
      </c>
      <c r="P541">
        <v>0.37120599999999998</v>
      </c>
    </row>
    <row r="542" spans="2:16" x14ac:dyDescent="0.3">
      <c r="B542">
        <v>1.47617E-3</v>
      </c>
      <c r="C542">
        <v>5.6567199999999998E-2</v>
      </c>
      <c r="D542">
        <v>0.26541999999999999</v>
      </c>
      <c r="E542">
        <v>0.31989699999999999</v>
      </c>
      <c r="F542">
        <v>0.40079500000000001</v>
      </c>
      <c r="G542">
        <v>0.39654899999999998</v>
      </c>
      <c r="H542">
        <v>0.38552399999999998</v>
      </c>
      <c r="I542">
        <v>0.40055299999999999</v>
      </c>
      <c r="J542">
        <v>0.39966200000000002</v>
      </c>
      <c r="K542">
        <v>0.39724199999999998</v>
      </c>
      <c r="L542">
        <v>0.39724199999999998</v>
      </c>
      <c r="M542">
        <v>0.39724199999999998</v>
      </c>
      <c r="N542">
        <v>0.39724199999999998</v>
      </c>
      <c r="O542">
        <v>0.39724199999999998</v>
      </c>
      <c r="P542">
        <v>0.39724199999999998</v>
      </c>
    </row>
    <row r="543" spans="2:16" x14ac:dyDescent="0.3">
      <c r="B543">
        <v>9.0986400000000003E-4</v>
      </c>
      <c r="C543">
        <v>2.29118E-2</v>
      </c>
      <c r="D543">
        <v>0.15561900000000001</v>
      </c>
      <c r="E543">
        <v>0.32210499999999997</v>
      </c>
      <c r="F543">
        <v>0.38440200000000002</v>
      </c>
      <c r="G543">
        <v>0.40645599999999998</v>
      </c>
      <c r="H543">
        <v>0.39574500000000001</v>
      </c>
      <c r="I543">
        <v>0.39018700000000001</v>
      </c>
      <c r="J543">
        <v>0.38835999999999998</v>
      </c>
      <c r="K543">
        <v>0.38754300000000003</v>
      </c>
      <c r="L543">
        <v>0.38754300000000003</v>
      </c>
      <c r="M543">
        <v>0.38754300000000003</v>
      </c>
      <c r="N543">
        <v>0.38754300000000003</v>
      </c>
      <c r="O543">
        <v>0.38754300000000003</v>
      </c>
      <c r="P543">
        <v>0.38754300000000003</v>
      </c>
    </row>
    <row r="544" spans="2:16" x14ac:dyDescent="0.3">
      <c r="B544">
        <v>4.83139E-4</v>
      </c>
      <c r="C544">
        <v>1.0168200000000001E-2</v>
      </c>
      <c r="D544">
        <v>7.6775700000000002E-2</v>
      </c>
      <c r="E544">
        <v>0.204097</v>
      </c>
      <c r="F544">
        <v>0.31250299999999998</v>
      </c>
      <c r="G544">
        <v>0.30834899999999998</v>
      </c>
      <c r="H544">
        <v>0.30415999999999999</v>
      </c>
      <c r="I544">
        <v>0.30259599999999998</v>
      </c>
      <c r="J544">
        <v>0.30229400000000001</v>
      </c>
      <c r="K544">
        <v>0.33457100000000001</v>
      </c>
      <c r="L544">
        <v>0.33457100000000001</v>
      </c>
      <c r="M544">
        <v>0.33457100000000001</v>
      </c>
      <c r="N544">
        <v>0.33457100000000001</v>
      </c>
      <c r="O544">
        <v>0.33457100000000001</v>
      </c>
      <c r="P544">
        <v>0.33457100000000001</v>
      </c>
    </row>
    <row r="545" spans="2:16" x14ac:dyDescent="0.3">
      <c r="B545">
        <v>2.6445800000000002E-4</v>
      </c>
      <c r="C545">
        <v>4.7611399999999996E-3</v>
      </c>
      <c r="D545">
        <v>3.1840599999999997E-2</v>
      </c>
      <c r="E545">
        <v>0.120806</v>
      </c>
      <c r="F545">
        <v>0.19977900000000001</v>
      </c>
      <c r="G545">
        <v>0.21090400000000001</v>
      </c>
      <c r="H545">
        <v>0.208292</v>
      </c>
      <c r="I545">
        <v>0.21623400000000001</v>
      </c>
      <c r="J545">
        <v>0.22060299999999999</v>
      </c>
      <c r="K545">
        <v>0.281254</v>
      </c>
      <c r="L545">
        <v>0.281254</v>
      </c>
      <c r="M545">
        <v>0.281254</v>
      </c>
      <c r="N545">
        <v>0.281254</v>
      </c>
      <c r="O545">
        <v>0.281254</v>
      </c>
      <c r="P545">
        <v>0.281254</v>
      </c>
    </row>
    <row r="546" spans="2:16" x14ac:dyDescent="0.3">
      <c r="B546">
        <v>2.0239699999999999E-4</v>
      </c>
      <c r="C546">
        <v>4.7387999999999996E-3</v>
      </c>
      <c r="D546">
        <v>2.6554399999999999E-2</v>
      </c>
      <c r="E546">
        <v>8.8777400000000006E-2</v>
      </c>
      <c r="F546">
        <v>0.13988</v>
      </c>
      <c r="G546">
        <v>0.189501</v>
      </c>
      <c r="H546">
        <v>0.18804299999999999</v>
      </c>
      <c r="I546">
        <v>0.19437599999999999</v>
      </c>
      <c r="J546">
        <v>0.21364</v>
      </c>
      <c r="K546">
        <v>0.30547999999999997</v>
      </c>
      <c r="L546">
        <v>0.30547999999999997</v>
      </c>
      <c r="M546">
        <v>0.30547999999999997</v>
      </c>
      <c r="N546">
        <v>0.30547999999999997</v>
      </c>
      <c r="O546">
        <v>0.30547999999999997</v>
      </c>
      <c r="P546">
        <v>0.30547999999999997</v>
      </c>
    </row>
    <row r="547" spans="2:16" x14ac:dyDescent="0.3">
      <c r="B547">
        <v>1.71442E-4</v>
      </c>
      <c r="C547">
        <v>3.8399800000000002E-3</v>
      </c>
      <c r="D547">
        <v>2.6144400000000002E-2</v>
      </c>
      <c r="E547">
        <v>8.18242E-2</v>
      </c>
      <c r="F547">
        <v>0.16590199999999999</v>
      </c>
      <c r="G547">
        <v>0.16039600000000001</v>
      </c>
      <c r="H547">
        <v>0.18174699999999999</v>
      </c>
      <c r="I547">
        <v>0.19054299999999999</v>
      </c>
      <c r="J547">
        <v>0.21257300000000001</v>
      </c>
      <c r="K547">
        <v>0.322434</v>
      </c>
      <c r="L547">
        <v>0.322434</v>
      </c>
      <c r="M547">
        <v>0.322434</v>
      </c>
      <c r="N547">
        <v>0.322434</v>
      </c>
      <c r="O547">
        <v>0.322434</v>
      </c>
      <c r="P547">
        <v>0.322434</v>
      </c>
    </row>
    <row r="548" spans="2:16" x14ac:dyDescent="0.3">
      <c r="B548">
        <v>1.54124E-4</v>
      </c>
      <c r="C548">
        <v>5.2477799999999996E-3</v>
      </c>
      <c r="D548">
        <v>3.0782899999999998E-2</v>
      </c>
      <c r="E548">
        <v>6.1429699999999997E-2</v>
      </c>
      <c r="F548">
        <v>0.121519</v>
      </c>
      <c r="G548">
        <v>0.19606699999999999</v>
      </c>
      <c r="H548">
        <v>0.185474</v>
      </c>
      <c r="I548">
        <v>0.20086999999999999</v>
      </c>
      <c r="J548">
        <v>0.21925</v>
      </c>
      <c r="K548">
        <v>0.34171099999999999</v>
      </c>
      <c r="L548">
        <v>0.34171099999999999</v>
      </c>
      <c r="M548">
        <v>0.34171099999999999</v>
      </c>
      <c r="N548">
        <v>0.34171099999999999</v>
      </c>
      <c r="O548">
        <v>0.34171099999999999</v>
      </c>
      <c r="P548">
        <v>0.34171099999999999</v>
      </c>
    </row>
    <row r="549" spans="2:16" x14ac:dyDescent="0.3">
      <c r="B549">
        <v>1.2778900000000001E-4</v>
      </c>
      <c r="C549">
        <v>5.5795699999999998E-3</v>
      </c>
      <c r="D549">
        <v>2.7638800000000002E-2</v>
      </c>
      <c r="E549">
        <v>7.7758300000000002E-2</v>
      </c>
      <c r="F549">
        <v>0.10807799999999999</v>
      </c>
      <c r="G549">
        <v>0.178171</v>
      </c>
      <c r="H549">
        <v>0.180204</v>
      </c>
      <c r="I549">
        <v>0.16218199999999999</v>
      </c>
      <c r="J549">
        <v>0.200049</v>
      </c>
      <c r="K549">
        <v>0.288933</v>
      </c>
      <c r="L549">
        <v>0.288933</v>
      </c>
      <c r="M549">
        <v>0.288933</v>
      </c>
      <c r="N549">
        <v>0.288933</v>
      </c>
      <c r="O549">
        <v>0.288933</v>
      </c>
      <c r="P549">
        <v>0.288933</v>
      </c>
    </row>
    <row r="550" spans="2:16" x14ac:dyDescent="0.3">
      <c r="B550" s="1">
        <v>8.0257200000000001E-5</v>
      </c>
      <c r="C550">
        <v>3.9389300000000002E-3</v>
      </c>
      <c r="D550">
        <v>1.8964100000000001E-2</v>
      </c>
      <c r="E550">
        <v>4.4270900000000002E-2</v>
      </c>
      <c r="F550">
        <v>7.4512800000000004E-2</v>
      </c>
      <c r="G550">
        <v>0.115011</v>
      </c>
      <c r="H550">
        <v>0.11373900000000001</v>
      </c>
      <c r="I550">
        <v>0.170433</v>
      </c>
      <c r="J550">
        <v>0.16983899999999999</v>
      </c>
      <c r="K550">
        <v>0.209338</v>
      </c>
      <c r="L550">
        <v>0.209338</v>
      </c>
      <c r="M550">
        <v>0.209338</v>
      </c>
      <c r="N550">
        <v>0.209338</v>
      </c>
      <c r="O550">
        <v>0.209338</v>
      </c>
      <c r="P550">
        <v>0.209338</v>
      </c>
    </row>
    <row r="551" spans="2:16" x14ac:dyDescent="0.3">
      <c r="B551">
        <v>1.06389E-4</v>
      </c>
      <c r="C551">
        <v>5.6115399999999999E-3</v>
      </c>
      <c r="D551">
        <v>7.86414E-2</v>
      </c>
      <c r="E551">
        <v>7.5193099999999999E-2</v>
      </c>
      <c r="F551">
        <v>0.141351</v>
      </c>
      <c r="G551">
        <v>0.14105599999999999</v>
      </c>
      <c r="H551">
        <v>0.19700500000000001</v>
      </c>
      <c r="I551">
        <v>0.18390599999999999</v>
      </c>
      <c r="J551">
        <v>0.18715799999999999</v>
      </c>
      <c r="K551">
        <v>0.181614</v>
      </c>
      <c r="L551">
        <v>0.181614</v>
      </c>
      <c r="M551">
        <v>0.181614</v>
      </c>
      <c r="N551">
        <v>0.181614</v>
      </c>
      <c r="O551">
        <v>0.181614</v>
      </c>
      <c r="P551">
        <v>0.181614</v>
      </c>
    </row>
    <row r="552" spans="2:16" x14ac:dyDescent="0.3">
      <c r="B552" s="1">
        <v>9.0853099999999999E-5</v>
      </c>
      <c r="C552">
        <v>5.4922E-3</v>
      </c>
      <c r="D552">
        <v>4.0133299999999997E-2</v>
      </c>
      <c r="E552">
        <v>8.8152099999999997E-2</v>
      </c>
      <c r="F552">
        <v>0.12109499999999999</v>
      </c>
      <c r="G552">
        <v>0.162024</v>
      </c>
      <c r="H552">
        <v>0.217888</v>
      </c>
      <c r="I552">
        <v>0.20721100000000001</v>
      </c>
      <c r="J552">
        <v>0.195187</v>
      </c>
      <c r="K552">
        <v>0.19406899999999999</v>
      </c>
      <c r="L552">
        <v>0.19406899999999999</v>
      </c>
      <c r="M552">
        <v>0.19406899999999999</v>
      </c>
      <c r="N552">
        <v>0.19406899999999999</v>
      </c>
      <c r="O552">
        <v>0.19406899999999999</v>
      </c>
      <c r="P552">
        <v>0.19406899999999999</v>
      </c>
    </row>
    <row r="553" spans="2:16" x14ac:dyDescent="0.3">
      <c r="B553">
        <v>1.1617599999999999E-4</v>
      </c>
      <c r="C553">
        <v>8.5579899999999997E-3</v>
      </c>
      <c r="D553">
        <v>4.4838799999999998E-2</v>
      </c>
      <c r="E553">
        <v>0.171045</v>
      </c>
      <c r="F553">
        <v>0.23128899999999999</v>
      </c>
      <c r="G553">
        <v>0.25037199999999998</v>
      </c>
      <c r="H553">
        <v>0.27354699999999998</v>
      </c>
      <c r="I553">
        <v>0.28367900000000001</v>
      </c>
      <c r="J553">
        <v>0.26933600000000002</v>
      </c>
      <c r="K553">
        <v>0.24706500000000001</v>
      </c>
      <c r="L553">
        <v>0.24706500000000001</v>
      </c>
      <c r="M553">
        <v>0.24706500000000001</v>
      </c>
      <c r="N553">
        <v>0.24706500000000001</v>
      </c>
      <c r="O553">
        <v>0.24706500000000001</v>
      </c>
      <c r="P553">
        <v>0.24706500000000001</v>
      </c>
    </row>
    <row r="554" spans="2:16" x14ac:dyDescent="0.3">
      <c r="B554" s="1">
        <v>9.9195200000000002E-5</v>
      </c>
      <c r="C554">
        <v>7.9706599999999992E-3</v>
      </c>
      <c r="D554">
        <v>2.7487299999999999E-2</v>
      </c>
      <c r="E554">
        <v>0.12096700000000001</v>
      </c>
      <c r="F554">
        <v>0.20876</v>
      </c>
      <c r="G554">
        <v>0.24809400000000001</v>
      </c>
      <c r="H554">
        <v>0.33607799999999999</v>
      </c>
      <c r="I554">
        <v>0.282364</v>
      </c>
      <c r="J554">
        <v>0.33462700000000001</v>
      </c>
      <c r="K554">
        <v>0.31776900000000002</v>
      </c>
      <c r="L554">
        <v>0.31776900000000002</v>
      </c>
      <c r="M554">
        <v>0.31776900000000002</v>
      </c>
      <c r="N554">
        <v>0.31776900000000002</v>
      </c>
      <c r="O554">
        <v>0.31776900000000002</v>
      </c>
      <c r="P554">
        <v>0.31776900000000002</v>
      </c>
    </row>
    <row r="555" spans="2:16" x14ac:dyDescent="0.3">
      <c r="B555">
        <v>1.14881E-4</v>
      </c>
      <c r="C555">
        <v>9.7401899999999993E-3</v>
      </c>
      <c r="D555">
        <v>6.6191E-2</v>
      </c>
      <c r="E555">
        <v>0.103231</v>
      </c>
      <c r="F555">
        <v>0.17669599999999999</v>
      </c>
      <c r="G555">
        <v>0.30191200000000001</v>
      </c>
      <c r="H555">
        <v>0.38917400000000002</v>
      </c>
      <c r="I555">
        <v>0.45480799999999999</v>
      </c>
      <c r="J555">
        <v>0.48180699999999999</v>
      </c>
      <c r="K555">
        <v>0.47683500000000001</v>
      </c>
      <c r="L555">
        <v>0.47683500000000001</v>
      </c>
      <c r="M555">
        <v>0.47683500000000001</v>
      </c>
      <c r="N555">
        <v>0.47683500000000001</v>
      </c>
      <c r="O555">
        <v>0.47683500000000001</v>
      </c>
      <c r="P555">
        <v>0.47683500000000001</v>
      </c>
    </row>
    <row r="556" spans="2:16" x14ac:dyDescent="0.3">
      <c r="B556" s="1">
        <v>6.6465999999999997E-5</v>
      </c>
      <c r="C556">
        <v>2.57567E-3</v>
      </c>
      <c r="D556">
        <v>4.4713299999999997E-2</v>
      </c>
      <c r="E556">
        <v>0.15739</v>
      </c>
      <c r="F556">
        <v>0.126944</v>
      </c>
      <c r="G556">
        <v>0.20601800000000001</v>
      </c>
      <c r="H556">
        <v>0.27287499999999998</v>
      </c>
      <c r="I556">
        <v>0.27192100000000002</v>
      </c>
      <c r="J556">
        <v>0.272843</v>
      </c>
      <c r="K556">
        <v>0.25551200000000002</v>
      </c>
      <c r="L556">
        <v>0.25551200000000002</v>
      </c>
      <c r="M556">
        <v>0.25551200000000002</v>
      </c>
      <c r="N556">
        <v>0.25551200000000002</v>
      </c>
      <c r="O556">
        <v>0.25551200000000002</v>
      </c>
      <c r="P556">
        <v>0.25551200000000002</v>
      </c>
    </row>
    <row r="557" spans="2:16" x14ac:dyDescent="0.3">
      <c r="B557" s="1">
        <v>5.0212600000000001E-5</v>
      </c>
      <c r="C557">
        <v>2.1940100000000001E-3</v>
      </c>
      <c r="D557">
        <v>1.43445E-2</v>
      </c>
      <c r="E557">
        <v>8.8755600000000004E-2</v>
      </c>
      <c r="F557">
        <v>0.23828099999999999</v>
      </c>
      <c r="G557">
        <v>0.22317200000000001</v>
      </c>
      <c r="H557">
        <v>0.22183700000000001</v>
      </c>
      <c r="I557">
        <v>0.21475</v>
      </c>
      <c r="J557">
        <v>0.20694899999999999</v>
      </c>
      <c r="K557">
        <v>0.199627</v>
      </c>
      <c r="L557">
        <v>0.199627</v>
      </c>
      <c r="M557">
        <v>0.199627</v>
      </c>
      <c r="N557">
        <v>0.199627</v>
      </c>
      <c r="O557">
        <v>0.199627</v>
      </c>
      <c r="P557">
        <v>0.199627</v>
      </c>
    </row>
    <row r="558" spans="2:16" x14ac:dyDescent="0.3">
      <c r="B558" s="1">
        <v>4.3593700000000002E-5</v>
      </c>
      <c r="C558">
        <v>2.1077499999999998E-3</v>
      </c>
      <c r="D558">
        <v>9.0560999999999992E-3</v>
      </c>
      <c r="E558">
        <v>3.93347E-2</v>
      </c>
      <c r="F558">
        <v>0.154083</v>
      </c>
      <c r="G558">
        <v>0.30737300000000001</v>
      </c>
      <c r="H558">
        <v>0.27035399999999998</v>
      </c>
      <c r="I558">
        <v>0.25011299999999997</v>
      </c>
      <c r="J558">
        <v>0.23277700000000001</v>
      </c>
      <c r="K558">
        <v>0.222632</v>
      </c>
      <c r="L558">
        <v>0.222632</v>
      </c>
      <c r="M558">
        <v>0.222632</v>
      </c>
      <c r="N558">
        <v>0.222632</v>
      </c>
      <c r="O558">
        <v>0.222632</v>
      </c>
      <c r="P558">
        <v>0.222632</v>
      </c>
    </row>
    <row r="559" spans="2:16" x14ac:dyDescent="0.3">
      <c r="B559" s="1">
        <v>4.6646300000000001E-5</v>
      </c>
      <c r="C559">
        <v>4.9943699999999997E-3</v>
      </c>
      <c r="D559">
        <v>1.51915E-2</v>
      </c>
      <c r="E559">
        <v>1.50945E-2</v>
      </c>
      <c r="F559">
        <v>7.65102E-2</v>
      </c>
      <c r="G559">
        <v>0.26028200000000001</v>
      </c>
      <c r="H559">
        <v>0.39802500000000002</v>
      </c>
      <c r="I559">
        <v>0.36938700000000002</v>
      </c>
      <c r="J559">
        <v>0.33566800000000002</v>
      </c>
      <c r="K559">
        <v>0.30795400000000001</v>
      </c>
      <c r="L559">
        <v>0.30795400000000001</v>
      </c>
      <c r="M559">
        <v>0.30795400000000001</v>
      </c>
      <c r="N559">
        <v>0.30795400000000001</v>
      </c>
      <c r="O559">
        <v>0.30795400000000001</v>
      </c>
      <c r="P559">
        <v>0.30795400000000001</v>
      </c>
    </row>
    <row r="560" spans="2:16" x14ac:dyDescent="0.3">
      <c r="B560" s="1">
        <v>5.08115E-5</v>
      </c>
      <c r="C560">
        <v>9.1941899999999997E-3</v>
      </c>
      <c r="D560">
        <v>1.6990399999999999E-2</v>
      </c>
      <c r="E560">
        <v>4.21693E-2</v>
      </c>
      <c r="F560">
        <v>8.5603499999999999E-2</v>
      </c>
      <c r="G560">
        <v>0.177065</v>
      </c>
      <c r="H560">
        <v>0.29735499999999998</v>
      </c>
      <c r="I560">
        <v>0.315776</v>
      </c>
      <c r="J560">
        <v>0.35502299999999998</v>
      </c>
      <c r="K560">
        <v>0.33372499999999999</v>
      </c>
      <c r="L560">
        <v>0.33372499999999999</v>
      </c>
      <c r="M560">
        <v>0.33372499999999999</v>
      </c>
      <c r="N560">
        <v>0.33372499999999999</v>
      </c>
      <c r="O560">
        <v>0.33372499999999999</v>
      </c>
      <c r="P560">
        <v>0.33372499999999999</v>
      </c>
    </row>
    <row r="561" spans="2:16" x14ac:dyDescent="0.3">
      <c r="B561" s="1">
        <v>4.2143500000000001E-5</v>
      </c>
      <c r="C561">
        <v>4.9582300000000001E-3</v>
      </c>
      <c r="D561">
        <v>1.8990799999999999E-2</v>
      </c>
      <c r="E561">
        <v>4.33015E-2</v>
      </c>
      <c r="F561">
        <v>9.1598799999999994E-2</v>
      </c>
      <c r="G561">
        <v>0.18989700000000001</v>
      </c>
      <c r="H561">
        <v>0.19517899999999999</v>
      </c>
      <c r="I561">
        <v>0.26715800000000001</v>
      </c>
      <c r="J561">
        <v>0.31321399999999999</v>
      </c>
      <c r="K561">
        <v>0.31136000000000003</v>
      </c>
      <c r="L561">
        <v>0.31136000000000003</v>
      </c>
      <c r="M561">
        <v>0.31136000000000003</v>
      </c>
      <c r="N561">
        <v>0.31136000000000003</v>
      </c>
      <c r="O561">
        <v>0.31136000000000003</v>
      </c>
      <c r="P561">
        <v>0.31136000000000003</v>
      </c>
    </row>
    <row r="562" spans="2:16" x14ac:dyDescent="0.3">
      <c r="B562" s="1">
        <v>3.5490700000000002E-5</v>
      </c>
      <c r="C562">
        <v>2.6909500000000001E-3</v>
      </c>
      <c r="D562">
        <v>4.1108199999999998E-2</v>
      </c>
      <c r="E562">
        <v>6.1464999999999999E-2</v>
      </c>
      <c r="F562">
        <v>8.7159799999999996E-2</v>
      </c>
      <c r="G562">
        <v>0.13791999999999999</v>
      </c>
      <c r="H562">
        <v>0.214586</v>
      </c>
      <c r="I562">
        <v>0.20757700000000001</v>
      </c>
      <c r="J562">
        <v>0.19984499999999999</v>
      </c>
      <c r="K562">
        <v>0.186941</v>
      </c>
      <c r="L562">
        <v>0.186941</v>
      </c>
      <c r="M562">
        <v>0.186941</v>
      </c>
      <c r="N562">
        <v>0.186941</v>
      </c>
      <c r="O562">
        <v>0.186941</v>
      </c>
      <c r="P562">
        <v>0.186941</v>
      </c>
    </row>
    <row r="563" spans="2:16" x14ac:dyDescent="0.3">
      <c r="B563" s="1">
        <v>3.6587700000000002E-5</v>
      </c>
      <c r="C563">
        <v>2.4517599999999999E-3</v>
      </c>
      <c r="D563">
        <v>2.3560899999999999E-2</v>
      </c>
      <c r="E563">
        <v>8.8190900000000003E-2</v>
      </c>
      <c r="F563">
        <v>0.13954900000000001</v>
      </c>
      <c r="G563">
        <v>0.13711300000000001</v>
      </c>
      <c r="H563">
        <v>0.239869</v>
      </c>
      <c r="I563">
        <v>0.277536</v>
      </c>
      <c r="J563">
        <v>0.232874</v>
      </c>
      <c r="K563">
        <v>0.209148</v>
      </c>
      <c r="L563">
        <v>0.209148</v>
      </c>
      <c r="M563">
        <v>0.209148</v>
      </c>
      <c r="N563">
        <v>0.209148</v>
      </c>
      <c r="O563">
        <v>0.209148</v>
      </c>
      <c r="P563">
        <v>0.209148</v>
      </c>
    </row>
    <row r="564" spans="2:16" x14ac:dyDescent="0.3">
      <c r="B564" s="1">
        <v>3.5884699999999999E-5</v>
      </c>
      <c r="C564">
        <v>1.57511E-3</v>
      </c>
      <c r="D564">
        <v>1.6414999999999999E-2</v>
      </c>
      <c r="E564">
        <v>6.8674499999999999E-2</v>
      </c>
      <c r="F564">
        <v>0.19320999999999999</v>
      </c>
      <c r="G564">
        <v>0.279669</v>
      </c>
      <c r="H564">
        <v>0.27106999999999998</v>
      </c>
      <c r="I564">
        <v>0.26710400000000001</v>
      </c>
      <c r="J564">
        <v>0.24973300000000001</v>
      </c>
      <c r="K564">
        <v>0.24362900000000001</v>
      </c>
      <c r="L564">
        <v>0.24362900000000001</v>
      </c>
      <c r="M564">
        <v>0.24362900000000001</v>
      </c>
      <c r="N564">
        <v>0.24362900000000001</v>
      </c>
      <c r="O564">
        <v>0.24362900000000001</v>
      </c>
      <c r="P564">
        <v>0.24362900000000001</v>
      </c>
    </row>
    <row r="565" spans="2:16" x14ac:dyDescent="0.3">
      <c r="B565" s="1">
        <v>4.3767599999999997E-5</v>
      </c>
      <c r="C565">
        <v>3.7902399999999998E-3</v>
      </c>
      <c r="D565">
        <v>2.0394099999999998E-2</v>
      </c>
      <c r="E565">
        <v>8.0558400000000002E-2</v>
      </c>
      <c r="F565">
        <v>0.17958099999999999</v>
      </c>
      <c r="G565">
        <v>0.35023900000000002</v>
      </c>
      <c r="H565">
        <v>0.34091100000000002</v>
      </c>
      <c r="I565">
        <v>0.33117200000000002</v>
      </c>
      <c r="J565">
        <v>0.30737300000000001</v>
      </c>
      <c r="K565">
        <v>0.27079500000000001</v>
      </c>
      <c r="L565">
        <v>0.27079500000000001</v>
      </c>
      <c r="M565">
        <v>0.27079500000000001</v>
      </c>
      <c r="N565">
        <v>0.27079500000000001</v>
      </c>
      <c r="O565">
        <v>0.27079500000000001</v>
      </c>
      <c r="P565">
        <v>0.27079500000000001</v>
      </c>
    </row>
    <row r="566" spans="2:16" x14ac:dyDescent="0.3">
      <c r="B566" s="1">
        <v>4.5520399999999999E-5</v>
      </c>
      <c r="C566">
        <v>2.62306E-3</v>
      </c>
      <c r="D566">
        <v>5.0495199999999997E-2</v>
      </c>
      <c r="E566">
        <v>8.1095200000000006E-2</v>
      </c>
      <c r="F566">
        <v>0.21483099999999999</v>
      </c>
      <c r="G566">
        <v>0.32950000000000002</v>
      </c>
      <c r="H566">
        <v>0.37250699999999998</v>
      </c>
      <c r="I566">
        <v>0.353607</v>
      </c>
      <c r="J566">
        <v>0.307421</v>
      </c>
      <c r="K566">
        <v>0.25707999999999998</v>
      </c>
      <c r="L566">
        <v>0.25707999999999998</v>
      </c>
      <c r="M566">
        <v>0.25707999999999998</v>
      </c>
      <c r="N566">
        <v>0.25707999999999998</v>
      </c>
      <c r="O566">
        <v>0.25707999999999998</v>
      </c>
      <c r="P566">
        <v>0.25707999999999998</v>
      </c>
    </row>
    <row r="567" spans="2:16" x14ac:dyDescent="0.3">
      <c r="B567" s="1">
        <v>3.6837300000000001E-5</v>
      </c>
      <c r="C567">
        <v>1.69823E-3</v>
      </c>
      <c r="D567">
        <v>1.9437200000000002E-2</v>
      </c>
      <c r="E567">
        <v>0.16153600000000001</v>
      </c>
      <c r="F567">
        <v>0.184499</v>
      </c>
      <c r="G567">
        <v>0.242673</v>
      </c>
      <c r="H567">
        <v>0.32195400000000002</v>
      </c>
      <c r="I567">
        <v>0.31359700000000001</v>
      </c>
      <c r="J567">
        <v>0.28258699999999998</v>
      </c>
      <c r="K567">
        <v>0.25596099999999999</v>
      </c>
      <c r="L567">
        <v>0.25596099999999999</v>
      </c>
      <c r="M567">
        <v>0.25596099999999999</v>
      </c>
      <c r="N567">
        <v>0.25596099999999999</v>
      </c>
      <c r="O567">
        <v>0.25596099999999999</v>
      </c>
      <c r="P567">
        <v>0.25596099999999999</v>
      </c>
    </row>
    <row r="568" spans="2:16" x14ac:dyDescent="0.3">
      <c r="B568" s="1">
        <v>3.4240399999999998E-5</v>
      </c>
      <c r="C568">
        <v>2.0347299999999998E-3</v>
      </c>
      <c r="D568">
        <v>1.9353100000000002E-2</v>
      </c>
      <c r="E568">
        <v>0.108177</v>
      </c>
      <c r="F568">
        <v>0.28600999999999999</v>
      </c>
      <c r="G568">
        <v>0.31091999999999997</v>
      </c>
      <c r="H568">
        <v>0.27739999999999998</v>
      </c>
      <c r="I568">
        <v>0.25332100000000002</v>
      </c>
      <c r="J568">
        <v>0.237376</v>
      </c>
      <c r="K568">
        <v>0.21107899999999999</v>
      </c>
      <c r="L568">
        <v>0.21107899999999999</v>
      </c>
      <c r="M568">
        <v>0.21107899999999999</v>
      </c>
      <c r="N568">
        <v>0.21107899999999999</v>
      </c>
      <c r="O568">
        <v>0.21107899999999999</v>
      </c>
      <c r="P568">
        <v>0.21107899999999999</v>
      </c>
    </row>
    <row r="569" spans="2:16" x14ac:dyDescent="0.3">
      <c r="B569" s="1">
        <v>4.4878900000000002E-5</v>
      </c>
      <c r="C569">
        <v>3.5602699999999999E-3</v>
      </c>
      <c r="D569">
        <v>5.2931300000000001E-2</v>
      </c>
      <c r="E569">
        <v>0.12853800000000001</v>
      </c>
      <c r="F569">
        <v>0.27093699999999998</v>
      </c>
      <c r="G569">
        <v>0.36979800000000002</v>
      </c>
      <c r="H569">
        <v>0.34614299999999998</v>
      </c>
      <c r="I569">
        <v>0.327125</v>
      </c>
      <c r="J569">
        <v>0.29877399999999998</v>
      </c>
      <c r="K569">
        <v>0.27395199999999997</v>
      </c>
      <c r="L569">
        <v>0.27395199999999997</v>
      </c>
      <c r="M569">
        <v>0.27395199999999997</v>
      </c>
      <c r="N569">
        <v>0.27395199999999997</v>
      </c>
      <c r="O569">
        <v>0.27395199999999997</v>
      </c>
      <c r="P569">
        <v>0.27395199999999997</v>
      </c>
    </row>
    <row r="570" spans="2:16" x14ac:dyDescent="0.3">
      <c r="B570" s="1">
        <v>4.5227099999999999E-5</v>
      </c>
      <c r="C570">
        <v>4.1121999999999999E-3</v>
      </c>
      <c r="D570">
        <v>5.2733000000000002E-2</v>
      </c>
      <c r="E570">
        <v>0.13181200000000001</v>
      </c>
      <c r="F570">
        <v>0.27089800000000003</v>
      </c>
      <c r="G570">
        <v>0.41337200000000002</v>
      </c>
      <c r="H570">
        <v>0.37068800000000002</v>
      </c>
      <c r="I570">
        <v>0.32866000000000001</v>
      </c>
      <c r="J570">
        <v>0.30845699999999998</v>
      </c>
      <c r="K570">
        <v>0.29361100000000001</v>
      </c>
      <c r="L570">
        <v>0.29361100000000001</v>
      </c>
      <c r="M570">
        <v>0.29361100000000001</v>
      </c>
      <c r="N570">
        <v>0.29361100000000001</v>
      </c>
      <c r="O570">
        <v>0.29361100000000001</v>
      </c>
      <c r="P570">
        <v>0.29361100000000001</v>
      </c>
    </row>
    <row r="571" spans="2:16" x14ac:dyDescent="0.3">
      <c r="B571" s="1">
        <v>3.9885100000000002E-5</v>
      </c>
      <c r="C571">
        <v>2.9713399999999998E-3</v>
      </c>
      <c r="D571">
        <v>2.70163E-2</v>
      </c>
      <c r="E571">
        <v>0.12250800000000001</v>
      </c>
      <c r="F571">
        <v>0.26517800000000002</v>
      </c>
      <c r="G571">
        <v>0.43448199999999998</v>
      </c>
      <c r="H571">
        <v>0.40800999999999998</v>
      </c>
      <c r="I571">
        <v>0.36865999999999999</v>
      </c>
      <c r="J571">
        <v>0.35093999999999997</v>
      </c>
      <c r="K571">
        <v>0.31972</v>
      </c>
      <c r="L571">
        <v>0.31972</v>
      </c>
      <c r="M571">
        <v>0.31972</v>
      </c>
      <c r="N571">
        <v>0.31972</v>
      </c>
      <c r="O571">
        <v>0.31972</v>
      </c>
      <c r="P571">
        <v>0.31972</v>
      </c>
    </row>
    <row r="572" spans="2:16" x14ac:dyDescent="0.3">
      <c r="B572" s="1">
        <v>3.2762899999999998E-5</v>
      </c>
      <c r="C572">
        <v>1.6844500000000001E-3</v>
      </c>
      <c r="D572">
        <v>3.1534E-2</v>
      </c>
      <c r="E572">
        <v>0.115546</v>
      </c>
      <c r="F572">
        <v>0.233712</v>
      </c>
      <c r="G572">
        <v>0.33249400000000001</v>
      </c>
      <c r="H572">
        <v>0.32653599999999999</v>
      </c>
      <c r="I572">
        <v>0.32039699999999999</v>
      </c>
      <c r="J572">
        <v>0.31533899999999998</v>
      </c>
      <c r="K572">
        <v>0.34136499999999997</v>
      </c>
      <c r="L572">
        <v>0.34136499999999997</v>
      </c>
      <c r="M572">
        <v>0.34136499999999997</v>
      </c>
      <c r="N572">
        <v>0.34136499999999997</v>
      </c>
      <c r="O572">
        <v>0.34136499999999997</v>
      </c>
      <c r="P572">
        <v>0.34136499999999997</v>
      </c>
    </row>
    <row r="573" spans="2:16" x14ac:dyDescent="0.3">
      <c r="B573" s="1">
        <v>2.8408999999999999E-5</v>
      </c>
      <c r="C573">
        <v>1.8036599999999999E-3</v>
      </c>
      <c r="D573">
        <v>1.7925400000000001E-2</v>
      </c>
      <c r="E573">
        <v>0.14857500000000001</v>
      </c>
      <c r="F573">
        <v>0.216554</v>
      </c>
      <c r="G573">
        <v>0.23694399999999999</v>
      </c>
      <c r="H573">
        <v>0.26978000000000002</v>
      </c>
      <c r="I573">
        <v>0.28462799999999999</v>
      </c>
      <c r="J573">
        <v>0.28231499999999998</v>
      </c>
      <c r="K573">
        <v>0.27565000000000001</v>
      </c>
      <c r="L573">
        <v>0.27565000000000001</v>
      </c>
      <c r="M573">
        <v>0.27565000000000001</v>
      </c>
      <c r="N573">
        <v>0.27565000000000001</v>
      </c>
      <c r="O573">
        <v>0.27565000000000001</v>
      </c>
      <c r="P573">
        <v>0.27565000000000001</v>
      </c>
    </row>
    <row r="574" spans="2:16" x14ac:dyDescent="0.3">
      <c r="B574" s="1">
        <v>3.7926000000000002E-5</v>
      </c>
      <c r="C574">
        <v>1.9225799999999999E-3</v>
      </c>
      <c r="D574">
        <v>2.0089099999999999E-2</v>
      </c>
      <c r="E574">
        <v>9.2822299999999996E-2</v>
      </c>
      <c r="F574">
        <v>0.37381900000000001</v>
      </c>
      <c r="G574">
        <v>0.48524</v>
      </c>
      <c r="H574">
        <v>0.456266</v>
      </c>
      <c r="I574">
        <v>0.43206099999999997</v>
      </c>
      <c r="J574">
        <v>0.40870000000000001</v>
      </c>
      <c r="K574">
        <v>0.39277200000000001</v>
      </c>
      <c r="L574">
        <v>0.39277200000000001</v>
      </c>
      <c r="M574">
        <v>0.39277200000000001</v>
      </c>
      <c r="N574">
        <v>0.39277200000000001</v>
      </c>
      <c r="O574">
        <v>0.39277200000000001</v>
      </c>
      <c r="P574">
        <v>0.39277200000000001</v>
      </c>
    </row>
    <row r="575" spans="2:16" x14ac:dyDescent="0.3">
      <c r="B575" s="1">
        <v>4.5130099999999997E-5</v>
      </c>
      <c r="C575">
        <v>1.86696E-3</v>
      </c>
      <c r="D575">
        <v>1.5439700000000001E-2</v>
      </c>
      <c r="E575">
        <v>8.3427299999999996E-2</v>
      </c>
      <c r="F575">
        <v>0.280277</v>
      </c>
      <c r="G575">
        <v>0.42865999999999999</v>
      </c>
      <c r="H575">
        <v>0.77114199999999999</v>
      </c>
      <c r="I575">
        <v>0.76444000000000001</v>
      </c>
      <c r="J575">
        <v>0.74253899999999995</v>
      </c>
      <c r="K575">
        <v>0.81021799999999999</v>
      </c>
      <c r="L575">
        <v>0.81021799999999999</v>
      </c>
      <c r="M575">
        <v>0.81021799999999999</v>
      </c>
      <c r="N575">
        <v>0.81021799999999999</v>
      </c>
      <c r="O575">
        <v>0.81021799999999999</v>
      </c>
      <c r="P575">
        <v>0.81021799999999999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40"/>
  <sheetViews>
    <sheetView topLeftCell="A106" workbookViewId="0">
      <selection activeCell="H112" sqref="B112:H112"/>
    </sheetView>
  </sheetViews>
  <sheetFormatPr defaultRowHeight="14.4" x14ac:dyDescent="0.3"/>
  <sheetData>
    <row r="1" spans="1:50" x14ac:dyDescent="0.3">
      <c r="A1" t="s">
        <v>126</v>
      </c>
    </row>
    <row r="2" spans="1:50" x14ac:dyDescent="0.3">
      <c r="A2">
        <v>0.26570100000000002</v>
      </c>
    </row>
    <row r="3" spans="1:50" x14ac:dyDescent="0.3">
      <c r="A3" t="s">
        <v>127</v>
      </c>
    </row>
    <row r="4" spans="1:50" x14ac:dyDescent="0.3">
      <c r="A4">
        <v>1122.42</v>
      </c>
    </row>
    <row r="5" spans="1:50" x14ac:dyDescent="0.3">
      <c r="A5" t="s">
        <v>128</v>
      </c>
    </row>
    <row r="6" spans="1:50" x14ac:dyDescent="0.3">
      <c r="A6">
        <v>2649.53</v>
      </c>
    </row>
    <row r="7" spans="1:50" x14ac:dyDescent="0.3">
      <c r="A7" t="s">
        <v>0</v>
      </c>
    </row>
    <row r="8" spans="1:50" x14ac:dyDescent="0.3">
      <c r="A8">
        <v>1964</v>
      </c>
      <c r="B8">
        <v>1965</v>
      </c>
      <c r="C8">
        <v>1966</v>
      </c>
      <c r="D8">
        <v>1967</v>
      </c>
      <c r="E8">
        <v>1968</v>
      </c>
      <c r="F8">
        <v>1969</v>
      </c>
      <c r="G8">
        <v>1970</v>
      </c>
      <c r="H8">
        <v>1971</v>
      </c>
      <c r="I8">
        <v>1972</v>
      </c>
      <c r="J8">
        <v>1973</v>
      </c>
      <c r="K8">
        <v>1974</v>
      </c>
      <c r="L8">
        <v>1975</v>
      </c>
      <c r="M8">
        <v>1976</v>
      </c>
      <c r="N8">
        <v>1977</v>
      </c>
      <c r="O8">
        <v>1978</v>
      </c>
      <c r="P8">
        <v>1979</v>
      </c>
      <c r="Q8">
        <v>1980</v>
      </c>
      <c r="R8">
        <v>1981</v>
      </c>
      <c r="S8">
        <v>1982</v>
      </c>
      <c r="T8">
        <v>1983</v>
      </c>
      <c r="U8">
        <v>1984</v>
      </c>
      <c r="V8">
        <v>1985</v>
      </c>
      <c r="W8">
        <v>1986</v>
      </c>
      <c r="X8">
        <v>1987</v>
      </c>
      <c r="Y8">
        <v>1988</v>
      </c>
      <c r="Z8">
        <v>1989</v>
      </c>
      <c r="AA8">
        <v>1990</v>
      </c>
      <c r="AB8">
        <v>1991</v>
      </c>
      <c r="AC8">
        <v>1992</v>
      </c>
      <c r="AD8">
        <v>1993</v>
      </c>
      <c r="AE8">
        <v>1994</v>
      </c>
      <c r="AF8">
        <v>1995</v>
      </c>
      <c r="AG8">
        <v>1996</v>
      </c>
      <c r="AH8">
        <v>1997</v>
      </c>
      <c r="AI8">
        <v>1998</v>
      </c>
      <c r="AJ8">
        <v>1999</v>
      </c>
      <c r="AK8">
        <v>2000</v>
      </c>
      <c r="AL8">
        <v>2001</v>
      </c>
      <c r="AM8">
        <v>2002</v>
      </c>
      <c r="AN8">
        <v>2003</v>
      </c>
      <c r="AO8">
        <v>2004</v>
      </c>
      <c r="AP8">
        <v>2005</v>
      </c>
      <c r="AQ8">
        <v>2006</v>
      </c>
      <c r="AR8">
        <v>2007</v>
      </c>
      <c r="AS8">
        <v>2008</v>
      </c>
      <c r="AT8">
        <v>2009</v>
      </c>
      <c r="AU8">
        <v>2010</v>
      </c>
      <c r="AV8">
        <v>2011</v>
      </c>
      <c r="AW8">
        <v>2012</v>
      </c>
      <c r="AX8">
        <v>2013</v>
      </c>
    </row>
    <row r="9" spans="1:50" x14ac:dyDescent="0.3">
      <c r="A9" t="s">
        <v>1</v>
      </c>
    </row>
    <row r="10" spans="1:50" x14ac:dyDescent="0.3">
      <c r="B10">
        <v>2649.53</v>
      </c>
      <c r="C10">
        <v>2752.12</v>
      </c>
      <c r="D10">
        <v>3005.67</v>
      </c>
      <c r="E10">
        <v>3248.14</v>
      </c>
      <c r="F10">
        <v>3571.67</v>
      </c>
      <c r="G10">
        <v>3975.2</v>
      </c>
    </row>
    <row r="11" spans="1:50" x14ac:dyDescent="0.3">
      <c r="B11">
        <v>2649.53</v>
      </c>
      <c r="C11">
        <v>2739.61</v>
      </c>
      <c r="D11">
        <v>2948.05</v>
      </c>
      <c r="E11">
        <v>3150.9</v>
      </c>
      <c r="F11">
        <v>3442.88</v>
      </c>
      <c r="G11">
        <v>3818.56</v>
      </c>
    </row>
    <row r="12" spans="1:50" x14ac:dyDescent="0.3">
      <c r="B12">
        <v>2649.53</v>
      </c>
      <c r="C12">
        <v>2726.93</v>
      </c>
      <c r="D12">
        <v>2890.79</v>
      </c>
      <c r="E12">
        <v>3056.13</v>
      </c>
      <c r="F12">
        <v>3319.48</v>
      </c>
      <c r="G12">
        <v>3670.37</v>
      </c>
    </row>
    <row r="13" spans="1:50" x14ac:dyDescent="0.3">
      <c r="B13">
        <v>2649.53</v>
      </c>
      <c r="C13">
        <v>2714.06</v>
      </c>
      <c r="D13">
        <v>2833.88</v>
      </c>
      <c r="E13">
        <v>2963.81</v>
      </c>
      <c r="F13">
        <v>3201.27</v>
      </c>
      <c r="G13">
        <v>3530.16</v>
      </c>
    </row>
    <row r="14" spans="1:50" x14ac:dyDescent="0.3">
      <c r="B14">
        <v>2649.53</v>
      </c>
      <c r="C14">
        <v>2701</v>
      </c>
      <c r="D14">
        <v>2777.35</v>
      </c>
      <c r="E14">
        <v>2873.9</v>
      </c>
      <c r="F14">
        <v>3088.08</v>
      </c>
      <c r="G14">
        <v>3397.48</v>
      </c>
    </row>
    <row r="15" spans="1:50" x14ac:dyDescent="0.3">
      <c r="B15">
        <v>2649.53</v>
      </c>
      <c r="C15">
        <v>2687.75</v>
      </c>
      <c r="D15">
        <v>2721.18</v>
      </c>
      <c r="E15">
        <v>2786.36</v>
      </c>
      <c r="F15">
        <v>2979.72</v>
      </c>
      <c r="G15">
        <v>3271.9</v>
      </c>
    </row>
    <row r="16" spans="1:50" x14ac:dyDescent="0.3">
      <c r="B16">
        <v>2649.53</v>
      </c>
      <c r="C16">
        <v>2674.3</v>
      </c>
      <c r="D16">
        <v>2665.39</v>
      </c>
      <c r="E16">
        <v>2701.16</v>
      </c>
      <c r="F16">
        <v>2876.01</v>
      </c>
      <c r="G16">
        <v>3153.03</v>
      </c>
    </row>
    <row r="17" spans="1:7" x14ac:dyDescent="0.3">
      <c r="B17">
        <v>2649.53</v>
      </c>
      <c r="C17">
        <v>2660.64</v>
      </c>
      <c r="D17">
        <v>2609.98</v>
      </c>
      <c r="E17">
        <v>2618.27</v>
      </c>
      <c r="F17">
        <v>2776.77</v>
      </c>
      <c r="G17">
        <v>3040.46</v>
      </c>
    </row>
    <row r="18" spans="1:7" x14ac:dyDescent="0.3">
      <c r="B18">
        <v>2649.53</v>
      </c>
      <c r="C18">
        <v>2646.76</v>
      </c>
      <c r="D18">
        <v>2554.9499999999998</v>
      </c>
      <c r="E18">
        <v>2537.66</v>
      </c>
      <c r="F18">
        <v>2681.85</v>
      </c>
      <c r="G18">
        <v>2933.81</v>
      </c>
    </row>
    <row r="19" spans="1:7" x14ac:dyDescent="0.3">
      <c r="B19">
        <v>2649.53</v>
      </c>
      <c r="C19">
        <v>2632.66</v>
      </c>
      <c r="D19">
        <v>2500.31</v>
      </c>
      <c r="E19">
        <v>2459.2800000000002</v>
      </c>
      <c r="F19">
        <v>2591.06</v>
      </c>
      <c r="G19">
        <v>2832.74</v>
      </c>
    </row>
    <row r="20" spans="1:7" x14ac:dyDescent="0.3">
      <c r="B20">
        <v>2649.53</v>
      </c>
      <c r="C20">
        <v>2618.34</v>
      </c>
      <c r="D20">
        <v>2446.06</v>
      </c>
      <c r="E20">
        <v>2383.1</v>
      </c>
      <c r="F20">
        <v>2504.25</v>
      </c>
      <c r="G20">
        <v>2736.88</v>
      </c>
    </row>
    <row r="21" spans="1:7" x14ac:dyDescent="0.3">
      <c r="B21">
        <v>2649.53</v>
      </c>
      <c r="C21">
        <v>2603.77</v>
      </c>
      <c r="D21">
        <v>2392.1999999999998</v>
      </c>
      <c r="E21">
        <v>2309.08</v>
      </c>
      <c r="F21">
        <v>2421.25</v>
      </c>
      <c r="G21">
        <v>2645.91</v>
      </c>
    </row>
    <row r="22" spans="1:7" x14ac:dyDescent="0.3">
      <c r="B22">
        <v>2649.53</v>
      </c>
      <c r="C22">
        <v>2588.9499999999998</v>
      </c>
      <c r="D22">
        <v>2338.75</v>
      </c>
      <c r="E22">
        <v>2237.19</v>
      </c>
      <c r="F22">
        <v>2341.91</v>
      </c>
      <c r="G22">
        <v>2559.5300000000002</v>
      </c>
    </row>
    <row r="23" spans="1:7" x14ac:dyDescent="0.3">
      <c r="B23">
        <v>2649.53</v>
      </c>
      <c r="C23">
        <v>2573.88</v>
      </c>
      <c r="D23">
        <v>2285.71</v>
      </c>
      <c r="E23">
        <v>2167.4</v>
      </c>
      <c r="F23">
        <v>2266.06</v>
      </c>
      <c r="G23">
        <v>2477.41</v>
      </c>
    </row>
    <row r="24" spans="1:7" x14ac:dyDescent="0.3">
      <c r="B24">
        <v>2649.53</v>
      </c>
      <c r="C24">
        <v>2558.54</v>
      </c>
      <c r="D24">
        <v>2233.08</v>
      </c>
      <c r="E24">
        <v>2099.66</v>
      </c>
      <c r="F24">
        <v>2193.56</v>
      </c>
      <c r="G24">
        <v>2399.29</v>
      </c>
    </row>
    <row r="25" spans="1:7" x14ac:dyDescent="0.3">
      <c r="B25">
        <v>2649.53</v>
      </c>
      <c r="C25">
        <v>2542.92</v>
      </c>
      <c r="D25">
        <v>2180.86</v>
      </c>
      <c r="E25">
        <v>2033.93</v>
      </c>
      <c r="F25">
        <v>2124.2600000000002</v>
      </c>
      <c r="G25">
        <v>2324.89</v>
      </c>
    </row>
    <row r="26" spans="1:7" x14ac:dyDescent="0.3">
      <c r="B26">
        <v>2649.53</v>
      </c>
      <c r="C26">
        <v>2527.02</v>
      </c>
      <c r="D26">
        <v>2129.0700000000002</v>
      </c>
      <c r="E26">
        <v>1970.18</v>
      </c>
      <c r="F26">
        <v>2058.0100000000002</v>
      </c>
      <c r="G26">
        <v>2253.94</v>
      </c>
    </row>
    <row r="27" spans="1:7" x14ac:dyDescent="0.3">
      <c r="B27">
        <v>2649.53</v>
      </c>
      <c r="C27">
        <v>2510.81</v>
      </c>
      <c r="D27">
        <v>2077.71</v>
      </c>
      <c r="E27">
        <v>1908.37</v>
      </c>
      <c r="F27">
        <v>1994.67</v>
      </c>
      <c r="G27">
        <v>2186.21</v>
      </c>
    </row>
    <row r="28" spans="1:7" x14ac:dyDescent="0.3">
      <c r="B28">
        <v>2649.53</v>
      </c>
      <c r="C28">
        <v>2494.3000000000002</v>
      </c>
      <c r="D28">
        <v>2026.79</v>
      </c>
      <c r="E28">
        <v>1848.45</v>
      </c>
      <c r="F28">
        <v>1934.11</v>
      </c>
      <c r="G28">
        <v>2121.46</v>
      </c>
    </row>
    <row r="29" spans="1:7" x14ac:dyDescent="0.3">
      <c r="B29">
        <v>2649.53</v>
      </c>
      <c r="C29">
        <v>2477.46</v>
      </c>
      <c r="D29">
        <v>1976.3</v>
      </c>
      <c r="E29">
        <v>1790.4</v>
      </c>
      <c r="F29">
        <v>1876.17</v>
      </c>
      <c r="G29">
        <v>2059.46</v>
      </c>
    </row>
    <row r="30" spans="1:7" x14ac:dyDescent="0.3">
      <c r="A30" t="s">
        <v>2</v>
      </c>
    </row>
    <row r="31" spans="1:7" x14ac:dyDescent="0.3">
      <c r="B31">
        <v>316.791</v>
      </c>
      <c r="C31">
        <v>360.53899999999999</v>
      </c>
      <c r="D31">
        <v>379.67399999999998</v>
      </c>
      <c r="E31">
        <v>425.82600000000002</v>
      </c>
      <c r="F31">
        <v>609.92499999999995</v>
      </c>
      <c r="G31">
        <v>893.82</v>
      </c>
    </row>
    <row r="32" spans="1:7" x14ac:dyDescent="0.3">
      <c r="B32">
        <v>316.791</v>
      </c>
      <c r="C32">
        <v>360.60500000000002</v>
      </c>
      <c r="D32">
        <v>379.49799999999999</v>
      </c>
      <c r="E32">
        <v>424.98500000000001</v>
      </c>
      <c r="F32">
        <v>607.87</v>
      </c>
      <c r="G32">
        <v>886.54700000000003</v>
      </c>
    </row>
    <row r="33" spans="2:7" x14ac:dyDescent="0.3">
      <c r="B33">
        <v>316.791</v>
      </c>
      <c r="C33">
        <v>360.69600000000003</v>
      </c>
      <c r="D33">
        <v>379.28100000000001</v>
      </c>
      <c r="E33">
        <v>423.94799999999998</v>
      </c>
      <c r="F33">
        <v>605.53200000000004</v>
      </c>
      <c r="G33">
        <v>878.97699999999998</v>
      </c>
    </row>
    <row r="34" spans="2:7" x14ac:dyDescent="0.3">
      <c r="B34">
        <v>316.791</v>
      </c>
      <c r="C34">
        <v>360.81400000000002</v>
      </c>
      <c r="D34">
        <v>379.024</v>
      </c>
      <c r="E34">
        <v>422.71</v>
      </c>
      <c r="F34">
        <v>602.90599999999995</v>
      </c>
      <c r="G34">
        <v>871.10699999999997</v>
      </c>
    </row>
    <row r="35" spans="2:7" x14ac:dyDescent="0.3">
      <c r="B35">
        <v>316.791</v>
      </c>
      <c r="C35">
        <v>360.96</v>
      </c>
      <c r="D35">
        <v>378.72300000000001</v>
      </c>
      <c r="E35">
        <v>421.26400000000001</v>
      </c>
      <c r="F35">
        <v>599.99599999999998</v>
      </c>
      <c r="G35">
        <v>862.95</v>
      </c>
    </row>
    <row r="36" spans="2:7" x14ac:dyDescent="0.3">
      <c r="B36">
        <v>316.791</v>
      </c>
      <c r="C36">
        <v>361.13499999999999</v>
      </c>
      <c r="D36">
        <v>378.37900000000002</v>
      </c>
      <c r="E36">
        <v>419.61099999999999</v>
      </c>
      <c r="F36">
        <v>596.81200000000001</v>
      </c>
      <c r="G36">
        <v>854.524</v>
      </c>
    </row>
    <row r="37" spans="2:7" x14ac:dyDescent="0.3">
      <c r="B37">
        <v>316.791</v>
      </c>
      <c r="C37">
        <v>361.34300000000002</v>
      </c>
      <c r="D37">
        <v>377.988</v>
      </c>
      <c r="E37">
        <v>417.74799999999999</v>
      </c>
      <c r="F37">
        <v>593.36900000000003</v>
      </c>
      <c r="G37">
        <v>845.85299999999995</v>
      </c>
    </row>
    <row r="38" spans="2:7" x14ac:dyDescent="0.3">
      <c r="B38">
        <v>316.791</v>
      </c>
      <c r="C38">
        <v>361.584</v>
      </c>
      <c r="D38">
        <v>377.55</v>
      </c>
      <c r="E38">
        <v>415.67899999999997</v>
      </c>
      <c r="F38">
        <v>589.68399999999997</v>
      </c>
      <c r="G38">
        <v>836.96699999999998</v>
      </c>
    </row>
    <row r="39" spans="2:7" x14ac:dyDescent="0.3">
      <c r="B39">
        <v>316.791</v>
      </c>
      <c r="C39">
        <v>361.86099999999999</v>
      </c>
      <c r="D39">
        <v>377.06299999999999</v>
      </c>
      <c r="E39">
        <v>413.40600000000001</v>
      </c>
      <c r="F39">
        <v>585.779</v>
      </c>
      <c r="G39">
        <v>827.89499999999998</v>
      </c>
    </row>
    <row r="40" spans="2:7" x14ac:dyDescent="0.3">
      <c r="B40">
        <v>316.791</v>
      </c>
      <c r="C40">
        <v>362.17700000000002</v>
      </c>
      <c r="D40">
        <v>376.52499999999998</v>
      </c>
      <c r="E40">
        <v>410.935</v>
      </c>
      <c r="F40">
        <v>581.67499999999995</v>
      </c>
      <c r="G40">
        <v>818.66600000000005</v>
      </c>
    </row>
    <row r="41" spans="2:7" x14ac:dyDescent="0.3">
      <c r="B41">
        <v>316.791</v>
      </c>
      <c r="C41">
        <v>362.53399999999999</v>
      </c>
      <c r="D41">
        <v>375.935</v>
      </c>
      <c r="E41">
        <v>408.27</v>
      </c>
      <c r="F41">
        <v>577.39599999999996</v>
      </c>
      <c r="G41">
        <v>809.30799999999999</v>
      </c>
    </row>
    <row r="42" spans="2:7" x14ac:dyDescent="0.3">
      <c r="B42">
        <v>316.791</v>
      </c>
      <c r="C42">
        <v>362.93400000000003</v>
      </c>
      <c r="D42">
        <v>375.29</v>
      </c>
      <c r="E42">
        <v>405.41800000000001</v>
      </c>
      <c r="F42">
        <v>572.96500000000003</v>
      </c>
      <c r="G42">
        <v>799.84799999999996</v>
      </c>
    </row>
    <row r="43" spans="2:7" x14ac:dyDescent="0.3">
      <c r="B43">
        <v>316.791</v>
      </c>
      <c r="C43">
        <v>363.38099999999997</v>
      </c>
      <c r="D43">
        <v>374.59</v>
      </c>
      <c r="E43">
        <v>402.38900000000001</v>
      </c>
      <c r="F43">
        <v>568.40599999999995</v>
      </c>
      <c r="G43">
        <v>790.31200000000001</v>
      </c>
    </row>
    <row r="44" spans="2:7" x14ac:dyDescent="0.3">
      <c r="B44">
        <v>316.791</v>
      </c>
      <c r="C44">
        <v>363.87799999999999</v>
      </c>
      <c r="D44">
        <v>373.83199999999999</v>
      </c>
      <c r="E44">
        <v>399.19</v>
      </c>
      <c r="F44">
        <v>563.74099999999999</v>
      </c>
      <c r="G44">
        <v>780.721</v>
      </c>
    </row>
    <row r="45" spans="2:7" x14ac:dyDescent="0.3">
      <c r="B45">
        <v>316.791</v>
      </c>
      <c r="C45">
        <v>364.428</v>
      </c>
      <c r="D45">
        <v>373.01499999999999</v>
      </c>
      <c r="E45">
        <v>395.83100000000002</v>
      </c>
      <c r="F45">
        <v>558.99099999999999</v>
      </c>
      <c r="G45">
        <v>771.09500000000003</v>
      </c>
    </row>
    <row r="46" spans="2:7" x14ac:dyDescent="0.3">
      <c r="B46">
        <v>316.791</v>
      </c>
      <c r="C46">
        <v>365.036</v>
      </c>
      <c r="D46">
        <v>372.13600000000002</v>
      </c>
      <c r="E46">
        <v>392.322</v>
      </c>
      <c r="F46">
        <v>554.178</v>
      </c>
      <c r="G46">
        <v>761.45100000000002</v>
      </c>
    </row>
    <row r="47" spans="2:7" x14ac:dyDescent="0.3">
      <c r="B47">
        <v>316.791</v>
      </c>
      <c r="C47">
        <v>365.70499999999998</v>
      </c>
      <c r="D47">
        <v>371.19499999999999</v>
      </c>
      <c r="E47">
        <v>388.67399999999998</v>
      </c>
      <c r="F47">
        <v>549.32000000000005</v>
      </c>
      <c r="G47">
        <v>751.80499999999995</v>
      </c>
    </row>
    <row r="48" spans="2:7" x14ac:dyDescent="0.3">
      <c r="B48">
        <v>316.791</v>
      </c>
      <c r="C48">
        <v>366.44</v>
      </c>
      <c r="D48">
        <v>370.18900000000002</v>
      </c>
      <c r="E48">
        <v>384.89800000000002</v>
      </c>
      <c r="F48">
        <v>544.43399999999997</v>
      </c>
      <c r="G48">
        <v>742.16800000000001</v>
      </c>
    </row>
    <row r="49" spans="1:7" x14ac:dyDescent="0.3">
      <c r="B49">
        <v>316.791</v>
      </c>
      <c r="C49">
        <v>367.24599999999998</v>
      </c>
      <c r="D49">
        <v>369.11599999999999</v>
      </c>
      <c r="E49">
        <v>381.005</v>
      </c>
      <c r="F49">
        <v>539.53700000000003</v>
      </c>
      <c r="G49">
        <v>732.55200000000002</v>
      </c>
    </row>
    <row r="50" spans="1:7" x14ac:dyDescent="0.3">
      <c r="B50">
        <v>316.791</v>
      </c>
      <c r="C50">
        <v>368.12799999999999</v>
      </c>
      <c r="D50">
        <v>367.97500000000002</v>
      </c>
      <c r="E50">
        <v>377.00700000000001</v>
      </c>
      <c r="F50">
        <v>534.64200000000005</v>
      </c>
      <c r="G50">
        <v>722.96400000000006</v>
      </c>
    </row>
    <row r="51" spans="1:7" x14ac:dyDescent="0.3">
      <c r="A51" t="s">
        <v>3</v>
      </c>
    </row>
    <row r="52" spans="1:7" x14ac:dyDescent="0.3">
      <c r="B52">
        <v>500</v>
      </c>
      <c r="C52">
        <v>567.17700000000002</v>
      </c>
      <c r="D52">
        <v>601.11300000000006</v>
      </c>
      <c r="E52">
        <v>644.32399999999996</v>
      </c>
      <c r="F52">
        <v>710.02300000000002</v>
      </c>
    </row>
    <row r="53" spans="1:7" x14ac:dyDescent="0.3">
      <c r="B53">
        <v>600</v>
      </c>
      <c r="C53">
        <v>668.75</v>
      </c>
      <c r="D53">
        <v>699.10799999999995</v>
      </c>
      <c r="E53">
        <v>743.149</v>
      </c>
      <c r="F53">
        <v>815.77700000000004</v>
      </c>
    </row>
    <row r="54" spans="1:7" x14ac:dyDescent="0.3">
      <c r="B54">
        <v>700</v>
      </c>
      <c r="C54">
        <v>766.43200000000002</v>
      </c>
      <c r="D54">
        <v>790.33399999999995</v>
      </c>
      <c r="E54">
        <v>833.43100000000004</v>
      </c>
      <c r="F54">
        <v>911.774</v>
      </c>
    </row>
    <row r="55" spans="1:7" x14ac:dyDescent="0.3">
      <c r="B55">
        <v>800</v>
      </c>
      <c r="C55">
        <v>860.25400000000002</v>
      </c>
      <c r="D55">
        <v>875.05700000000002</v>
      </c>
      <c r="E55">
        <v>915.74900000000002</v>
      </c>
      <c r="F55">
        <v>998.87699999999995</v>
      </c>
    </row>
    <row r="56" spans="1:7" x14ac:dyDescent="0.3">
      <c r="B56">
        <v>900</v>
      </c>
      <c r="C56">
        <v>950.245</v>
      </c>
      <c r="D56">
        <v>953.54200000000003</v>
      </c>
      <c r="E56">
        <v>990.65599999999995</v>
      </c>
      <c r="F56">
        <v>1077.8900000000001</v>
      </c>
    </row>
    <row r="57" spans="1:7" x14ac:dyDescent="0.3">
      <c r="B57">
        <v>1000</v>
      </c>
      <c r="C57">
        <v>1036.43</v>
      </c>
      <c r="D57">
        <v>1026.05</v>
      </c>
      <c r="E57">
        <v>1058.68</v>
      </c>
      <c r="F57">
        <v>1149.56</v>
      </c>
    </row>
    <row r="58" spans="1:7" x14ac:dyDescent="0.3">
      <c r="B58">
        <v>1100</v>
      </c>
      <c r="C58">
        <v>1118.8499999999999</v>
      </c>
      <c r="D58">
        <v>1092.83</v>
      </c>
      <c r="E58">
        <v>1120.33</v>
      </c>
      <c r="F58">
        <v>1214.57</v>
      </c>
    </row>
    <row r="59" spans="1:7" x14ac:dyDescent="0.3">
      <c r="B59">
        <v>1200</v>
      </c>
      <c r="C59">
        <v>1197.53</v>
      </c>
      <c r="D59">
        <v>1154.1400000000001</v>
      </c>
      <c r="E59">
        <v>1176.08</v>
      </c>
      <c r="F59">
        <v>1273.57</v>
      </c>
    </row>
    <row r="60" spans="1:7" x14ac:dyDescent="0.3">
      <c r="B60">
        <v>1300</v>
      </c>
      <c r="C60">
        <v>1272.51</v>
      </c>
      <c r="D60">
        <v>1210.24</v>
      </c>
      <c r="E60">
        <v>1226.4000000000001</v>
      </c>
      <c r="F60">
        <v>1327.14</v>
      </c>
    </row>
    <row r="61" spans="1:7" x14ac:dyDescent="0.3">
      <c r="B61">
        <v>1400</v>
      </c>
      <c r="C61">
        <v>1343.81</v>
      </c>
      <c r="D61">
        <v>1261.3499999999999</v>
      </c>
      <c r="E61">
        <v>1271.71</v>
      </c>
      <c r="F61">
        <v>1375.81</v>
      </c>
    </row>
    <row r="62" spans="1:7" x14ac:dyDescent="0.3">
      <c r="B62">
        <v>1500</v>
      </c>
      <c r="C62">
        <v>1411.47</v>
      </c>
      <c r="D62">
        <v>1307.73</v>
      </c>
      <c r="E62">
        <v>1312.44</v>
      </c>
      <c r="F62">
        <v>1420.08</v>
      </c>
    </row>
    <row r="63" spans="1:7" x14ac:dyDescent="0.3">
      <c r="B63">
        <v>1600</v>
      </c>
      <c r="C63">
        <v>1475.53</v>
      </c>
      <c r="D63">
        <v>1349.61</v>
      </c>
      <c r="E63">
        <v>1348.97</v>
      </c>
      <c r="F63">
        <v>1460.41</v>
      </c>
    </row>
    <row r="64" spans="1:7" x14ac:dyDescent="0.3">
      <c r="B64">
        <v>1700</v>
      </c>
      <c r="C64">
        <v>1536.02</v>
      </c>
      <c r="D64">
        <v>1387.22</v>
      </c>
      <c r="E64">
        <v>1381.68</v>
      </c>
      <c r="F64">
        <v>1497.2</v>
      </c>
    </row>
    <row r="65" spans="1:21" x14ac:dyDescent="0.3">
      <c r="B65">
        <v>1800</v>
      </c>
      <c r="C65">
        <v>1592.97</v>
      </c>
      <c r="D65">
        <v>1420.79</v>
      </c>
      <c r="E65">
        <v>1410.91</v>
      </c>
      <c r="F65">
        <v>1530.82</v>
      </c>
    </row>
    <row r="66" spans="1:21" x14ac:dyDescent="0.3">
      <c r="B66">
        <v>1900</v>
      </c>
      <c r="C66">
        <v>1646.43</v>
      </c>
      <c r="D66">
        <v>1450.54</v>
      </c>
      <c r="E66">
        <v>1437</v>
      </c>
      <c r="F66">
        <v>1561.61</v>
      </c>
    </row>
    <row r="67" spans="1:21" x14ac:dyDescent="0.3">
      <c r="B67">
        <v>2000</v>
      </c>
      <c r="C67">
        <v>1696.44</v>
      </c>
      <c r="D67">
        <v>1476.7</v>
      </c>
      <c r="E67">
        <v>1460.25</v>
      </c>
      <c r="F67">
        <v>1589.88</v>
      </c>
    </row>
    <row r="68" spans="1:21" x14ac:dyDescent="0.3">
      <c r="B68">
        <v>2100</v>
      </c>
      <c r="C68">
        <v>1743.03</v>
      </c>
      <c r="D68">
        <v>1499.48</v>
      </c>
      <c r="E68">
        <v>1480.95</v>
      </c>
      <c r="F68">
        <v>1615.9</v>
      </c>
    </row>
    <row r="69" spans="1:21" x14ac:dyDescent="0.3">
      <c r="B69">
        <v>2200</v>
      </c>
      <c r="C69">
        <v>1786.24</v>
      </c>
      <c r="D69">
        <v>1519.09</v>
      </c>
      <c r="E69">
        <v>1499.38</v>
      </c>
      <c r="F69">
        <v>1639.9</v>
      </c>
    </row>
    <row r="70" spans="1:21" x14ac:dyDescent="0.3">
      <c r="B70">
        <v>2300</v>
      </c>
      <c r="C70">
        <v>1826.13</v>
      </c>
      <c r="D70">
        <v>1535.73</v>
      </c>
      <c r="E70">
        <v>1515.79</v>
      </c>
      <c r="F70">
        <v>1662.1</v>
      </c>
    </row>
    <row r="71" spans="1:21" x14ac:dyDescent="0.3">
      <c r="B71">
        <v>2400</v>
      </c>
      <c r="C71">
        <v>1862.72</v>
      </c>
      <c r="D71">
        <v>1549.6</v>
      </c>
      <c r="E71">
        <v>1530.42</v>
      </c>
      <c r="F71">
        <v>1682.68</v>
      </c>
    </row>
    <row r="72" spans="1:21" x14ac:dyDescent="0.3">
      <c r="A72" t="s">
        <v>4</v>
      </c>
    </row>
    <row r="73" spans="1:21" x14ac:dyDescent="0.3">
      <c r="B73">
        <v>0.15246799999999999</v>
      </c>
      <c r="C73">
        <v>0.18471199999999999</v>
      </c>
      <c r="D73">
        <v>0.217589</v>
      </c>
      <c r="E73">
        <v>0.25112400000000001</v>
      </c>
      <c r="F73">
        <v>0.28534100000000001</v>
      </c>
      <c r="G73">
        <v>0.320268</v>
      </c>
      <c r="H73">
        <v>0.355931</v>
      </c>
      <c r="I73">
        <v>0.39236199999999999</v>
      </c>
      <c r="J73">
        <v>0.429591</v>
      </c>
      <c r="K73">
        <v>0.46765200000000001</v>
      </c>
      <c r="L73">
        <v>0.50658099999999995</v>
      </c>
      <c r="M73">
        <v>0.54641499999999998</v>
      </c>
      <c r="N73">
        <v>0.58719500000000002</v>
      </c>
      <c r="O73">
        <v>0.62896300000000005</v>
      </c>
      <c r="P73">
        <v>0.67176499999999995</v>
      </c>
      <c r="Q73">
        <v>0.71565000000000001</v>
      </c>
      <c r="R73">
        <v>0.76066900000000004</v>
      </c>
      <c r="S73">
        <v>0.80687900000000001</v>
      </c>
      <c r="T73">
        <v>0.85433899999999996</v>
      </c>
      <c r="U73">
        <v>0.90311399999999997</v>
      </c>
    </row>
    <row r="74" spans="1:21" x14ac:dyDescent="0.3">
      <c r="A74" t="s">
        <v>5</v>
      </c>
    </row>
    <row r="75" spans="1:21" x14ac:dyDescent="0.3">
      <c r="B75">
        <v>6.3969300000000007E-2</v>
      </c>
      <c r="C75">
        <v>7.7602699999999997E-2</v>
      </c>
      <c r="D75">
        <v>9.1543899999999997E-2</v>
      </c>
      <c r="E75">
        <v>0.105806</v>
      </c>
      <c r="F75">
        <v>0.120404</v>
      </c>
      <c r="G75">
        <v>0.135353</v>
      </c>
      <c r="H75">
        <v>0.15067</v>
      </c>
      <c r="I75">
        <v>0.16637099999999999</v>
      </c>
      <c r="J75">
        <v>0.182475</v>
      </c>
      <c r="K75">
        <v>0.19900300000000001</v>
      </c>
      <c r="L75">
        <v>0.215975</v>
      </c>
      <c r="M75">
        <v>0.23341500000000001</v>
      </c>
      <c r="N75">
        <v>0.25134800000000002</v>
      </c>
      <c r="O75">
        <v>0.26980100000000001</v>
      </c>
      <c r="P75">
        <v>0.28880099999999997</v>
      </c>
      <c r="Q75">
        <v>0.30838199999999999</v>
      </c>
      <c r="R75">
        <v>0.32857500000000001</v>
      </c>
      <c r="S75">
        <v>0.34941800000000001</v>
      </c>
      <c r="T75">
        <v>0.37095099999999998</v>
      </c>
      <c r="U75">
        <v>0.39321699999999998</v>
      </c>
    </row>
    <row r="76" spans="1:21" x14ac:dyDescent="0.3">
      <c r="A76" t="s">
        <v>6</v>
      </c>
    </row>
    <row r="77" spans="1:21" x14ac:dyDescent="0.3">
      <c r="B77">
        <v>1.4161699999999999</v>
      </c>
      <c r="C77">
        <v>1.3890199999999999</v>
      </c>
      <c r="D77">
        <v>1.3620399999999999</v>
      </c>
      <c r="E77">
        <v>1.3352299999999999</v>
      </c>
      <c r="F77">
        <v>1.3085899999999999</v>
      </c>
      <c r="G77">
        <v>1.28213</v>
      </c>
      <c r="H77">
        <v>1.2558400000000001</v>
      </c>
      <c r="I77">
        <v>1.22973</v>
      </c>
      <c r="J77">
        <v>1.20381</v>
      </c>
      <c r="K77">
        <v>1.1780600000000001</v>
      </c>
      <c r="L77">
        <v>1.1525000000000001</v>
      </c>
      <c r="M77">
        <v>1.12713</v>
      </c>
      <c r="N77">
        <v>1.1019399999999999</v>
      </c>
      <c r="O77">
        <v>1.0769500000000001</v>
      </c>
      <c r="P77">
        <v>1.0521499999999999</v>
      </c>
      <c r="Q77">
        <v>1.02755</v>
      </c>
      <c r="R77">
        <v>1.00315</v>
      </c>
      <c r="S77">
        <v>0.97894800000000004</v>
      </c>
      <c r="T77">
        <v>0.95495300000000005</v>
      </c>
      <c r="U77">
        <v>0.93116600000000005</v>
      </c>
    </row>
    <row r="78" spans="1:21" x14ac:dyDescent="0.3">
      <c r="A78" t="s">
        <v>7</v>
      </c>
    </row>
    <row r="79" spans="1:21" x14ac:dyDescent="0.3">
      <c r="B79">
        <v>0.32412099999999999</v>
      </c>
      <c r="C79">
        <v>0.319718</v>
      </c>
      <c r="D79">
        <v>0.315357</v>
      </c>
      <c r="E79">
        <v>0.31103900000000001</v>
      </c>
      <c r="F79">
        <v>0.30676199999999998</v>
      </c>
      <c r="G79">
        <v>0.30252800000000002</v>
      </c>
      <c r="H79">
        <v>0.29833500000000002</v>
      </c>
      <c r="I79">
        <v>0.29418499999999997</v>
      </c>
      <c r="J79">
        <v>0.290076</v>
      </c>
      <c r="K79">
        <v>0.28600900000000001</v>
      </c>
      <c r="L79">
        <v>0.28198400000000001</v>
      </c>
      <c r="M79">
        <v>0.27800000000000002</v>
      </c>
      <c r="N79">
        <v>0.27405800000000002</v>
      </c>
      <c r="O79">
        <v>0.27015600000000001</v>
      </c>
      <c r="P79">
        <v>0.266295</v>
      </c>
      <c r="Q79">
        <v>0.26247399999999999</v>
      </c>
      <c r="R79">
        <v>0.25869300000000001</v>
      </c>
      <c r="S79">
        <v>0.25495099999999998</v>
      </c>
      <c r="T79">
        <v>0.251249</v>
      </c>
      <c r="U79">
        <v>0.247584</v>
      </c>
    </row>
    <row r="80" spans="1:21" x14ac:dyDescent="0.3">
      <c r="A80" t="s">
        <v>89</v>
      </c>
    </row>
    <row r="81" spans="1:21" x14ac:dyDescent="0.3">
      <c r="B81">
        <v>1.0567299999999999</v>
      </c>
      <c r="C81">
        <v>1.0364800000000001</v>
      </c>
      <c r="D81">
        <v>1.01634</v>
      </c>
      <c r="E81">
        <v>0.99633700000000003</v>
      </c>
      <c r="F81">
        <v>0.97645999999999999</v>
      </c>
      <c r="G81">
        <v>0.95671300000000004</v>
      </c>
      <c r="H81">
        <v>0.93709799999999999</v>
      </c>
      <c r="I81">
        <v>0.91761599999999999</v>
      </c>
      <c r="J81">
        <v>0.89826899999999998</v>
      </c>
      <c r="K81">
        <v>0.87905699999999998</v>
      </c>
      <c r="L81">
        <v>0.85998399999999997</v>
      </c>
      <c r="M81">
        <v>0.84105099999999999</v>
      </c>
      <c r="N81">
        <v>0.82225800000000004</v>
      </c>
      <c r="O81">
        <v>0.80360900000000002</v>
      </c>
      <c r="P81">
        <v>0.78510500000000005</v>
      </c>
      <c r="Q81">
        <v>0.76674799999999999</v>
      </c>
      <c r="R81">
        <v>0.74853999999999998</v>
      </c>
      <c r="S81">
        <v>0.73048199999999996</v>
      </c>
      <c r="T81">
        <v>0.71257700000000002</v>
      </c>
      <c r="U81">
        <v>0.69482699999999997</v>
      </c>
    </row>
    <row r="82" spans="1:21" x14ac:dyDescent="0.3">
      <c r="A82" t="s">
        <v>100</v>
      </c>
    </row>
    <row r="83" spans="1:21" x14ac:dyDescent="0.3">
      <c r="B83">
        <v>0.12703100000000001</v>
      </c>
      <c r="C83">
        <v>0.12698699999999999</v>
      </c>
      <c r="D83">
        <v>0.12693399999999999</v>
      </c>
      <c r="E83">
        <v>0.12687200000000001</v>
      </c>
      <c r="F83">
        <v>0.1268</v>
      </c>
      <c r="G83">
        <v>0.126717</v>
      </c>
      <c r="H83">
        <v>0.12662300000000001</v>
      </c>
      <c r="I83">
        <v>0.12651699999999999</v>
      </c>
      <c r="J83">
        <v>0.12639800000000001</v>
      </c>
      <c r="K83">
        <v>0.12626499999999999</v>
      </c>
      <c r="L83">
        <v>0.12611800000000001</v>
      </c>
      <c r="M83">
        <v>0.12595600000000001</v>
      </c>
      <c r="N83">
        <v>0.125778</v>
      </c>
      <c r="O83">
        <v>0.125583</v>
      </c>
      <c r="P83">
        <v>0.12537100000000001</v>
      </c>
      <c r="Q83">
        <v>0.12514</v>
      </c>
      <c r="R83">
        <v>0.12489</v>
      </c>
      <c r="S83">
        <v>0.12461999999999999</v>
      </c>
      <c r="T83">
        <v>0.12433</v>
      </c>
      <c r="U83">
        <v>0.124018</v>
      </c>
    </row>
    <row r="84" spans="1:21" x14ac:dyDescent="0.3">
      <c r="A84" t="s">
        <v>8</v>
      </c>
    </row>
    <row r="85" spans="1:21" x14ac:dyDescent="0.3">
      <c r="B85">
        <v>1.5304199999999999</v>
      </c>
      <c r="C85">
        <v>1.4845999999999999</v>
      </c>
      <c r="D85">
        <v>1.4399500000000001</v>
      </c>
      <c r="E85">
        <v>1.39645</v>
      </c>
      <c r="F85">
        <v>1.35408</v>
      </c>
      <c r="G85">
        <v>1.31284</v>
      </c>
      <c r="H85">
        <v>1.2726999999999999</v>
      </c>
      <c r="I85">
        <v>1.2336400000000001</v>
      </c>
      <c r="J85">
        <v>1.1956599999999999</v>
      </c>
      <c r="K85">
        <v>1.15873</v>
      </c>
      <c r="L85">
        <v>1.1228400000000001</v>
      </c>
      <c r="M85">
        <v>1.08796</v>
      </c>
      <c r="N85">
        <v>1.05409</v>
      </c>
      <c r="O85">
        <v>1.02121</v>
      </c>
      <c r="P85">
        <v>0.98928700000000003</v>
      </c>
      <c r="Q85">
        <v>0.958318</v>
      </c>
      <c r="R85">
        <v>0.92828100000000002</v>
      </c>
      <c r="S85">
        <v>0.89915800000000001</v>
      </c>
      <c r="T85">
        <v>0.87092899999999995</v>
      </c>
      <c r="U85">
        <v>0.84357700000000002</v>
      </c>
    </row>
    <row r="86" spans="1:21" x14ac:dyDescent="0.3">
      <c r="A86" t="s">
        <v>9</v>
      </c>
    </row>
    <row r="87" spans="1:21" x14ac:dyDescent="0.3">
      <c r="B87">
        <v>0.34837899999999999</v>
      </c>
      <c r="C87">
        <v>0.34095799999999998</v>
      </c>
      <c r="D87">
        <v>0.33373399999999998</v>
      </c>
      <c r="E87">
        <v>0.32669799999999999</v>
      </c>
      <c r="F87">
        <v>0.31984099999999999</v>
      </c>
      <c r="G87">
        <v>0.31315599999999999</v>
      </c>
      <c r="H87">
        <v>0.30663499999999999</v>
      </c>
      <c r="I87">
        <v>0.30027100000000001</v>
      </c>
      <c r="J87">
        <v>0.29405799999999999</v>
      </c>
      <c r="K87">
        <v>0.28799000000000002</v>
      </c>
      <c r="L87">
        <v>0.28206100000000001</v>
      </c>
      <c r="M87">
        <v>0.27626499999999998</v>
      </c>
      <c r="N87">
        <v>0.27059899999999998</v>
      </c>
      <c r="O87">
        <v>0.26505800000000002</v>
      </c>
      <c r="P87">
        <v>0.25963700000000001</v>
      </c>
      <c r="Q87">
        <v>0.25433499999999998</v>
      </c>
      <c r="R87">
        <v>0.24914700000000001</v>
      </c>
      <c r="S87">
        <v>0.24407100000000001</v>
      </c>
      <c r="T87">
        <v>0.23910500000000001</v>
      </c>
      <c r="U87">
        <v>0.23424700000000001</v>
      </c>
    </row>
    <row r="88" spans="1:21" x14ac:dyDescent="0.3">
      <c r="A88" t="s">
        <v>10</v>
      </c>
    </row>
    <row r="89" spans="1:21" x14ac:dyDescent="0.3">
      <c r="B89">
        <v>3.04461</v>
      </c>
      <c r="C89">
        <v>2.9534600000000002</v>
      </c>
      <c r="D89">
        <v>2.86463</v>
      </c>
      <c r="E89">
        <v>2.7780900000000002</v>
      </c>
      <c r="F89">
        <v>2.6938200000000001</v>
      </c>
      <c r="G89">
        <v>2.6117599999999999</v>
      </c>
      <c r="H89">
        <v>2.5319099999999999</v>
      </c>
      <c r="I89">
        <v>2.4542099999999998</v>
      </c>
      <c r="J89">
        <v>2.3786499999999999</v>
      </c>
      <c r="K89">
        <v>2.30518</v>
      </c>
      <c r="L89">
        <v>2.2337699999999998</v>
      </c>
      <c r="M89">
        <v>2.16439</v>
      </c>
      <c r="N89">
        <v>2.09701</v>
      </c>
      <c r="O89">
        <v>2.03159</v>
      </c>
      <c r="P89">
        <v>1.9680899999999999</v>
      </c>
      <c r="Q89">
        <v>1.90648</v>
      </c>
      <c r="R89">
        <v>1.8467199999999999</v>
      </c>
      <c r="S89">
        <v>1.7887900000000001</v>
      </c>
      <c r="T89">
        <v>1.7326299999999999</v>
      </c>
      <c r="U89">
        <v>1.67821</v>
      </c>
    </row>
    <row r="90" spans="1:21" x14ac:dyDescent="0.3">
      <c r="A90" t="s">
        <v>11</v>
      </c>
    </row>
    <row r="91" spans="1:21" x14ac:dyDescent="0.3">
      <c r="B91">
        <v>0.62215799999999999</v>
      </c>
      <c r="C91">
        <v>0.60994899999999996</v>
      </c>
      <c r="D91">
        <v>0.59806899999999996</v>
      </c>
      <c r="E91">
        <v>0.58649799999999996</v>
      </c>
      <c r="F91">
        <v>0.57521999999999995</v>
      </c>
      <c r="G91">
        <v>0.56421699999999997</v>
      </c>
      <c r="H91">
        <v>0.55347500000000005</v>
      </c>
      <c r="I91">
        <v>0.54297799999999996</v>
      </c>
      <c r="J91">
        <v>0.53271500000000005</v>
      </c>
      <c r="K91">
        <v>0.52267200000000003</v>
      </c>
      <c r="L91">
        <v>0.51283999999999996</v>
      </c>
      <c r="M91">
        <v>0.50320900000000002</v>
      </c>
      <c r="N91">
        <v>0.49376999999999999</v>
      </c>
      <c r="O91">
        <v>0.484516</v>
      </c>
      <c r="P91">
        <v>0.475439</v>
      </c>
      <c r="Q91">
        <v>0.466534</v>
      </c>
      <c r="R91">
        <v>0.45779700000000001</v>
      </c>
      <c r="S91">
        <v>0.44922299999999998</v>
      </c>
      <c r="T91">
        <v>0.44080900000000001</v>
      </c>
      <c r="U91">
        <v>0.43255199999999999</v>
      </c>
    </row>
    <row r="92" spans="1:21" x14ac:dyDescent="0.3">
      <c r="A92" t="s">
        <v>12</v>
      </c>
    </row>
    <row r="93" spans="1:21" x14ac:dyDescent="0.3">
      <c r="B93">
        <v>1.44442</v>
      </c>
      <c r="C93">
        <v>1.39384</v>
      </c>
      <c r="D93">
        <v>1.3459700000000001</v>
      </c>
      <c r="E93">
        <v>1.3006899999999999</v>
      </c>
      <c r="F93">
        <v>1.25786</v>
      </c>
      <c r="G93">
        <v>1.2173400000000001</v>
      </c>
      <c r="H93">
        <v>1.1790099999999999</v>
      </c>
      <c r="I93">
        <v>1.1427499999999999</v>
      </c>
      <c r="J93">
        <v>1.1084499999999999</v>
      </c>
      <c r="K93">
        <v>1.0760000000000001</v>
      </c>
      <c r="L93">
        <v>1.0452699999999999</v>
      </c>
      <c r="M93">
        <v>1.0161899999999999</v>
      </c>
      <c r="N93">
        <v>0.98863400000000001</v>
      </c>
      <c r="O93">
        <v>0.96252199999999999</v>
      </c>
      <c r="P93">
        <v>0.93775900000000001</v>
      </c>
      <c r="Q93">
        <v>0.91425900000000004</v>
      </c>
      <c r="R93">
        <v>0.89193800000000001</v>
      </c>
      <c r="S93">
        <v>0.87071799999999999</v>
      </c>
      <c r="T93">
        <v>0.85052300000000003</v>
      </c>
      <c r="U93">
        <v>0.83128000000000002</v>
      </c>
    </row>
    <row r="94" spans="1:21" x14ac:dyDescent="0.3">
      <c r="A94" t="s">
        <v>13</v>
      </c>
    </row>
    <row r="95" spans="1:21" x14ac:dyDescent="0.3">
      <c r="B95">
        <v>0.31892500000000001</v>
      </c>
      <c r="C95">
        <v>0.315585</v>
      </c>
      <c r="D95">
        <v>0.31249700000000002</v>
      </c>
      <c r="E95">
        <v>0.30960799999999999</v>
      </c>
      <c r="F95">
        <v>0.30687999999999999</v>
      </c>
      <c r="G95">
        <v>0.30427999999999999</v>
      </c>
      <c r="H95">
        <v>0.30178199999999999</v>
      </c>
      <c r="I95">
        <v>0.29936499999999999</v>
      </c>
      <c r="J95">
        <v>0.29701300000000003</v>
      </c>
      <c r="K95">
        <v>0.29471399999999998</v>
      </c>
      <c r="L95">
        <v>0.292458</v>
      </c>
      <c r="M95">
        <v>0.29023700000000002</v>
      </c>
      <c r="N95">
        <v>0.28804400000000002</v>
      </c>
      <c r="O95">
        <v>0.28587499999999999</v>
      </c>
      <c r="P95">
        <v>0.283725</v>
      </c>
      <c r="Q95">
        <v>0.28159200000000001</v>
      </c>
      <c r="R95">
        <v>0.27947100000000002</v>
      </c>
      <c r="S95">
        <v>0.27736100000000002</v>
      </c>
      <c r="T95">
        <v>0.27525899999999998</v>
      </c>
      <c r="U95">
        <v>0.27316200000000002</v>
      </c>
    </row>
    <row r="96" spans="1:21" x14ac:dyDescent="0.3">
      <c r="A96" t="s">
        <v>86</v>
      </c>
    </row>
    <row r="97" spans="1:23" x14ac:dyDescent="0.3">
      <c r="B97">
        <v>1.3976</v>
      </c>
      <c r="C97">
        <v>1.34253</v>
      </c>
      <c r="D97">
        <v>1.29043</v>
      </c>
      <c r="E97">
        <v>1.2411300000000001</v>
      </c>
      <c r="F97">
        <v>1.19448</v>
      </c>
      <c r="G97">
        <v>1.1503399999999999</v>
      </c>
      <c r="H97">
        <v>1.1085400000000001</v>
      </c>
      <c r="I97">
        <v>1.0689599999999999</v>
      </c>
      <c r="J97">
        <v>1.0314700000000001</v>
      </c>
      <c r="K97">
        <v>0.99593299999999996</v>
      </c>
      <c r="L97">
        <v>0.96223199999999998</v>
      </c>
      <c r="M97">
        <v>0.93025000000000002</v>
      </c>
      <c r="N97">
        <v>0.89987799999999996</v>
      </c>
      <c r="O97">
        <v>0.87100900000000003</v>
      </c>
      <c r="P97">
        <v>0.84354300000000004</v>
      </c>
      <c r="Q97">
        <v>0.817384</v>
      </c>
      <c r="R97">
        <v>0.79244099999999995</v>
      </c>
      <c r="S97">
        <v>0.76862799999999998</v>
      </c>
      <c r="T97">
        <v>0.74586200000000002</v>
      </c>
      <c r="U97">
        <v>0.72406599999999999</v>
      </c>
    </row>
    <row r="98" spans="1:23" x14ac:dyDescent="0.3">
      <c r="A98" t="s">
        <v>87</v>
      </c>
    </row>
    <row r="99" spans="1:23" x14ac:dyDescent="0.3">
      <c r="B99">
        <v>0.31059900000000001</v>
      </c>
      <c r="C99">
        <v>0.30795600000000001</v>
      </c>
      <c r="D99">
        <v>0.305253</v>
      </c>
      <c r="E99">
        <v>0.302479</v>
      </c>
      <c r="F99">
        <v>0.29963299999999998</v>
      </c>
      <c r="G99">
        <v>0.29671399999999998</v>
      </c>
      <c r="H99">
        <v>0.29372700000000002</v>
      </c>
      <c r="I99">
        <v>0.29067700000000002</v>
      </c>
      <c r="J99">
        <v>0.28757100000000002</v>
      </c>
      <c r="K99">
        <v>0.28441699999999998</v>
      </c>
      <c r="L99">
        <v>0.28122200000000003</v>
      </c>
      <c r="M99">
        <v>0.27799400000000002</v>
      </c>
      <c r="N99">
        <v>0.27473900000000001</v>
      </c>
      <c r="O99">
        <v>0.27146500000000001</v>
      </c>
      <c r="P99">
        <v>0.26817600000000003</v>
      </c>
      <c r="Q99">
        <v>0.26487899999999998</v>
      </c>
      <c r="R99">
        <v>0.261577</v>
      </c>
      <c r="S99">
        <v>0.25827499999999998</v>
      </c>
      <c r="T99">
        <v>0.25497500000000001</v>
      </c>
      <c r="U99">
        <v>0.25168099999999999</v>
      </c>
    </row>
    <row r="100" spans="1:23" x14ac:dyDescent="0.3">
      <c r="A100" t="s">
        <v>52</v>
      </c>
    </row>
    <row r="101" spans="1:23" x14ac:dyDescent="0.3">
      <c r="B101">
        <v>0.78208800000000001</v>
      </c>
      <c r="C101">
        <v>0.83473799999999998</v>
      </c>
      <c r="D101">
        <v>0.89010599999999995</v>
      </c>
      <c r="E101">
        <v>0.948299</v>
      </c>
      <c r="F101">
        <v>1.00943</v>
      </c>
      <c r="G101">
        <v>1.07362</v>
      </c>
      <c r="H101">
        <v>1.1410100000000001</v>
      </c>
      <c r="I101">
        <v>1.21174</v>
      </c>
      <c r="J101">
        <v>1.2859700000000001</v>
      </c>
      <c r="K101">
        <v>1.3638699999999999</v>
      </c>
      <c r="L101">
        <v>1.44563</v>
      </c>
      <c r="M101">
        <v>1.53146</v>
      </c>
      <c r="N101">
        <v>1.6215900000000001</v>
      </c>
      <c r="O101">
        <v>1.71627</v>
      </c>
      <c r="P101">
        <v>1.81579</v>
      </c>
      <c r="Q101">
        <v>1.92045</v>
      </c>
      <c r="R101">
        <v>2.0306099999999998</v>
      </c>
      <c r="S101">
        <v>2.1466500000000002</v>
      </c>
      <c r="T101">
        <v>2.2690000000000001</v>
      </c>
      <c r="U101">
        <v>2.3981499999999998</v>
      </c>
    </row>
    <row r="102" spans="1:23" x14ac:dyDescent="0.3">
      <c r="A102" t="s">
        <v>53</v>
      </c>
    </row>
    <row r="103" spans="1:23" x14ac:dyDescent="0.3">
      <c r="B103">
        <v>0.34373799999999999</v>
      </c>
      <c r="C103">
        <v>0.36776999999999999</v>
      </c>
      <c r="D103">
        <v>0.39332099999999998</v>
      </c>
      <c r="E103">
        <v>0.42047200000000001</v>
      </c>
      <c r="F103">
        <v>0.44931300000000002</v>
      </c>
      <c r="G103">
        <v>0.47993999999999998</v>
      </c>
      <c r="H103">
        <v>0.512459</v>
      </c>
      <c r="I103">
        <v>0.54698500000000005</v>
      </c>
      <c r="J103">
        <v>0.58364799999999994</v>
      </c>
      <c r="K103">
        <v>0.62258800000000003</v>
      </c>
      <c r="L103">
        <v>0.66396299999999997</v>
      </c>
      <c r="M103">
        <v>0.70794800000000002</v>
      </c>
      <c r="N103">
        <v>0.75473900000000005</v>
      </c>
      <c r="O103">
        <v>0.80455600000000005</v>
      </c>
      <c r="P103">
        <v>0.85764399999999996</v>
      </c>
      <c r="Q103">
        <v>0.91428200000000004</v>
      </c>
      <c r="R103">
        <v>0.97478299999999996</v>
      </c>
      <c r="S103">
        <v>1.0395000000000001</v>
      </c>
      <c r="T103">
        <v>1.10884</v>
      </c>
      <c r="U103">
        <v>1.18326</v>
      </c>
    </row>
    <row r="104" spans="1:23" x14ac:dyDescent="0.3">
      <c r="A104" t="s">
        <v>63</v>
      </c>
    </row>
    <row r="105" spans="1:23" x14ac:dyDescent="0.3">
      <c r="B105">
        <v>1.08212</v>
      </c>
      <c r="C105">
        <v>1.08287</v>
      </c>
      <c r="D105">
        <v>1.08358</v>
      </c>
      <c r="E105">
        <v>1.08423</v>
      </c>
      <c r="F105">
        <v>1.0848199999999999</v>
      </c>
      <c r="G105">
        <v>1.08535</v>
      </c>
      <c r="H105">
        <v>1.0858099999999999</v>
      </c>
      <c r="I105">
        <v>1.08619</v>
      </c>
      <c r="J105">
        <v>1.0865</v>
      </c>
      <c r="K105">
        <v>1.0867199999999999</v>
      </c>
      <c r="L105">
        <v>1.0868500000000001</v>
      </c>
      <c r="M105">
        <v>1.0868800000000001</v>
      </c>
      <c r="N105">
        <v>1.0868100000000001</v>
      </c>
      <c r="O105">
        <v>1.0866199999999999</v>
      </c>
      <c r="P105">
        <v>1.0863100000000001</v>
      </c>
      <c r="Q105">
        <v>1.08586</v>
      </c>
      <c r="R105">
        <v>1.08528</v>
      </c>
      <c r="S105">
        <v>1.0845400000000001</v>
      </c>
      <c r="T105">
        <v>1.0836399999999999</v>
      </c>
      <c r="U105">
        <v>1.08256</v>
      </c>
    </row>
    <row r="106" spans="1:23" x14ac:dyDescent="0.3">
      <c r="A106" t="s">
        <v>64</v>
      </c>
    </row>
    <row r="107" spans="1:23" x14ac:dyDescent="0.3">
      <c r="B107">
        <v>7.1487700000000001E-2</v>
      </c>
      <c r="C107">
        <v>7.1440500000000004E-2</v>
      </c>
      <c r="D107">
        <v>7.1414800000000001E-2</v>
      </c>
      <c r="E107">
        <v>7.1409100000000003E-2</v>
      </c>
      <c r="F107">
        <v>7.1421600000000002E-2</v>
      </c>
      <c r="G107">
        <v>7.1450399999999997E-2</v>
      </c>
      <c r="H107">
        <v>7.1493299999999996E-2</v>
      </c>
      <c r="I107">
        <v>7.1548299999999995E-2</v>
      </c>
      <c r="J107">
        <v>7.1613099999999999E-2</v>
      </c>
      <c r="K107">
        <v>7.1685100000000002E-2</v>
      </c>
      <c r="L107">
        <v>7.1762099999999995E-2</v>
      </c>
      <c r="M107">
        <v>7.18414E-2</v>
      </c>
      <c r="N107">
        <v>7.1920600000000001E-2</v>
      </c>
      <c r="O107">
        <v>7.1997099999999994E-2</v>
      </c>
      <c r="P107">
        <v>7.2068599999999997E-2</v>
      </c>
      <c r="Q107">
        <v>7.21329E-2</v>
      </c>
      <c r="R107">
        <v>7.2187899999999999E-2</v>
      </c>
      <c r="S107">
        <v>7.2231900000000002E-2</v>
      </c>
      <c r="T107">
        <v>7.22637E-2</v>
      </c>
      <c r="U107">
        <v>7.2282700000000005E-2</v>
      </c>
    </row>
    <row r="108" spans="1:23" x14ac:dyDescent="0.3">
      <c r="A108" t="s">
        <v>65</v>
      </c>
    </row>
    <row r="109" spans="1:23" x14ac:dyDescent="0.3">
      <c r="B109">
        <v>1.4365300000000001</v>
      </c>
      <c r="C109">
        <v>1.41675</v>
      </c>
      <c r="D109">
        <v>1.39567</v>
      </c>
      <c r="E109">
        <v>1.3734200000000001</v>
      </c>
      <c r="F109">
        <v>1.3501000000000001</v>
      </c>
      <c r="G109">
        <v>1.3258399999999999</v>
      </c>
      <c r="H109">
        <v>1.3008</v>
      </c>
      <c r="I109">
        <v>1.2750999999999999</v>
      </c>
      <c r="J109">
        <v>1.2488900000000001</v>
      </c>
      <c r="K109">
        <v>1.22231</v>
      </c>
      <c r="L109">
        <v>1.1955</v>
      </c>
      <c r="M109">
        <v>1.16859</v>
      </c>
      <c r="N109">
        <v>1.1417299999999999</v>
      </c>
      <c r="O109">
        <v>1.1150199999999999</v>
      </c>
      <c r="P109">
        <v>1.0885800000000001</v>
      </c>
      <c r="Q109">
        <v>1.0625100000000001</v>
      </c>
      <c r="R109">
        <v>1.03691</v>
      </c>
      <c r="S109">
        <v>1.0118499999999999</v>
      </c>
      <c r="T109">
        <v>0.98741400000000001</v>
      </c>
      <c r="U109">
        <v>0.96364799999999995</v>
      </c>
    </row>
    <row r="110" spans="1:23" x14ac:dyDescent="0.3">
      <c r="A110" t="s">
        <v>66</v>
      </c>
    </row>
    <row r="111" spans="1:23" x14ac:dyDescent="0.3">
      <c r="B111">
        <v>0.177902</v>
      </c>
      <c r="C111">
        <v>0.183889</v>
      </c>
      <c r="D111">
        <v>0.189446</v>
      </c>
      <c r="E111">
        <v>0.19450100000000001</v>
      </c>
      <c r="F111">
        <v>0.198989</v>
      </c>
      <c r="G111">
        <v>0.20285800000000001</v>
      </c>
      <c r="H111">
        <v>0.206066</v>
      </c>
      <c r="I111">
        <v>0.20858399999999999</v>
      </c>
      <c r="J111">
        <v>0.210396</v>
      </c>
      <c r="K111">
        <v>0.21149599999999999</v>
      </c>
      <c r="L111">
        <v>0.211891</v>
      </c>
      <c r="M111">
        <v>0.21160000000000001</v>
      </c>
      <c r="N111">
        <v>0.21065</v>
      </c>
      <c r="O111">
        <v>0.20907999999999999</v>
      </c>
      <c r="P111">
        <v>0.20693300000000001</v>
      </c>
      <c r="Q111">
        <v>0.204262</v>
      </c>
      <c r="R111">
        <v>0.20112099999999999</v>
      </c>
      <c r="S111">
        <v>0.197571</v>
      </c>
      <c r="T111">
        <v>0.19367000000000001</v>
      </c>
      <c r="U111">
        <v>0.18948100000000001</v>
      </c>
    </row>
    <row r="112" spans="1:23" x14ac:dyDescent="0.3">
      <c r="A112" t="s">
        <v>55</v>
      </c>
      <c r="B112">
        <v>0.35845199999999999</v>
      </c>
      <c r="C112">
        <v>0.434257</v>
      </c>
      <c r="D112">
        <v>0.51155099999999998</v>
      </c>
      <c r="E112">
        <v>0.590391</v>
      </c>
      <c r="F112">
        <v>0.67083499999999996</v>
      </c>
      <c r="G112">
        <v>0.75294700000000003</v>
      </c>
      <c r="H112">
        <v>0.83679199999999998</v>
      </c>
      <c r="I112">
        <v>0.75294700000000003</v>
      </c>
      <c r="J112">
        <v>0.83679199999999998</v>
      </c>
      <c r="K112">
        <v>0.92244000000000004</v>
      </c>
      <c r="L112">
        <v>1.00997</v>
      </c>
      <c r="M112">
        <v>1.09945</v>
      </c>
      <c r="N112">
        <v>1.1909700000000001</v>
      </c>
      <c r="O112">
        <v>1.2846200000000001</v>
      </c>
      <c r="P112">
        <v>1.38049</v>
      </c>
      <c r="Q112">
        <v>1.4786900000000001</v>
      </c>
      <c r="R112">
        <v>1.5793200000000001</v>
      </c>
      <c r="S112">
        <v>1.68249</v>
      </c>
      <c r="T112">
        <v>1.78833</v>
      </c>
      <c r="U112">
        <v>1.89697</v>
      </c>
      <c r="V112">
        <v>2.0085500000000001</v>
      </c>
      <c r="W112">
        <v>2.1232199999999999</v>
      </c>
    </row>
    <row r="113" spans="1:21" x14ac:dyDescent="0.3">
      <c r="B113">
        <v>0.35845199999999999</v>
      </c>
      <c r="C113">
        <v>0.434257</v>
      </c>
      <c r="D113">
        <v>0.51155099999999998</v>
      </c>
      <c r="E113">
        <v>0.590391</v>
      </c>
      <c r="F113">
        <v>0.67083499999999996</v>
      </c>
      <c r="G113">
        <v>0.75294700000000003</v>
      </c>
      <c r="H113">
        <v>0.83679199999999998</v>
      </c>
      <c r="I113">
        <v>0.92244000000000004</v>
      </c>
      <c r="J113">
        <v>1.00997</v>
      </c>
      <c r="K113">
        <v>1.09945</v>
      </c>
      <c r="L113">
        <v>1.1909700000000001</v>
      </c>
      <c r="M113">
        <v>1.2846200000000001</v>
      </c>
      <c r="N113">
        <v>1.38049</v>
      </c>
      <c r="O113">
        <v>1.4786900000000001</v>
      </c>
      <c r="P113">
        <v>1.5793200000000001</v>
      </c>
      <c r="Q113">
        <v>1.68249</v>
      </c>
      <c r="R113">
        <v>1.78833</v>
      </c>
      <c r="S113">
        <v>1.89697</v>
      </c>
      <c r="T113">
        <v>2.0085500000000001</v>
      </c>
      <c r="U113">
        <v>2.1232199999999999</v>
      </c>
    </row>
    <row r="114" spans="1:21" x14ac:dyDescent="0.3">
      <c r="A114" t="s">
        <v>56</v>
      </c>
    </row>
    <row r="115" spans="1:21" x14ac:dyDescent="0.3">
      <c r="B115">
        <v>0.20014899999999999</v>
      </c>
      <c r="C115">
        <v>0.24241799999999999</v>
      </c>
      <c r="D115">
        <v>0.28549799999999997</v>
      </c>
      <c r="E115">
        <v>0.32941999999999999</v>
      </c>
      <c r="F115">
        <v>0.37421700000000002</v>
      </c>
      <c r="G115">
        <v>0.41992400000000002</v>
      </c>
      <c r="H115">
        <v>0.46657799999999999</v>
      </c>
      <c r="I115">
        <v>0.51421799999999995</v>
      </c>
      <c r="J115">
        <v>0.56288499999999997</v>
      </c>
      <c r="K115">
        <v>0.61262399999999995</v>
      </c>
      <c r="L115">
        <v>0.66348200000000002</v>
      </c>
      <c r="M115">
        <v>0.71550999999999998</v>
      </c>
      <c r="N115">
        <v>0.76876100000000003</v>
      </c>
      <c r="O115">
        <v>0.82329399999999997</v>
      </c>
      <c r="P115">
        <v>0.87917000000000001</v>
      </c>
      <c r="Q115">
        <v>0.93645500000000004</v>
      </c>
      <c r="R115">
        <v>0.99522200000000005</v>
      </c>
      <c r="S115">
        <v>1.05555</v>
      </c>
      <c r="T115">
        <v>1.11751</v>
      </c>
      <c r="U115">
        <v>1.1812100000000001</v>
      </c>
    </row>
    <row r="116" spans="1:21" x14ac:dyDescent="0.3">
      <c r="A116" t="s">
        <v>50</v>
      </c>
    </row>
    <row r="117" spans="1:21" x14ac:dyDescent="0.3">
      <c r="B117">
        <v>10.9361</v>
      </c>
      <c r="C117">
        <v>11.6723</v>
      </c>
      <c r="D117">
        <v>12.4465</v>
      </c>
      <c r="E117">
        <v>13.260300000000001</v>
      </c>
      <c r="F117">
        <v>14.1151</v>
      </c>
      <c r="G117">
        <v>15.012700000000001</v>
      </c>
      <c r="H117">
        <v>15.955</v>
      </c>
      <c r="I117">
        <v>16.944099999999999</v>
      </c>
      <c r="J117">
        <v>17.981999999999999</v>
      </c>
      <c r="K117">
        <v>19.071300000000001</v>
      </c>
      <c r="L117">
        <v>20.214600000000001</v>
      </c>
      <c r="M117">
        <v>21.4148</v>
      </c>
      <c r="N117">
        <v>22.6751</v>
      </c>
      <c r="O117">
        <v>23.998999999999999</v>
      </c>
      <c r="P117">
        <v>25.390599999999999</v>
      </c>
      <c r="Q117">
        <v>26.854099999999999</v>
      </c>
      <c r="R117">
        <v>28.394400000000001</v>
      </c>
      <c r="S117">
        <v>30.016999999999999</v>
      </c>
      <c r="T117">
        <v>31.727900000000002</v>
      </c>
      <c r="U117">
        <v>33.533900000000003</v>
      </c>
    </row>
    <row r="118" spans="1:21" x14ac:dyDescent="0.3">
      <c r="A118" t="s">
        <v>51</v>
      </c>
    </row>
    <row r="119" spans="1:21" x14ac:dyDescent="0.3">
      <c r="B119">
        <v>4.7678700000000003</v>
      </c>
      <c r="C119">
        <v>5.1025400000000003</v>
      </c>
      <c r="D119">
        <v>5.4584000000000001</v>
      </c>
      <c r="E119">
        <v>5.8365799999999997</v>
      </c>
      <c r="F119">
        <v>6.2383300000000004</v>
      </c>
      <c r="G119">
        <v>6.6649700000000003</v>
      </c>
      <c r="H119">
        <v>7.1179800000000002</v>
      </c>
      <c r="I119">
        <v>7.5989599999999999</v>
      </c>
      <c r="J119">
        <v>8.1097000000000001</v>
      </c>
      <c r="K119">
        <v>8.6521500000000007</v>
      </c>
      <c r="L119">
        <v>9.2285000000000004</v>
      </c>
      <c r="M119">
        <v>9.8411899999999992</v>
      </c>
      <c r="N119">
        <v>10.492900000000001</v>
      </c>
      <c r="O119">
        <v>11.1868</v>
      </c>
      <c r="P119">
        <v>11.9262</v>
      </c>
      <c r="Q119">
        <v>12.715</v>
      </c>
      <c r="R119">
        <v>13.557600000000001</v>
      </c>
      <c r="S119">
        <v>14.4589</v>
      </c>
      <c r="T119">
        <v>15.4244</v>
      </c>
      <c r="U119">
        <v>16.460699999999999</v>
      </c>
    </row>
    <row r="120" spans="1:21" x14ac:dyDescent="0.3">
      <c r="A120" t="s">
        <v>14</v>
      </c>
    </row>
    <row r="121" spans="1:21" x14ac:dyDescent="0.3">
      <c r="A121">
        <v>1964</v>
      </c>
      <c r="B121">
        <v>0.111343</v>
      </c>
      <c r="C121">
        <v>2.1744300000000001E-2</v>
      </c>
      <c r="D121">
        <v>7.5617199999999996E-2</v>
      </c>
      <c r="E121">
        <v>0.16394800000000001</v>
      </c>
    </row>
    <row r="122" spans="1:21" x14ac:dyDescent="0.3">
      <c r="A122">
        <v>1965</v>
      </c>
      <c r="B122">
        <v>0.12349300000000001</v>
      </c>
      <c r="C122">
        <v>2.3470700000000001E-2</v>
      </c>
      <c r="D122">
        <v>8.4727700000000003E-2</v>
      </c>
      <c r="E122">
        <v>0.17999599999999999</v>
      </c>
    </row>
    <row r="123" spans="1:21" x14ac:dyDescent="0.3">
      <c r="A123">
        <v>1966</v>
      </c>
      <c r="B123">
        <v>0.108764</v>
      </c>
      <c r="C123">
        <v>1.8617100000000001E-2</v>
      </c>
      <c r="D123">
        <v>7.7425499999999994E-2</v>
      </c>
      <c r="E123">
        <v>0.15278800000000001</v>
      </c>
    </row>
    <row r="124" spans="1:21" x14ac:dyDescent="0.3">
      <c r="A124">
        <v>1967</v>
      </c>
      <c r="B124">
        <v>0.166071</v>
      </c>
      <c r="C124">
        <v>2.5600700000000001E-2</v>
      </c>
      <c r="D124">
        <v>0.12223100000000001</v>
      </c>
      <c r="E124">
        <v>0.225635</v>
      </c>
    </row>
    <row r="125" spans="1:21" x14ac:dyDescent="0.3">
      <c r="A125">
        <v>1968</v>
      </c>
      <c r="B125">
        <v>0.170153</v>
      </c>
      <c r="C125">
        <v>2.5829600000000001E-2</v>
      </c>
      <c r="D125">
        <v>0.12581600000000001</v>
      </c>
      <c r="E125">
        <v>0.23011400000000001</v>
      </c>
    </row>
    <row r="126" spans="1:21" x14ac:dyDescent="0.3">
      <c r="A126">
        <v>1969</v>
      </c>
      <c r="B126">
        <v>0.163415</v>
      </c>
      <c r="C126">
        <v>2.4232199999999999E-2</v>
      </c>
      <c r="D126">
        <v>0.121672</v>
      </c>
      <c r="E126">
        <v>0.21947800000000001</v>
      </c>
    </row>
    <row r="127" spans="1:21" x14ac:dyDescent="0.3">
      <c r="A127">
        <v>1970</v>
      </c>
      <c r="B127">
        <v>0.195436</v>
      </c>
      <c r="C127">
        <v>2.6651899999999999E-2</v>
      </c>
      <c r="D127">
        <v>0.14896999999999999</v>
      </c>
      <c r="E127">
        <v>0.25639499999999998</v>
      </c>
    </row>
    <row r="128" spans="1:21" x14ac:dyDescent="0.3">
      <c r="A128">
        <v>1971</v>
      </c>
      <c r="B128">
        <v>0.261297</v>
      </c>
      <c r="C128">
        <v>3.30253E-2</v>
      </c>
      <c r="D128">
        <v>0.20313700000000001</v>
      </c>
      <c r="E128">
        <v>0.33611000000000002</v>
      </c>
    </row>
    <row r="129" spans="1:5" x14ac:dyDescent="0.3">
      <c r="A129">
        <v>1972</v>
      </c>
      <c r="B129">
        <v>0.318749</v>
      </c>
      <c r="C129">
        <v>4.1781899999999997E-2</v>
      </c>
      <c r="D129">
        <v>0.24551500000000001</v>
      </c>
      <c r="E129">
        <v>0.41382799999999997</v>
      </c>
    </row>
    <row r="130" spans="1:5" x14ac:dyDescent="0.3">
      <c r="A130">
        <v>1973</v>
      </c>
      <c r="B130">
        <v>0.38832</v>
      </c>
      <c r="C130">
        <v>5.7200500000000001E-2</v>
      </c>
      <c r="D130">
        <v>0.289688</v>
      </c>
      <c r="E130">
        <v>0.52053400000000005</v>
      </c>
    </row>
    <row r="131" spans="1:5" x14ac:dyDescent="0.3">
      <c r="A131">
        <v>1974</v>
      </c>
      <c r="B131">
        <v>0.385739</v>
      </c>
      <c r="C131">
        <v>5.2420099999999997E-2</v>
      </c>
      <c r="D131">
        <v>0.29430400000000001</v>
      </c>
      <c r="E131">
        <v>0.50558099999999995</v>
      </c>
    </row>
    <row r="132" spans="1:5" x14ac:dyDescent="0.3">
      <c r="A132">
        <v>1975</v>
      </c>
      <c r="B132">
        <v>0.35175800000000002</v>
      </c>
      <c r="C132">
        <v>3.7200499999999997E-2</v>
      </c>
      <c r="D132">
        <v>0.28486600000000001</v>
      </c>
      <c r="E132">
        <v>0.43435800000000002</v>
      </c>
    </row>
    <row r="133" spans="1:5" x14ac:dyDescent="0.3">
      <c r="A133">
        <v>1976</v>
      </c>
      <c r="B133">
        <v>0.31462699999999999</v>
      </c>
      <c r="C133">
        <v>2.9378000000000001E-2</v>
      </c>
      <c r="D133">
        <v>0.26113700000000001</v>
      </c>
      <c r="E133">
        <v>0.37907400000000002</v>
      </c>
    </row>
    <row r="134" spans="1:5" x14ac:dyDescent="0.3">
      <c r="A134">
        <v>1977</v>
      </c>
      <c r="B134">
        <v>0.26780500000000002</v>
      </c>
      <c r="C134">
        <v>2.4165499999999999E-2</v>
      </c>
      <c r="D134">
        <v>0.223666</v>
      </c>
      <c r="E134">
        <v>0.32065500000000002</v>
      </c>
    </row>
    <row r="135" spans="1:5" x14ac:dyDescent="0.3">
      <c r="A135">
        <v>1978</v>
      </c>
      <c r="B135">
        <v>0.27452500000000002</v>
      </c>
      <c r="C135">
        <v>2.38009E-2</v>
      </c>
      <c r="D135">
        <v>0.23089699999999999</v>
      </c>
      <c r="E135">
        <v>0.32639699999999999</v>
      </c>
    </row>
    <row r="136" spans="1:5" x14ac:dyDescent="0.3">
      <c r="A136">
        <v>1979</v>
      </c>
      <c r="B136">
        <v>0.24463099999999999</v>
      </c>
      <c r="C136">
        <v>1.9875400000000001E-2</v>
      </c>
      <c r="D136">
        <v>0.20799699999999999</v>
      </c>
      <c r="E136">
        <v>0.28771600000000003</v>
      </c>
    </row>
    <row r="137" spans="1:5" x14ac:dyDescent="0.3">
      <c r="A137">
        <v>1980</v>
      </c>
      <c r="B137">
        <v>0.17174600000000001</v>
      </c>
      <c r="C137">
        <v>1.23645E-2</v>
      </c>
      <c r="D137">
        <v>0.14874299999999999</v>
      </c>
      <c r="E137">
        <v>0.19830700000000001</v>
      </c>
    </row>
    <row r="138" spans="1:5" x14ac:dyDescent="0.3">
      <c r="A138">
        <v>1981</v>
      </c>
      <c r="B138">
        <v>0.126803</v>
      </c>
      <c r="C138">
        <v>8.9667199999999992E-3</v>
      </c>
      <c r="D138">
        <v>0.110099</v>
      </c>
      <c r="E138">
        <v>0.146041</v>
      </c>
    </row>
    <row r="139" spans="1:5" x14ac:dyDescent="0.3">
      <c r="A139">
        <v>1982</v>
      </c>
      <c r="B139">
        <v>0.10832700000000001</v>
      </c>
      <c r="C139">
        <v>7.50098E-3</v>
      </c>
      <c r="D139">
        <v>9.4333500000000001E-2</v>
      </c>
      <c r="E139">
        <v>0.12439699999999999</v>
      </c>
    </row>
    <row r="140" spans="1:5" x14ac:dyDescent="0.3">
      <c r="A140">
        <v>1983</v>
      </c>
      <c r="B140">
        <v>0.104756</v>
      </c>
      <c r="C140">
        <v>7.0650399999999999E-3</v>
      </c>
      <c r="D140">
        <v>9.1551199999999999E-2</v>
      </c>
      <c r="E140">
        <v>0.119865</v>
      </c>
    </row>
    <row r="141" spans="1:5" x14ac:dyDescent="0.3">
      <c r="A141">
        <v>1984</v>
      </c>
      <c r="B141">
        <v>0.108456</v>
      </c>
      <c r="C141">
        <v>6.9221600000000001E-3</v>
      </c>
      <c r="D141">
        <v>9.5470899999999997E-2</v>
      </c>
      <c r="E141">
        <v>0.123206</v>
      </c>
    </row>
    <row r="142" spans="1:5" x14ac:dyDescent="0.3">
      <c r="A142">
        <v>1985</v>
      </c>
      <c r="B142">
        <v>0.105881</v>
      </c>
      <c r="C142">
        <v>6.4733300000000002E-3</v>
      </c>
      <c r="D142">
        <v>9.3705700000000003E-2</v>
      </c>
      <c r="E142">
        <v>0.119639</v>
      </c>
    </row>
    <row r="143" spans="1:5" x14ac:dyDescent="0.3">
      <c r="A143">
        <v>1986</v>
      </c>
      <c r="B143">
        <v>0.10462399999999999</v>
      </c>
      <c r="C143">
        <v>6.18565E-3</v>
      </c>
      <c r="D143">
        <v>9.2965300000000001E-2</v>
      </c>
      <c r="E143">
        <v>0.117744</v>
      </c>
    </row>
    <row r="144" spans="1:5" x14ac:dyDescent="0.3">
      <c r="A144">
        <v>1987</v>
      </c>
      <c r="B144">
        <v>7.97543E-2</v>
      </c>
      <c r="C144">
        <v>4.6655899999999998E-3</v>
      </c>
      <c r="D144">
        <v>7.0955400000000002E-2</v>
      </c>
      <c r="E144">
        <v>8.9644299999999996E-2</v>
      </c>
    </row>
    <row r="145" spans="1:5" x14ac:dyDescent="0.3">
      <c r="A145">
        <v>1988</v>
      </c>
      <c r="B145">
        <v>0.120154</v>
      </c>
      <c r="C145">
        <v>6.7092499999999999E-3</v>
      </c>
      <c r="D145">
        <v>0.10746699999999999</v>
      </c>
      <c r="E145">
        <v>0.13433800000000001</v>
      </c>
    </row>
    <row r="146" spans="1:5" x14ac:dyDescent="0.3">
      <c r="A146">
        <v>1989</v>
      </c>
      <c r="B146">
        <v>0.14192299999999999</v>
      </c>
      <c r="C146">
        <v>7.9240400000000003E-3</v>
      </c>
      <c r="D146">
        <v>0.126939</v>
      </c>
      <c r="E146">
        <v>0.15867600000000001</v>
      </c>
    </row>
    <row r="147" spans="1:5" x14ac:dyDescent="0.3">
      <c r="A147">
        <v>1990</v>
      </c>
      <c r="B147">
        <v>0.20516200000000001</v>
      </c>
      <c r="C147">
        <v>1.12417E-2</v>
      </c>
      <c r="D147">
        <v>0.18388199999999999</v>
      </c>
      <c r="E147">
        <v>0.228905</v>
      </c>
    </row>
    <row r="148" spans="1:5" x14ac:dyDescent="0.3">
      <c r="A148">
        <v>1991</v>
      </c>
      <c r="B148">
        <v>0.18179699999999999</v>
      </c>
      <c r="C148">
        <v>9.9942299999999998E-3</v>
      </c>
      <c r="D148">
        <v>0.162882</v>
      </c>
      <c r="E148">
        <v>0.20290900000000001</v>
      </c>
    </row>
    <row r="149" spans="1:5" x14ac:dyDescent="0.3">
      <c r="A149">
        <v>1992</v>
      </c>
      <c r="B149">
        <v>0.168268</v>
      </c>
      <c r="C149">
        <v>8.7830100000000008E-3</v>
      </c>
      <c r="D149">
        <v>0.15159800000000001</v>
      </c>
      <c r="E149">
        <v>0.18676999999999999</v>
      </c>
    </row>
    <row r="150" spans="1:5" x14ac:dyDescent="0.3">
      <c r="A150">
        <v>1993</v>
      </c>
      <c r="B150">
        <v>0.123901</v>
      </c>
      <c r="C150">
        <v>6.6976500000000003E-3</v>
      </c>
      <c r="D150">
        <v>0.11121300000000001</v>
      </c>
      <c r="E150">
        <v>0.13803599999999999</v>
      </c>
    </row>
    <row r="151" spans="1:5" x14ac:dyDescent="0.3">
      <c r="A151">
        <v>1994</v>
      </c>
      <c r="B151">
        <v>0.11385099999999999</v>
      </c>
      <c r="C151">
        <v>6.1486300000000004E-3</v>
      </c>
      <c r="D151">
        <v>0.102202</v>
      </c>
      <c r="E151">
        <v>0.126827</v>
      </c>
    </row>
    <row r="152" spans="1:5" x14ac:dyDescent="0.3">
      <c r="A152">
        <v>1995</v>
      </c>
      <c r="B152">
        <v>0.109628</v>
      </c>
      <c r="C152">
        <v>5.9672099999999997E-3</v>
      </c>
      <c r="D152">
        <v>9.8328299999999993E-2</v>
      </c>
      <c r="E152">
        <v>0.122227</v>
      </c>
    </row>
    <row r="153" spans="1:5" x14ac:dyDescent="0.3">
      <c r="A153">
        <v>1996</v>
      </c>
      <c r="B153">
        <v>0.111744</v>
      </c>
      <c r="C153">
        <v>6.1326699999999998E-3</v>
      </c>
      <c r="D153">
        <v>0.100136</v>
      </c>
      <c r="E153">
        <v>0.124698</v>
      </c>
    </row>
    <row r="154" spans="1:5" x14ac:dyDescent="0.3">
      <c r="A154">
        <v>1997</v>
      </c>
      <c r="B154">
        <v>0.121239</v>
      </c>
      <c r="C154">
        <v>6.6903099999999997E-3</v>
      </c>
      <c r="D154">
        <v>0.10857899999999999</v>
      </c>
      <c r="E154">
        <v>0.135375</v>
      </c>
    </row>
    <row r="155" spans="1:5" x14ac:dyDescent="0.3">
      <c r="A155">
        <v>1998</v>
      </c>
      <c r="B155">
        <v>0.118601</v>
      </c>
      <c r="C155">
        <v>6.4026700000000001E-3</v>
      </c>
      <c r="D155">
        <v>0.106471</v>
      </c>
      <c r="E155">
        <v>0.13211300000000001</v>
      </c>
    </row>
    <row r="156" spans="1:5" x14ac:dyDescent="0.3">
      <c r="A156">
        <v>1999</v>
      </c>
      <c r="B156">
        <v>0.10519299999999999</v>
      </c>
      <c r="C156">
        <v>5.6905000000000002E-3</v>
      </c>
      <c r="D156">
        <v>9.4413200000000003E-2</v>
      </c>
      <c r="E156">
        <v>0.117203</v>
      </c>
    </row>
    <row r="157" spans="1:5" x14ac:dyDescent="0.3">
      <c r="A157">
        <v>2000</v>
      </c>
      <c r="B157">
        <v>0.12422999999999999</v>
      </c>
      <c r="C157">
        <v>6.59546E-3</v>
      </c>
      <c r="D157">
        <v>0.111724</v>
      </c>
      <c r="E157">
        <v>0.13813600000000001</v>
      </c>
    </row>
    <row r="158" spans="1:5" x14ac:dyDescent="0.3">
      <c r="A158">
        <v>2001</v>
      </c>
      <c r="B158">
        <v>0.15013399999999999</v>
      </c>
      <c r="C158">
        <v>7.8220600000000005E-3</v>
      </c>
      <c r="D158">
        <v>0.13528699999999999</v>
      </c>
      <c r="E158">
        <v>0.16661100000000001</v>
      </c>
    </row>
    <row r="159" spans="1:5" x14ac:dyDescent="0.3">
      <c r="A159">
        <v>2002</v>
      </c>
      <c r="B159">
        <v>0.152951</v>
      </c>
      <c r="C159">
        <v>7.78023E-3</v>
      </c>
      <c r="D159">
        <v>0.13816500000000001</v>
      </c>
      <c r="E159">
        <v>0.169319</v>
      </c>
    </row>
    <row r="160" spans="1:5" x14ac:dyDescent="0.3">
      <c r="A160">
        <v>2003</v>
      </c>
      <c r="B160">
        <v>0.140759</v>
      </c>
      <c r="C160">
        <v>7.1444899999999999E-3</v>
      </c>
      <c r="D160">
        <v>0.12717899999999999</v>
      </c>
      <c r="E160">
        <v>0.15578800000000001</v>
      </c>
    </row>
    <row r="161" spans="1:5" x14ac:dyDescent="0.3">
      <c r="A161">
        <v>2004</v>
      </c>
      <c r="B161">
        <v>0.14827899999999999</v>
      </c>
      <c r="C161">
        <v>7.57678E-3</v>
      </c>
      <c r="D161">
        <v>0.133883</v>
      </c>
      <c r="E161">
        <v>0.16422300000000001</v>
      </c>
    </row>
    <row r="162" spans="1:5" x14ac:dyDescent="0.3">
      <c r="A162">
        <v>2005</v>
      </c>
      <c r="B162">
        <v>0.182507</v>
      </c>
      <c r="C162">
        <v>9.2742599999999994E-3</v>
      </c>
      <c r="D162">
        <v>0.164881</v>
      </c>
      <c r="E162">
        <v>0.202018</v>
      </c>
    </row>
    <row r="163" spans="1:5" x14ac:dyDescent="0.3">
      <c r="A163">
        <v>2006</v>
      </c>
      <c r="B163">
        <v>0.233933</v>
      </c>
      <c r="C163">
        <v>1.1765100000000001E-2</v>
      </c>
      <c r="D163">
        <v>0.211561</v>
      </c>
      <c r="E163">
        <v>0.25867000000000001</v>
      </c>
    </row>
    <row r="164" spans="1:5" x14ac:dyDescent="0.3">
      <c r="A164">
        <v>2007</v>
      </c>
      <c r="B164">
        <v>0.25065100000000001</v>
      </c>
      <c r="C164">
        <v>1.3350900000000001E-2</v>
      </c>
      <c r="D164">
        <v>0.22534000000000001</v>
      </c>
      <c r="E164">
        <v>0.278806</v>
      </c>
    </row>
    <row r="165" spans="1:5" x14ac:dyDescent="0.3">
      <c r="A165">
        <v>2008</v>
      </c>
      <c r="B165">
        <v>0.20946300000000001</v>
      </c>
      <c r="C165">
        <v>1.2213399999999999E-2</v>
      </c>
      <c r="D165">
        <v>0.18642500000000001</v>
      </c>
      <c r="E165">
        <v>0.235347</v>
      </c>
    </row>
    <row r="166" spans="1:5" x14ac:dyDescent="0.3">
      <c r="A166">
        <v>2009</v>
      </c>
      <c r="B166">
        <v>0.15148900000000001</v>
      </c>
      <c r="C166">
        <v>9.8772200000000008E-3</v>
      </c>
      <c r="D166">
        <v>0.13298699999999999</v>
      </c>
      <c r="E166">
        <v>0.172566</v>
      </c>
    </row>
    <row r="167" spans="1:5" x14ac:dyDescent="0.3">
      <c r="A167">
        <v>2010</v>
      </c>
      <c r="B167">
        <v>0.130994</v>
      </c>
      <c r="C167">
        <v>9.6775699999999999E-3</v>
      </c>
      <c r="D167">
        <v>0.113024</v>
      </c>
      <c r="E167">
        <v>0.15182200000000001</v>
      </c>
    </row>
    <row r="168" spans="1:5" x14ac:dyDescent="0.3">
      <c r="A168">
        <v>2011</v>
      </c>
      <c r="B168">
        <v>0.16003000000000001</v>
      </c>
      <c r="C168">
        <v>1.4065899999999999E-2</v>
      </c>
      <c r="D168">
        <v>0.13427700000000001</v>
      </c>
      <c r="E168">
        <v>0.190721</v>
      </c>
    </row>
    <row r="169" spans="1:5" x14ac:dyDescent="0.3">
      <c r="A169">
        <v>2012</v>
      </c>
      <c r="B169">
        <v>0.16567699999999999</v>
      </c>
      <c r="C169">
        <v>1.7052100000000001E-2</v>
      </c>
      <c r="D169">
        <v>0.13492699999999999</v>
      </c>
      <c r="E169">
        <v>0.203435</v>
      </c>
    </row>
    <row r="170" spans="1:5" x14ac:dyDescent="0.3">
      <c r="A170">
        <v>2013</v>
      </c>
      <c r="B170">
        <v>0.16732900000000001</v>
      </c>
      <c r="C170">
        <v>1.97267E-2</v>
      </c>
      <c r="D170">
        <v>0.13228999999999999</v>
      </c>
      <c r="E170">
        <v>0.21165</v>
      </c>
    </row>
    <row r="171" spans="1:5" x14ac:dyDescent="0.3">
      <c r="A171" t="s">
        <v>15</v>
      </c>
    </row>
    <row r="172" spans="1:5" x14ac:dyDescent="0.3">
      <c r="A172">
        <v>1964</v>
      </c>
      <c r="B172">
        <v>442.11799999999999</v>
      </c>
      <c r="C172">
        <v>111.369</v>
      </c>
      <c r="D172">
        <v>269.214</v>
      </c>
      <c r="E172">
        <v>726.07100000000003</v>
      </c>
    </row>
    <row r="173" spans="1:5" x14ac:dyDescent="0.3">
      <c r="A173">
        <v>1965</v>
      </c>
      <c r="B173">
        <v>563.31200000000001</v>
      </c>
      <c r="C173">
        <v>125.765</v>
      </c>
      <c r="D173">
        <v>362.39400000000001</v>
      </c>
      <c r="E173">
        <v>875.62400000000002</v>
      </c>
    </row>
    <row r="174" spans="1:5" x14ac:dyDescent="0.3">
      <c r="A174">
        <v>1966</v>
      </c>
      <c r="B174">
        <v>672.31299999999999</v>
      </c>
      <c r="C174">
        <v>147.864</v>
      </c>
      <c r="D174">
        <v>435.30200000000002</v>
      </c>
      <c r="E174">
        <v>1038.3699999999999</v>
      </c>
    </row>
    <row r="175" spans="1:5" x14ac:dyDescent="0.3">
      <c r="A175">
        <v>1967</v>
      </c>
      <c r="B175">
        <v>849.904</v>
      </c>
      <c r="C175">
        <v>166.89699999999999</v>
      </c>
      <c r="D175">
        <v>575.98900000000003</v>
      </c>
      <c r="E175">
        <v>1254.08</v>
      </c>
    </row>
    <row r="176" spans="1:5" x14ac:dyDescent="0.3">
      <c r="A176">
        <v>1968</v>
      </c>
      <c r="B176">
        <v>1049.6500000000001</v>
      </c>
      <c r="C176">
        <v>198.827</v>
      </c>
      <c r="D176">
        <v>721.04300000000001</v>
      </c>
      <c r="E176">
        <v>1528.01</v>
      </c>
    </row>
    <row r="177" spans="1:5" x14ac:dyDescent="0.3">
      <c r="A177">
        <v>1969</v>
      </c>
      <c r="B177">
        <v>1328.19</v>
      </c>
      <c r="C177">
        <v>244.00399999999999</v>
      </c>
      <c r="D177">
        <v>922.59400000000005</v>
      </c>
      <c r="E177">
        <v>1912.09</v>
      </c>
    </row>
    <row r="178" spans="1:5" x14ac:dyDescent="0.3">
      <c r="A178">
        <v>1970</v>
      </c>
      <c r="B178">
        <v>1665.78</v>
      </c>
      <c r="C178">
        <v>298.51</v>
      </c>
      <c r="D178">
        <v>1167.33</v>
      </c>
      <c r="E178">
        <v>2377.0700000000002</v>
      </c>
    </row>
    <row r="179" spans="1:5" x14ac:dyDescent="0.3">
      <c r="A179">
        <v>1971</v>
      </c>
      <c r="B179">
        <v>1879.4</v>
      </c>
      <c r="C179">
        <v>332.31200000000001</v>
      </c>
      <c r="D179">
        <v>1323.17</v>
      </c>
      <c r="E179">
        <v>2669.44</v>
      </c>
    </row>
    <row r="180" spans="1:5" x14ac:dyDescent="0.3">
      <c r="A180">
        <v>1972</v>
      </c>
      <c r="B180">
        <v>1806.27</v>
      </c>
      <c r="C180">
        <v>328.54399999999998</v>
      </c>
      <c r="D180">
        <v>1259.1500000000001</v>
      </c>
      <c r="E180">
        <v>2591.12</v>
      </c>
    </row>
    <row r="181" spans="1:5" x14ac:dyDescent="0.3">
      <c r="A181">
        <v>1973</v>
      </c>
      <c r="B181">
        <v>1437.87</v>
      </c>
      <c r="C181">
        <v>308.04599999999999</v>
      </c>
      <c r="D181">
        <v>941.27800000000002</v>
      </c>
      <c r="E181">
        <v>2196.44</v>
      </c>
    </row>
    <row r="182" spans="1:5" x14ac:dyDescent="0.3">
      <c r="A182">
        <v>1974</v>
      </c>
      <c r="B182">
        <v>984.95799999999997</v>
      </c>
      <c r="C182">
        <v>265.39999999999998</v>
      </c>
      <c r="D182">
        <v>580.04600000000005</v>
      </c>
      <c r="E182">
        <v>1672.53</v>
      </c>
    </row>
    <row r="183" spans="1:5" x14ac:dyDescent="0.3">
      <c r="A183">
        <v>1975</v>
      </c>
      <c r="B183">
        <v>819.48400000000004</v>
      </c>
      <c r="C183">
        <v>201.13499999999999</v>
      </c>
      <c r="D183">
        <v>505.2</v>
      </c>
      <c r="E183">
        <v>1329.28</v>
      </c>
    </row>
    <row r="184" spans="1:5" x14ac:dyDescent="0.3">
      <c r="A184">
        <v>1976</v>
      </c>
      <c r="B184">
        <v>846.92499999999995</v>
      </c>
      <c r="C184">
        <v>152.10900000000001</v>
      </c>
      <c r="D184">
        <v>593.03599999999994</v>
      </c>
      <c r="E184">
        <v>1209.51</v>
      </c>
    </row>
    <row r="185" spans="1:5" x14ac:dyDescent="0.3">
      <c r="A185">
        <v>1977</v>
      </c>
      <c r="B185">
        <v>919.73199999999997</v>
      </c>
      <c r="C185">
        <v>127.889</v>
      </c>
      <c r="D185">
        <v>697.36699999999996</v>
      </c>
      <c r="E185">
        <v>1213</v>
      </c>
    </row>
    <row r="186" spans="1:5" x14ac:dyDescent="0.3">
      <c r="A186">
        <v>1978</v>
      </c>
      <c r="B186">
        <v>968.69</v>
      </c>
      <c r="C186">
        <v>118.672</v>
      </c>
      <c r="D186">
        <v>758.87800000000004</v>
      </c>
      <c r="E186">
        <v>1236.51</v>
      </c>
    </row>
    <row r="187" spans="1:5" x14ac:dyDescent="0.3">
      <c r="A187">
        <v>1979</v>
      </c>
      <c r="B187">
        <v>950.14300000000003</v>
      </c>
      <c r="C187">
        <v>113.15</v>
      </c>
      <c r="D187">
        <v>749.40200000000004</v>
      </c>
      <c r="E187">
        <v>1204.6600000000001</v>
      </c>
    </row>
    <row r="188" spans="1:5" x14ac:dyDescent="0.3">
      <c r="A188">
        <v>1980</v>
      </c>
      <c r="B188">
        <v>1063.72</v>
      </c>
      <c r="C188">
        <v>109.44199999999999</v>
      </c>
      <c r="D188">
        <v>866.36</v>
      </c>
      <c r="E188">
        <v>1306.05</v>
      </c>
    </row>
    <row r="189" spans="1:5" x14ac:dyDescent="0.3">
      <c r="A189">
        <v>1981</v>
      </c>
      <c r="B189">
        <v>1749.51</v>
      </c>
      <c r="C189">
        <v>129.404</v>
      </c>
      <c r="D189">
        <v>1509.24</v>
      </c>
      <c r="E189">
        <v>2028.03</v>
      </c>
    </row>
    <row r="190" spans="1:5" x14ac:dyDescent="0.3">
      <c r="A190">
        <v>1982</v>
      </c>
      <c r="B190">
        <v>2665.53</v>
      </c>
      <c r="C190">
        <v>176.08600000000001</v>
      </c>
      <c r="D190">
        <v>2335.96</v>
      </c>
      <c r="E190">
        <v>3041.59</v>
      </c>
    </row>
    <row r="191" spans="1:5" x14ac:dyDescent="0.3">
      <c r="A191">
        <v>1983</v>
      </c>
      <c r="B191">
        <v>3287.09</v>
      </c>
      <c r="C191">
        <v>202.47</v>
      </c>
      <c r="D191">
        <v>2906.44</v>
      </c>
      <c r="E191">
        <v>3717.6</v>
      </c>
    </row>
    <row r="192" spans="1:5" x14ac:dyDescent="0.3">
      <c r="A192">
        <v>1984</v>
      </c>
      <c r="B192">
        <v>3498.68</v>
      </c>
      <c r="C192">
        <v>203.63499999999999</v>
      </c>
      <c r="D192">
        <v>3114.53</v>
      </c>
      <c r="E192">
        <v>3930.22</v>
      </c>
    </row>
    <row r="193" spans="1:5" x14ac:dyDescent="0.3">
      <c r="A193">
        <v>1985</v>
      </c>
      <c r="B193">
        <v>3752.61</v>
      </c>
      <c r="C193">
        <v>197.38</v>
      </c>
      <c r="D193">
        <v>3378.15</v>
      </c>
      <c r="E193">
        <v>4168.58</v>
      </c>
    </row>
    <row r="194" spans="1:5" x14ac:dyDescent="0.3">
      <c r="A194">
        <v>1986</v>
      </c>
      <c r="B194">
        <v>3976.34</v>
      </c>
      <c r="C194">
        <v>190.375</v>
      </c>
      <c r="D194">
        <v>3613.45</v>
      </c>
      <c r="E194">
        <v>4375.68</v>
      </c>
    </row>
    <row r="195" spans="1:5" x14ac:dyDescent="0.3">
      <c r="A195">
        <v>1987</v>
      </c>
      <c r="B195">
        <v>4097.25</v>
      </c>
      <c r="C195">
        <v>180.214</v>
      </c>
      <c r="D195">
        <v>3752.38</v>
      </c>
      <c r="E195">
        <v>4473.8100000000004</v>
      </c>
    </row>
    <row r="196" spans="1:5" x14ac:dyDescent="0.3">
      <c r="A196">
        <v>1988</v>
      </c>
      <c r="B196">
        <v>4095.57</v>
      </c>
      <c r="C196">
        <v>166.05699999999999</v>
      </c>
      <c r="D196">
        <v>3776.69</v>
      </c>
      <c r="E196">
        <v>4441.37</v>
      </c>
    </row>
    <row r="197" spans="1:5" x14ac:dyDescent="0.3">
      <c r="A197">
        <v>1989</v>
      </c>
      <c r="B197">
        <v>3698.5</v>
      </c>
      <c r="C197">
        <v>150.37100000000001</v>
      </c>
      <c r="D197">
        <v>3409.78</v>
      </c>
      <c r="E197">
        <v>4011.67</v>
      </c>
    </row>
    <row r="198" spans="1:5" x14ac:dyDescent="0.3">
      <c r="A198">
        <v>1990</v>
      </c>
      <c r="B198">
        <v>2992.28</v>
      </c>
      <c r="C198">
        <v>131.31</v>
      </c>
      <c r="D198">
        <v>2740.97</v>
      </c>
      <c r="E198">
        <v>3266.63</v>
      </c>
    </row>
    <row r="199" spans="1:5" x14ac:dyDescent="0.3">
      <c r="A199">
        <v>1991</v>
      </c>
      <c r="B199">
        <v>2246.8000000000002</v>
      </c>
      <c r="C199">
        <v>112.825</v>
      </c>
      <c r="D199">
        <v>2032.24</v>
      </c>
      <c r="E199">
        <v>2484.0100000000002</v>
      </c>
    </row>
    <row r="200" spans="1:5" x14ac:dyDescent="0.3">
      <c r="A200">
        <v>1992</v>
      </c>
      <c r="B200">
        <v>2350.83</v>
      </c>
      <c r="C200">
        <v>108.10899999999999</v>
      </c>
      <c r="D200">
        <v>2144.36</v>
      </c>
      <c r="E200">
        <v>2577.1799999999998</v>
      </c>
    </row>
    <row r="201" spans="1:5" x14ac:dyDescent="0.3">
      <c r="A201">
        <v>1993</v>
      </c>
      <c r="B201">
        <v>3227.52</v>
      </c>
      <c r="C201">
        <v>125.09</v>
      </c>
      <c r="D201">
        <v>2986.88</v>
      </c>
      <c r="E201">
        <v>3487.55</v>
      </c>
    </row>
    <row r="202" spans="1:5" x14ac:dyDescent="0.3">
      <c r="A202">
        <v>1994</v>
      </c>
      <c r="B202">
        <v>3517.77</v>
      </c>
      <c r="C202">
        <v>131.51499999999999</v>
      </c>
      <c r="D202">
        <v>3264.42</v>
      </c>
      <c r="E202">
        <v>3790.79</v>
      </c>
    </row>
    <row r="203" spans="1:5" x14ac:dyDescent="0.3">
      <c r="A203">
        <v>1995</v>
      </c>
      <c r="B203">
        <v>3719.09</v>
      </c>
      <c r="C203">
        <v>136.773</v>
      </c>
      <c r="D203">
        <v>3455.45</v>
      </c>
      <c r="E203">
        <v>4002.85</v>
      </c>
    </row>
    <row r="204" spans="1:5" x14ac:dyDescent="0.3">
      <c r="A204">
        <v>1996</v>
      </c>
      <c r="B204">
        <v>3717.88</v>
      </c>
      <c r="C204">
        <v>140.80199999999999</v>
      </c>
      <c r="D204">
        <v>3446.76</v>
      </c>
      <c r="E204">
        <v>4010.31</v>
      </c>
    </row>
    <row r="205" spans="1:5" x14ac:dyDescent="0.3">
      <c r="A205">
        <v>1997</v>
      </c>
      <c r="B205">
        <v>3514.08</v>
      </c>
      <c r="C205">
        <v>137.97200000000001</v>
      </c>
      <c r="D205">
        <v>3248.79</v>
      </c>
      <c r="E205">
        <v>3801.04</v>
      </c>
    </row>
    <row r="206" spans="1:5" x14ac:dyDescent="0.3">
      <c r="A206">
        <v>1998</v>
      </c>
      <c r="B206">
        <v>3273.3</v>
      </c>
      <c r="C206">
        <v>129.97399999999999</v>
      </c>
      <c r="D206">
        <v>3023.5</v>
      </c>
      <c r="E206">
        <v>3543.74</v>
      </c>
    </row>
    <row r="207" spans="1:5" x14ac:dyDescent="0.3">
      <c r="A207">
        <v>1999</v>
      </c>
      <c r="B207">
        <v>3286.47</v>
      </c>
      <c r="C207">
        <v>122.88200000000001</v>
      </c>
      <c r="D207">
        <v>3049.75</v>
      </c>
      <c r="E207">
        <v>3541.56</v>
      </c>
    </row>
    <row r="208" spans="1:5" x14ac:dyDescent="0.3">
      <c r="A208">
        <v>2000</v>
      </c>
      <c r="B208">
        <v>3325.73</v>
      </c>
      <c r="C208">
        <v>120.035</v>
      </c>
      <c r="D208">
        <v>3094.19</v>
      </c>
      <c r="E208">
        <v>3574.59</v>
      </c>
    </row>
    <row r="209" spans="1:5" x14ac:dyDescent="0.3">
      <c r="A209">
        <v>2001</v>
      </c>
      <c r="B209">
        <v>3363.13</v>
      </c>
      <c r="C209">
        <v>125.584</v>
      </c>
      <c r="D209">
        <v>3121.19</v>
      </c>
      <c r="E209">
        <v>3623.82</v>
      </c>
    </row>
    <row r="210" spans="1:5" x14ac:dyDescent="0.3">
      <c r="A210">
        <v>2002</v>
      </c>
      <c r="B210">
        <v>3192</v>
      </c>
      <c r="C210">
        <v>119.41200000000001</v>
      </c>
      <c r="D210">
        <v>2961.97</v>
      </c>
      <c r="E210">
        <v>3439.89</v>
      </c>
    </row>
    <row r="211" spans="1:5" x14ac:dyDescent="0.3">
      <c r="A211">
        <v>2003</v>
      </c>
      <c r="B211">
        <v>3377.97</v>
      </c>
      <c r="C211">
        <v>116.511</v>
      </c>
      <c r="D211">
        <v>3152.87</v>
      </c>
      <c r="E211">
        <v>3619.15</v>
      </c>
    </row>
    <row r="212" spans="1:5" x14ac:dyDescent="0.3">
      <c r="A212">
        <v>2004</v>
      </c>
      <c r="B212">
        <v>3464.3</v>
      </c>
      <c r="C212">
        <v>115.6</v>
      </c>
      <c r="D212">
        <v>3240.71</v>
      </c>
      <c r="E212">
        <v>3703.32</v>
      </c>
    </row>
    <row r="213" spans="1:5" x14ac:dyDescent="0.3">
      <c r="A213">
        <v>2005</v>
      </c>
      <c r="B213">
        <v>3156.77</v>
      </c>
      <c r="C213">
        <v>110.96899999999999</v>
      </c>
      <c r="D213">
        <v>2942.52</v>
      </c>
      <c r="E213">
        <v>3386.63</v>
      </c>
    </row>
    <row r="214" spans="1:5" x14ac:dyDescent="0.3">
      <c r="A214">
        <v>2006</v>
      </c>
      <c r="B214">
        <v>2579.5100000000002</v>
      </c>
      <c r="C214">
        <v>101.864</v>
      </c>
      <c r="D214">
        <v>2383.69</v>
      </c>
      <c r="E214">
        <v>2791.41</v>
      </c>
    </row>
    <row r="215" spans="1:5" x14ac:dyDescent="0.3">
      <c r="A215">
        <v>2007</v>
      </c>
      <c r="B215">
        <v>2135.46</v>
      </c>
      <c r="C215">
        <v>100.413</v>
      </c>
      <c r="D215">
        <v>1943.89</v>
      </c>
      <c r="E215">
        <v>2345.91</v>
      </c>
    </row>
    <row r="216" spans="1:5" x14ac:dyDescent="0.3">
      <c r="A216">
        <v>2008</v>
      </c>
      <c r="B216">
        <v>1548.14</v>
      </c>
      <c r="C216">
        <v>87.003200000000007</v>
      </c>
      <c r="D216">
        <v>1383.68</v>
      </c>
      <c r="E216">
        <v>1732.15</v>
      </c>
    </row>
    <row r="217" spans="1:5" x14ac:dyDescent="0.3">
      <c r="A217">
        <v>2009</v>
      </c>
      <c r="B217">
        <v>1648.66</v>
      </c>
      <c r="C217">
        <v>101.02800000000001</v>
      </c>
      <c r="D217">
        <v>1458.66</v>
      </c>
      <c r="E217">
        <v>1863.4</v>
      </c>
    </row>
    <row r="218" spans="1:5" x14ac:dyDescent="0.3">
      <c r="A218">
        <v>2010</v>
      </c>
      <c r="B218">
        <v>1772.72</v>
      </c>
      <c r="C218">
        <v>114.003</v>
      </c>
      <c r="D218">
        <v>1558.97</v>
      </c>
      <c r="E218">
        <v>2015.77</v>
      </c>
    </row>
    <row r="219" spans="1:5" x14ac:dyDescent="0.3">
      <c r="A219">
        <v>2011</v>
      </c>
      <c r="B219">
        <v>2038.4</v>
      </c>
      <c r="C219">
        <v>152.304</v>
      </c>
      <c r="D219">
        <v>1755.82</v>
      </c>
      <c r="E219">
        <v>2366.4499999999998</v>
      </c>
    </row>
    <row r="220" spans="1:5" x14ac:dyDescent="0.3">
      <c r="A220">
        <v>2012</v>
      </c>
      <c r="B220">
        <v>2298.1799999999998</v>
      </c>
      <c r="C220">
        <v>223.65</v>
      </c>
      <c r="D220">
        <v>1892.58</v>
      </c>
      <c r="E220">
        <v>2790.69</v>
      </c>
    </row>
    <row r="221" spans="1:5" x14ac:dyDescent="0.3">
      <c r="A221">
        <v>2013</v>
      </c>
      <c r="B221">
        <v>2649.53</v>
      </c>
      <c r="C221">
        <v>316.791</v>
      </c>
      <c r="D221">
        <v>2087.7800000000002</v>
      </c>
      <c r="E221">
        <v>3362.43</v>
      </c>
    </row>
    <row r="222" spans="1:5" x14ac:dyDescent="0.3">
      <c r="A222" t="s">
        <v>16</v>
      </c>
    </row>
    <row r="223" spans="1:5" x14ac:dyDescent="0.3">
      <c r="A223">
        <v>1964</v>
      </c>
      <c r="B223">
        <v>5222.29</v>
      </c>
      <c r="C223">
        <v>1768.61</v>
      </c>
      <c r="D223">
        <v>2701.76</v>
      </c>
      <c r="E223">
        <v>10094.299999999999</v>
      </c>
    </row>
    <row r="224" spans="1:5" x14ac:dyDescent="0.3">
      <c r="A224">
        <v>1965</v>
      </c>
      <c r="B224">
        <v>20382.7</v>
      </c>
      <c r="C224">
        <v>4269.99</v>
      </c>
      <c r="D224">
        <v>13466.4</v>
      </c>
      <c r="E224">
        <v>30851.3</v>
      </c>
    </row>
    <row r="225" spans="1:5" x14ac:dyDescent="0.3">
      <c r="A225">
        <v>1966</v>
      </c>
      <c r="B225">
        <v>14308.8</v>
      </c>
      <c r="C225">
        <v>4525.84</v>
      </c>
      <c r="D225">
        <v>7716.01</v>
      </c>
      <c r="E225">
        <v>26534.6</v>
      </c>
    </row>
    <row r="226" spans="1:5" x14ac:dyDescent="0.3">
      <c r="A226">
        <v>1967</v>
      </c>
      <c r="B226">
        <v>28689.8</v>
      </c>
      <c r="C226">
        <v>6817.75</v>
      </c>
      <c r="D226">
        <v>17953.400000000001</v>
      </c>
      <c r="E226">
        <v>45846.7</v>
      </c>
    </row>
    <row r="227" spans="1:5" x14ac:dyDescent="0.3">
      <c r="A227">
        <v>1968</v>
      </c>
      <c r="B227">
        <v>26665.4</v>
      </c>
      <c r="C227">
        <v>6623.1</v>
      </c>
      <c r="D227">
        <v>16346.7</v>
      </c>
      <c r="E227">
        <v>43497.599999999999</v>
      </c>
    </row>
    <row r="228" spans="1:5" x14ac:dyDescent="0.3">
      <c r="A228">
        <v>1969</v>
      </c>
      <c r="B228">
        <v>29266.6</v>
      </c>
      <c r="C228">
        <v>6813.4</v>
      </c>
      <c r="D228">
        <v>18485.2</v>
      </c>
      <c r="E228">
        <v>46336.3</v>
      </c>
    </row>
    <row r="229" spans="1:5" x14ac:dyDescent="0.3">
      <c r="A229">
        <v>1970</v>
      </c>
      <c r="B229">
        <v>20117</v>
      </c>
      <c r="C229">
        <v>5471.88</v>
      </c>
      <c r="D229">
        <v>11789.8</v>
      </c>
      <c r="E229">
        <v>34325.599999999999</v>
      </c>
    </row>
    <row r="230" spans="1:5" x14ac:dyDescent="0.3">
      <c r="A230">
        <v>1971</v>
      </c>
      <c r="B230">
        <v>9676.7800000000007</v>
      </c>
      <c r="C230">
        <v>3266.67</v>
      </c>
      <c r="D230">
        <v>5016.3599999999997</v>
      </c>
      <c r="E230">
        <v>18666.900000000001</v>
      </c>
    </row>
    <row r="231" spans="1:5" x14ac:dyDescent="0.3">
      <c r="A231">
        <v>1972</v>
      </c>
      <c r="B231">
        <v>10685.1</v>
      </c>
      <c r="C231">
        <v>3262.01</v>
      </c>
      <c r="D231">
        <v>5881.64</v>
      </c>
      <c r="E231">
        <v>19411.599999999999</v>
      </c>
    </row>
    <row r="232" spans="1:5" x14ac:dyDescent="0.3">
      <c r="A232">
        <v>1973</v>
      </c>
      <c r="B232">
        <v>28933.8</v>
      </c>
      <c r="C232">
        <v>4556.3599999999997</v>
      </c>
      <c r="D232">
        <v>21157.3</v>
      </c>
      <c r="E232">
        <v>39568.5</v>
      </c>
    </row>
    <row r="233" spans="1:5" x14ac:dyDescent="0.3">
      <c r="A233">
        <v>1974</v>
      </c>
      <c r="B233">
        <v>21428.9</v>
      </c>
      <c r="C233">
        <v>3598.76</v>
      </c>
      <c r="D233">
        <v>15351.2</v>
      </c>
      <c r="E233">
        <v>29912.799999999999</v>
      </c>
    </row>
    <row r="234" spans="1:5" x14ac:dyDescent="0.3">
      <c r="A234">
        <v>1975</v>
      </c>
      <c r="B234">
        <v>18137.900000000001</v>
      </c>
      <c r="C234">
        <v>2754.42</v>
      </c>
      <c r="D234">
        <v>13410.2</v>
      </c>
      <c r="E234">
        <v>24532.400000000001</v>
      </c>
    </row>
    <row r="235" spans="1:5" x14ac:dyDescent="0.3">
      <c r="A235">
        <v>1976</v>
      </c>
      <c r="B235">
        <v>13913.4</v>
      </c>
      <c r="C235">
        <v>2121.41</v>
      </c>
      <c r="D235">
        <v>10274.5</v>
      </c>
      <c r="E235">
        <v>18841.2</v>
      </c>
    </row>
    <row r="236" spans="1:5" x14ac:dyDescent="0.3">
      <c r="A236">
        <v>1977</v>
      </c>
      <c r="B236">
        <v>13857.3</v>
      </c>
      <c r="C236">
        <v>1794.79</v>
      </c>
      <c r="D236">
        <v>10706.5</v>
      </c>
      <c r="E236">
        <v>17935.400000000001</v>
      </c>
    </row>
    <row r="237" spans="1:5" x14ac:dyDescent="0.3">
      <c r="A237">
        <v>1978</v>
      </c>
      <c r="B237">
        <v>26783.3</v>
      </c>
      <c r="C237">
        <v>2380.87</v>
      </c>
      <c r="D237">
        <v>22428.7</v>
      </c>
      <c r="E237">
        <v>31983.3</v>
      </c>
    </row>
    <row r="238" spans="1:5" x14ac:dyDescent="0.3">
      <c r="A238">
        <v>1979</v>
      </c>
      <c r="B238">
        <v>65420.7</v>
      </c>
      <c r="C238">
        <v>4733.7700000000004</v>
      </c>
      <c r="D238">
        <v>56617.1</v>
      </c>
      <c r="E238">
        <v>75593.3</v>
      </c>
    </row>
    <row r="239" spans="1:5" x14ac:dyDescent="0.3">
      <c r="A239">
        <v>1980</v>
      </c>
      <c r="B239">
        <v>26167.7</v>
      </c>
      <c r="C239">
        <v>2067.34</v>
      </c>
      <c r="D239">
        <v>22348.6</v>
      </c>
      <c r="E239">
        <v>30639.4</v>
      </c>
    </row>
    <row r="240" spans="1:5" x14ac:dyDescent="0.3">
      <c r="A240">
        <v>1981</v>
      </c>
      <c r="B240">
        <v>29631.1</v>
      </c>
      <c r="C240">
        <v>2359.0700000000002</v>
      </c>
      <c r="D240">
        <v>25275.8</v>
      </c>
      <c r="E240">
        <v>34736.9</v>
      </c>
    </row>
    <row r="241" spans="1:5" x14ac:dyDescent="0.3">
      <c r="A241">
        <v>1982</v>
      </c>
      <c r="B241">
        <v>15529.6</v>
      </c>
      <c r="C241">
        <v>1699.36</v>
      </c>
      <c r="D241">
        <v>12485.2</v>
      </c>
      <c r="E241">
        <v>19316.3</v>
      </c>
    </row>
    <row r="242" spans="1:5" x14ac:dyDescent="0.3">
      <c r="A242">
        <v>1983</v>
      </c>
      <c r="B242">
        <v>52376.7</v>
      </c>
      <c r="C242">
        <v>2878.89</v>
      </c>
      <c r="D242">
        <v>46928</v>
      </c>
      <c r="E242">
        <v>58458</v>
      </c>
    </row>
    <row r="243" spans="1:5" x14ac:dyDescent="0.3">
      <c r="A243">
        <v>1984</v>
      </c>
      <c r="B243">
        <v>13004.6</v>
      </c>
      <c r="C243">
        <v>1439.02</v>
      </c>
      <c r="D243">
        <v>10429.799999999999</v>
      </c>
      <c r="E243">
        <v>16215.1</v>
      </c>
    </row>
    <row r="244" spans="1:5" x14ac:dyDescent="0.3">
      <c r="A244">
        <v>1985</v>
      </c>
      <c r="B244">
        <v>35271.5</v>
      </c>
      <c r="C244">
        <v>2099.75</v>
      </c>
      <c r="D244">
        <v>31315.7</v>
      </c>
      <c r="E244">
        <v>39727</v>
      </c>
    </row>
    <row r="245" spans="1:5" x14ac:dyDescent="0.3">
      <c r="A245">
        <v>1986</v>
      </c>
      <c r="B245">
        <v>14477.2</v>
      </c>
      <c r="C245">
        <v>1254.1099999999999</v>
      </c>
      <c r="D245">
        <v>12178.2</v>
      </c>
      <c r="E245">
        <v>17210.2</v>
      </c>
    </row>
    <row r="246" spans="1:5" x14ac:dyDescent="0.3">
      <c r="A246">
        <v>1987</v>
      </c>
      <c r="B246">
        <v>8469.89</v>
      </c>
      <c r="C246">
        <v>945.81399999999996</v>
      </c>
      <c r="D246">
        <v>6779.29</v>
      </c>
      <c r="E246">
        <v>10582.1</v>
      </c>
    </row>
    <row r="247" spans="1:5" x14ac:dyDescent="0.3">
      <c r="A247">
        <v>1988</v>
      </c>
      <c r="B247">
        <v>5475.18</v>
      </c>
      <c r="C247">
        <v>720.69399999999996</v>
      </c>
      <c r="D247">
        <v>4212.67</v>
      </c>
      <c r="E247">
        <v>7116.06</v>
      </c>
    </row>
    <row r="248" spans="1:5" x14ac:dyDescent="0.3">
      <c r="A248">
        <v>1989</v>
      </c>
      <c r="B248">
        <v>10332.5</v>
      </c>
      <c r="C248">
        <v>1065.76</v>
      </c>
      <c r="D248">
        <v>8411.09</v>
      </c>
      <c r="E248">
        <v>12692.9</v>
      </c>
    </row>
    <row r="249" spans="1:5" x14ac:dyDescent="0.3">
      <c r="A249">
        <v>1990</v>
      </c>
      <c r="B249">
        <v>50107.199999999997</v>
      </c>
      <c r="C249">
        <v>1864.95</v>
      </c>
      <c r="D249">
        <v>46514</v>
      </c>
      <c r="E249">
        <v>53978.1</v>
      </c>
    </row>
    <row r="250" spans="1:5" x14ac:dyDescent="0.3">
      <c r="A250">
        <v>1991</v>
      </c>
      <c r="B250">
        <v>25549.200000000001</v>
      </c>
      <c r="C250">
        <v>1431.44</v>
      </c>
      <c r="D250">
        <v>22842.9</v>
      </c>
      <c r="E250">
        <v>28576.1</v>
      </c>
    </row>
    <row r="251" spans="1:5" x14ac:dyDescent="0.3">
      <c r="A251">
        <v>1992</v>
      </c>
      <c r="B251">
        <v>22032.799999999999</v>
      </c>
      <c r="C251">
        <v>1439.91</v>
      </c>
      <c r="D251">
        <v>19336</v>
      </c>
      <c r="E251">
        <v>25105.8</v>
      </c>
    </row>
    <row r="252" spans="1:5" x14ac:dyDescent="0.3">
      <c r="A252">
        <v>1993</v>
      </c>
      <c r="B252">
        <v>47744.7</v>
      </c>
      <c r="C252">
        <v>2067.7800000000002</v>
      </c>
      <c r="D252">
        <v>43785</v>
      </c>
      <c r="E252">
        <v>52062.5</v>
      </c>
    </row>
    <row r="253" spans="1:5" x14ac:dyDescent="0.3">
      <c r="A253">
        <v>1994</v>
      </c>
      <c r="B253">
        <v>14759.6</v>
      </c>
      <c r="C253">
        <v>1111.96</v>
      </c>
      <c r="D253">
        <v>12697.9</v>
      </c>
      <c r="E253">
        <v>17156.2</v>
      </c>
    </row>
    <row r="254" spans="1:5" x14ac:dyDescent="0.3">
      <c r="A254">
        <v>1995</v>
      </c>
      <c r="B254">
        <v>10783.1</v>
      </c>
      <c r="C254">
        <v>869.85599999999999</v>
      </c>
      <c r="D254">
        <v>9178.91</v>
      </c>
      <c r="E254">
        <v>12667.7</v>
      </c>
    </row>
    <row r="255" spans="1:5" x14ac:dyDescent="0.3">
      <c r="A255">
        <v>1996</v>
      </c>
      <c r="B255">
        <v>23178.2</v>
      </c>
      <c r="C255">
        <v>1176.73</v>
      </c>
      <c r="D255">
        <v>20941.599999999999</v>
      </c>
      <c r="E255">
        <v>25653.599999999999</v>
      </c>
    </row>
    <row r="256" spans="1:5" x14ac:dyDescent="0.3">
      <c r="A256">
        <v>1997</v>
      </c>
      <c r="B256">
        <v>31437.3</v>
      </c>
      <c r="C256">
        <v>1340.45</v>
      </c>
      <c r="D256">
        <v>28868.6</v>
      </c>
      <c r="E256">
        <v>34234.5</v>
      </c>
    </row>
    <row r="257" spans="1:5" x14ac:dyDescent="0.3">
      <c r="A257">
        <v>1998</v>
      </c>
      <c r="B257">
        <v>15697.1</v>
      </c>
      <c r="C257">
        <v>955.28300000000002</v>
      </c>
      <c r="D257">
        <v>13899.8</v>
      </c>
      <c r="E257">
        <v>17726.8</v>
      </c>
    </row>
    <row r="258" spans="1:5" x14ac:dyDescent="0.3">
      <c r="A258">
        <v>1999</v>
      </c>
      <c r="B258">
        <v>17165</v>
      </c>
      <c r="C258">
        <v>993.87199999999996</v>
      </c>
      <c r="D258">
        <v>15289.5</v>
      </c>
      <c r="E258">
        <v>19270.5</v>
      </c>
    </row>
    <row r="259" spans="1:5" x14ac:dyDescent="0.3">
      <c r="A259">
        <v>2000</v>
      </c>
      <c r="B259">
        <v>26361.200000000001</v>
      </c>
      <c r="C259">
        <v>1204.5999999999999</v>
      </c>
      <c r="D259">
        <v>24059.9</v>
      </c>
      <c r="E259">
        <v>28882.5</v>
      </c>
    </row>
    <row r="260" spans="1:5" x14ac:dyDescent="0.3">
      <c r="A260">
        <v>2001</v>
      </c>
      <c r="B260">
        <v>35783.599999999999</v>
      </c>
      <c r="C260">
        <v>1322.56</v>
      </c>
      <c r="D260">
        <v>33234.699999999997</v>
      </c>
      <c r="E260">
        <v>38528</v>
      </c>
    </row>
    <row r="261" spans="1:5" x14ac:dyDescent="0.3">
      <c r="A261">
        <v>2002</v>
      </c>
      <c r="B261">
        <v>23103</v>
      </c>
      <c r="C261">
        <v>1055.45</v>
      </c>
      <c r="D261">
        <v>21086.7</v>
      </c>
      <c r="E261">
        <v>25312.1</v>
      </c>
    </row>
    <row r="262" spans="1:5" x14ac:dyDescent="0.3">
      <c r="A262">
        <v>2003</v>
      </c>
      <c r="B262">
        <v>13854.2</v>
      </c>
      <c r="C262">
        <v>773.25800000000004</v>
      </c>
      <c r="D262">
        <v>12392</v>
      </c>
      <c r="E262">
        <v>15489</v>
      </c>
    </row>
    <row r="263" spans="1:5" x14ac:dyDescent="0.3">
      <c r="A263">
        <v>2004</v>
      </c>
      <c r="B263">
        <v>6164.94</v>
      </c>
      <c r="C263">
        <v>507.06700000000001</v>
      </c>
      <c r="D263">
        <v>5231.2700000000004</v>
      </c>
      <c r="E263">
        <v>7265.24</v>
      </c>
    </row>
    <row r="264" spans="1:5" x14ac:dyDescent="0.3">
      <c r="A264">
        <v>2005</v>
      </c>
      <c r="B264">
        <v>4164.74</v>
      </c>
      <c r="C264">
        <v>424.541</v>
      </c>
      <c r="D264">
        <v>3398.4</v>
      </c>
      <c r="E264">
        <v>5103.88</v>
      </c>
    </row>
    <row r="265" spans="1:5" x14ac:dyDescent="0.3">
      <c r="A265">
        <v>2006</v>
      </c>
      <c r="B265">
        <v>10568.7</v>
      </c>
      <c r="C265">
        <v>762.46500000000003</v>
      </c>
      <c r="D265">
        <v>9150.3700000000008</v>
      </c>
      <c r="E265">
        <v>12206.8</v>
      </c>
    </row>
    <row r="266" spans="1:5" x14ac:dyDescent="0.3">
      <c r="A266">
        <v>2007</v>
      </c>
      <c r="B266">
        <v>24874.3</v>
      </c>
      <c r="C266">
        <v>1693.85</v>
      </c>
      <c r="D266">
        <v>21710.6</v>
      </c>
      <c r="E266">
        <v>28499.1</v>
      </c>
    </row>
    <row r="267" spans="1:5" x14ac:dyDescent="0.3">
      <c r="A267">
        <v>2008</v>
      </c>
      <c r="B267">
        <v>8792.9</v>
      </c>
      <c r="C267">
        <v>1202.5999999999999</v>
      </c>
      <c r="D267">
        <v>6697.08</v>
      </c>
      <c r="E267">
        <v>11544.6</v>
      </c>
    </row>
    <row r="268" spans="1:5" x14ac:dyDescent="0.3">
      <c r="A268">
        <v>2009</v>
      </c>
      <c r="B268">
        <v>47220.800000000003</v>
      </c>
      <c r="C268">
        <v>5853.59</v>
      </c>
      <c r="D268">
        <v>36886.800000000003</v>
      </c>
      <c r="E268">
        <v>60449.8</v>
      </c>
    </row>
    <row r="269" spans="1:5" x14ac:dyDescent="0.3">
      <c r="A269">
        <v>2010</v>
      </c>
      <c r="B269">
        <v>20631.400000000001</v>
      </c>
      <c r="C269">
        <v>4052.79</v>
      </c>
      <c r="D269">
        <v>13980.3</v>
      </c>
      <c r="E269">
        <v>30446.7</v>
      </c>
    </row>
    <row r="270" spans="1:5" x14ac:dyDescent="0.3">
      <c r="A270">
        <v>2011</v>
      </c>
      <c r="B270">
        <v>19466.900000000001</v>
      </c>
      <c r="C270">
        <v>3262.06</v>
      </c>
      <c r="D270">
        <v>13955.8</v>
      </c>
      <c r="E270">
        <v>27154.400000000001</v>
      </c>
    </row>
    <row r="271" spans="1:5" x14ac:dyDescent="0.3">
      <c r="A271">
        <v>2012</v>
      </c>
      <c r="B271">
        <v>17892.3</v>
      </c>
      <c r="C271">
        <v>3732.29</v>
      </c>
      <c r="D271">
        <v>11841.5</v>
      </c>
      <c r="E271">
        <v>27035</v>
      </c>
    </row>
    <row r="272" spans="1:5" x14ac:dyDescent="0.3">
      <c r="A272">
        <v>2013</v>
      </c>
      <c r="B272">
        <v>18522.7</v>
      </c>
      <c r="C272">
        <v>4054.24</v>
      </c>
      <c r="D272">
        <v>12017.3</v>
      </c>
      <c r="E272">
        <v>28549.599999999999</v>
      </c>
    </row>
    <row r="273" spans="1:16" x14ac:dyDescent="0.3">
      <c r="A273" t="s">
        <v>17</v>
      </c>
    </row>
    <row r="274" spans="1:16" x14ac:dyDescent="0.3">
      <c r="B274">
        <v>5222.29</v>
      </c>
      <c r="C274">
        <v>3578.72</v>
      </c>
      <c r="D274">
        <v>2257.14</v>
      </c>
      <c r="E274">
        <v>467.62799999999999</v>
      </c>
      <c r="F274">
        <v>210.517</v>
      </c>
      <c r="G274">
        <v>332.63499999999999</v>
      </c>
      <c r="H274">
        <v>134.18</v>
      </c>
      <c r="I274">
        <v>49.2425</v>
      </c>
      <c r="J274">
        <v>22.337599999999998</v>
      </c>
      <c r="K274">
        <v>22.907399999999999</v>
      </c>
      <c r="L274">
        <v>22.857299999999999</v>
      </c>
      <c r="M274">
        <v>22.707999999999998</v>
      </c>
      <c r="N274">
        <v>22.262</v>
      </c>
      <c r="O274">
        <v>21.405000000000001</v>
      </c>
      <c r="P274">
        <v>21.392299999999999</v>
      </c>
    </row>
    <row r="275" spans="1:16" x14ac:dyDescent="0.3">
      <c r="B275">
        <v>20382.7</v>
      </c>
      <c r="C275">
        <v>2120.77</v>
      </c>
      <c r="D275">
        <v>2251.66</v>
      </c>
      <c r="E275">
        <v>1604.28</v>
      </c>
      <c r="F275">
        <v>282.89699999999999</v>
      </c>
      <c r="G275">
        <v>125.992</v>
      </c>
      <c r="H275">
        <v>199.27799999999999</v>
      </c>
      <c r="I275">
        <v>81.1357</v>
      </c>
      <c r="J275">
        <v>30.1143</v>
      </c>
      <c r="K275">
        <v>13.805300000000001</v>
      </c>
      <c r="L275">
        <v>14.2676</v>
      </c>
      <c r="M275">
        <v>14.2364</v>
      </c>
      <c r="N275">
        <v>14.1434</v>
      </c>
      <c r="O275">
        <v>13.865600000000001</v>
      </c>
      <c r="P275">
        <v>26.6557</v>
      </c>
    </row>
    <row r="276" spans="1:16" x14ac:dyDescent="0.3">
      <c r="B276">
        <v>14308.8</v>
      </c>
      <c r="C276">
        <v>8279.14</v>
      </c>
      <c r="D276">
        <v>1336.41</v>
      </c>
      <c r="E276">
        <v>1586.6</v>
      </c>
      <c r="F276">
        <v>974.11900000000003</v>
      </c>
      <c r="G276">
        <v>173.63399999999999</v>
      </c>
      <c r="H276">
        <v>78.266999999999996</v>
      </c>
      <c r="I276">
        <v>125.09399999999999</v>
      </c>
      <c r="J276">
        <v>51.386099999999999</v>
      </c>
      <c r="K276">
        <v>19.2257</v>
      </c>
      <c r="L276">
        <v>8.8685100000000006</v>
      </c>
      <c r="M276">
        <v>9.1654999999999998</v>
      </c>
      <c r="N276">
        <v>9.1454299999999993</v>
      </c>
      <c r="O276">
        <v>9.0857200000000002</v>
      </c>
      <c r="P276">
        <v>26.030899999999999</v>
      </c>
    </row>
    <row r="277" spans="1:16" x14ac:dyDescent="0.3">
      <c r="B277">
        <v>28689.8</v>
      </c>
      <c r="C277">
        <v>5812.23</v>
      </c>
      <c r="D277">
        <v>5203.72</v>
      </c>
      <c r="E277">
        <v>937.18299999999999</v>
      </c>
      <c r="F277">
        <v>987.51</v>
      </c>
      <c r="G277">
        <v>610.46100000000001</v>
      </c>
      <c r="H277">
        <v>110.071</v>
      </c>
      <c r="I277">
        <v>50.044800000000002</v>
      </c>
      <c r="J277">
        <v>80.597700000000003</v>
      </c>
      <c r="K277">
        <v>33.3078</v>
      </c>
      <c r="L277">
        <v>12.5145</v>
      </c>
      <c r="M277">
        <v>5.7727399999999998</v>
      </c>
      <c r="N277">
        <v>5.9660500000000001</v>
      </c>
      <c r="O277">
        <v>5.9529899999999998</v>
      </c>
      <c r="P277">
        <v>22.8583</v>
      </c>
    </row>
    <row r="278" spans="1:16" x14ac:dyDescent="0.3">
      <c r="B278">
        <v>26665.4</v>
      </c>
      <c r="C278">
        <v>11646.5</v>
      </c>
      <c r="D278">
        <v>3599.73</v>
      </c>
      <c r="E278">
        <v>3286.44</v>
      </c>
      <c r="F278">
        <v>543.41</v>
      </c>
      <c r="G278">
        <v>572.93200000000002</v>
      </c>
      <c r="H278">
        <v>356.94200000000001</v>
      </c>
      <c r="I278">
        <v>64.5304</v>
      </c>
      <c r="J278">
        <v>29.4482</v>
      </c>
      <c r="K278">
        <v>47.619599999999998</v>
      </c>
      <c r="L278">
        <v>19.705300000000001</v>
      </c>
      <c r="M278">
        <v>7.4036999999999997</v>
      </c>
      <c r="N278">
        <v>3.4152100000000001</v>
      </c>
      <c r="O278">
        <v>3.5295800000000002</v>
      </c>
      <c r="P278">
        <v>17.045000000000002</v>
      </c>
    </row>
    <row r="279" spans="1:16" x14ac:dyDescent="0.3">
      <c r="B279">
        <v>29266.6</v>
      </c>
      <c r="C279">
        <v>10823.1</v>
      </c>
      <c r="D279">
        <v>7185.19</v>
      </c>
      <c r="E279">
        <v>2347.65</v>
      </c>
      <c r="F279">
        <v>1848.62</v>
      </c>
      <c r="G279">
        <v>310.459</v>
      </c>
      <c r="H279">
        <v>332.48399999999998</v>
      </c>
      <c r="I279">
        <v>208.86500000000001</v>
      </c>
      <c r="J279">
        <v>38.024900000000002</v>
      </c>
      <c r="K279">
        <v>17.445599999999999</v>
      </c>
      <c r="L279">
        <v>28.325500000000002</v>
      </c>
      <c r="M279">
        <v>11.7212</v>
      </c>
      <c r="N279">
        <v>4.4039299999999999</v>
      </c>
      <c r="O279">
        <v>2.03146</v>
      </c>
      <c r="P279">
        <v>12.2384</v>
      </c>
    </row>
    <row r="280" spans="1:16" x14ac:dyDescent="0.3">
      <c r="B280">
        <v>20117</v>
      </c>
      <c r="C280">
        <v>11879.2</v>
      </c>
      <c r="D280">
        <v>6674.05</v>
      </c>
      <c r="E280">
        <v>4459.6499999999996</v>
      </c>
      <c r="F280">
        <v>1381.43</v>
      </c>
      <c r="G280">
        <v>1099.1099999999999</v>
      </c>
      <c r="H280">
        <v>186.517</v>
      </c>
      <c r="I280">
        <v>200.11500000000001</v>
      </c>
      <c r="J280">
        <v>125.875</v>
      </c>
      <c r="K280">
        <v>22.936699999999998</v>
      </c>
      <c r="L280">
        <v>10.3689</v>
      </c>
      <c r="M280">
        <v>16.8354</v>
      </c>
      <c r="N280">
        <v>6.9665999999999997</v>
      </c>
      <c r="O280">
        <v>2.6175000000000002</v>
      </c>
      <c r="P280">
        <v>8.4813700000000001</v>
      </c>
    </row>
    <row r="281" spans="1:16" x14ac:dyDescent="0.3">
      <c r="B281">
        <v>9676.7800000000007</v>
      </c>
      <c r="C281">
        <v>8160.47</v>
      </c>
      <c r="D281">
        <v>7087.45</v>
      </c>
      <c r="E281">
        <v>3877.92</v>
      </c>
      <c r="F281">
        <v>2605.9899999999998</v>
      </c>
      <c r="G281">
        <v>811.27099999999996</v>
      </c>
      <c r="H281">
        <v>649.85199999999998</v>
      </c>
      <c r="I281">
        <v>106.096</v>
      </c>
      <c r="J281">
        <v>113.851</v>
      </c>
      <c r="K281">
        <v>71.6267</v>
      </c>
      <c r="L281">
        <v>11.1226</v>
      </c>
      <c r="M281">
        <v>5.0281200000000004</v>
      </c>
      <c r="N281">
        <v>8.1638999999999999</v>
      </c>
      <c r="O281">
        <v>3.3782700000000001</v>
      </c>
      <c r="P281">
        <v>5.3821099999999999</v>
      </c>
    </row>
    <row r="282" spans="1:16" x14ac:dyDescent="0.3">
      <c r="B282">
        <v>10685.1</v>
      </c>
      <c r="C282">
        <v>3922.97</v>
      </c>
      <c r="D282">
        <v>4831.7700000000004</v>
      </c>
      <c r="E282">
        <v>3966.91</v>
      </c>
      <c r="F282">
        <v>2088.2800000000002</v>
      </c>
      <c r="G282">
        <v>1356.13</v>
      </c>
      <c r="H282">
        <v>427.10399999999998</v>
      </c>
      <c r="I282">
        <v>343.08100000000002</v>
      </c>
      <c r="J282">
        <v>55.827100000000002</v>
      </c>
      <c r="K282">
        <v>59.712800000000001</v>
      </c>
      <c r="L282">
        <v>27.156600000000001</v>
      </c>
      <c r="M282">
        <v>4.2170199999999998</v>
      </c>
      <c r="N282">
        <v>1.9063699999999999</v>
      </c>
      <c r="O282">
        <v>3.0952700000000002</v>
      </c>
      <c r="P282">
        <v>3.3214199999999998</v>
      </c>
    </row>
    <row r="283" spans="1:16" x14ac:dyDescent="0.3">
      <c r="B283">
        <v>28933.8</v>
      </c>
      <c r="C283">
        <v>4330.3500000000004</v>
      </c>
      <c r="D283">
        <v>2194.0300000000002</v>
      </c>
      <c r="E283">
        <v>2428.94</v>
      </c>
      <c r="F283">
        <v>1968.96</v>
      </c>
      <c r="G283">
        <v>1043.0899999999999</v>
      </c>
      <c r="H283">
        <v>681.82299999999998</v>
      </c>
      <c r="I283">
        <v>214.774</v>
      </c>
      <c r="J283">
        <v>172.70699999999999</v>
      </c>
      <c r="K283">
        <v>27.395299999999999</v>
      </c>
      <c r="L283">
        <v>23.021699999999999</v>
      </c>
      <c r="M283">
        <v>10.47</v>
      </c>
      <c r="N283">
        <v>1.62584</v>
      </c>
      <c r="O283">
        <v>0.73498399999999997</v>
      </c>
      <c r="P283">
        <v>2.4739</v>
      </c>
    </row>
    <row r="284" spans="1:16" x14ac:dyDescent="0.3">
      <c r="B284">
        <v>21428.9</v>
      </c>
      <c r="C284">
        <v>11721.1</v>
      </c>
      <c r="D284">
        <v>2335.77</v>
      </c>
      <c r="E284">
        <v>1033.93</v>
      </c>
      <c r="F284">
        <v>1057.25</v>
      </c>
      <c r="G284">
        <v>859.56500000000005</v>
      </c>
      <c r="H284">
        <v>457.35700000000003</v>
      </c>
      <c r="I284">
        <v>300.32</v>
      </c>
      <c r="J284">
        <v>94.771799999999999</v>
      </c>
      <c r="K284">
        <v>75.983400000000003</v>
      </c>
      <c r="L284">
        <v>10.2004</v>
      </c>
      <c r="M284">
        <v>8.5719700000000003</v>
      </c>
      <c r="N284">
        <v>3.8984200000000002</v>
      </c>
      <c r="O284">
        <v>0.60536699999999999</v>
      </c>
      <c r="P284">
        <v>1.1948000000000001</v>
      </c>
    </row>
    <row r="285" spans="1:16" x14ac:dyDescent="0.3">
      <c r="B285">
        <v>18137.900000000001</v>
      </c>
      <c r="C285">
        <v>8680.07</v>
      </c>
      <c r="D285">
        <v>5915.43</v>
      </c>
      <c r="E285">
        <v>970.11099999999999</v>
      </c>
      <c r="F285">
        <v>432.40899999999999</v>
      </c>
      <c r="G285">
        <v>445.57100000000003</v>
      </c>
      <c r="H285">
        <v>365.19900000000001</v>
      </c>
      <c r="I285">
        <v>194.607</v>
      </c>
      <c r="J285">
        <v>126.94799999999999</v>
      </c>
      <c r="K285">
        <v>39.901400000000002</v>
      </c>
      <c r="L285">
        <v>30.9269</v>
      </c>
      <c r="M285">
        <v>4.1517999999999997</v>
      </c>
      <c r="N285">
        <v>3.4889700000000001</v>
      </c>
      <c r="O285">
        <v>1.58674</v>
      </c>
      <c r="P285">
        <v>0.732707</v>
      </c>
    </row>
    <row r="286" spans="1:16" x14ac:dyDescent="0.3">
      <c r="B286">
        <v>13913.4</v>
      </c>
      <c r="C286">
        <v>7354.52</v>
      </c>
      <c r="D286">
        <v>4960.68</v>
      </c>
      <c r="E286">
        <v>2550.9499999999998</v>
      </c>
      <c r="F286">
        <v>435.22500000000002</v>
      </c>
      <c r="G286">
        <v>198.42400000000001</v>
      </c>
      <c r="H286">
        <v>206.816</v>
      </c>
      <c r="I286">
        <v>170.41200000000001</v>
      </c>
      <c r="J286">
        <v>90.931100000000001</v>
      </c>
      <c r="K286">
        <v>59.293700000000001</v>
      </c>
      <c r="L286">
        <v>17.2591</v>
      </c>
      <c r="M286">
        <v>13.3772</v>
      </c>
      <c r="N286">
        <v>1.79583</v>
      </c>
      <c r="O286">
        <v>1.5091300000000001</v>
      </c>
      <c r="P286">
        <v>1.00326</v>
      </c>
    </row>
    <row r="287" spans="1:16" x14ac:dyDescent="0.3">
      <c r="B287">
        <v>13857.3</v>
      </c>
      <c r="C287">
        <v>5644.59</v>
      </c>
      <c r="D287">
        <v>4273.8500000000004</v>
      </c>
      <c r="E287">
        <v>2497.9899999999998</v>
      </c>
      <c r="F287">
        <v>1174.6600000000001</v>
      </c>
      <c r="G287">
        <v>205.36699999999999</v>
      </c>
      <c r="H287">
        <v>94.990600000000001</v>
      </c>
      <c r="I287">
        <v>99.871099999999998</v>
      </c>
      <c r="J287">
        <v>82.648300000000006</v>
      </c>
      <c r="K287">
        <v>44.177100000000003</v>
      </c>
      <c r="L287">
        <v>28.112200000000001</v>
      </c>
      <c r="M287">
        <v>8.1828400000000006</v>
      </c>
      <c r="N287">
        <v>6.3423800000000004</v>
      </c>
      <c r="O287">
        <v>0.85143599999999997</v>
      </c>
      <c r="P287">
        <v>1.1911700000000001</v>
      </c>
    </row>
    <row r="288" spans="1:16" x14ac:dyDescent="0.3">
      <c r="B288">
        <v>28274</v>
      </c>
      <c r="C288">
        <v>5624.08</v>
      </c>
      <c r="D288">
        <v>3228.76</v>
      </c>
      <c r="E288">
        <v>2375.0500000000002</v>
      </c>
      <c r="F288">
        <v>1293.97</v>
      </c>
      <c r="G288">
        <v>597.88499999999999</v>
      </c>
      <c r="H288">
        <v>105.383</v>
      </c>
      <c r="I288">
        <v>48.973599999999998</v>
      </c>
      <c r="J288">
        <v>51.635599999999997</v>
      </c>
      <c r="K288">
        <v>42.812399999999997</v>
      </c>
      <c r="L288">
        <v>22.918299999999999</v>
      </c>
      <c r="M288">
        <v>14.584099999999999</v>
      </c>
      <c r="N288">
        <v>4.24512</v>
      </c>
      <c r="O288">
        <v>3.2903199999999999</v>
      </c>
      <c r="P288">
        <v>1.0596699999999999</v>
      </c>
    </row>
    <row r="289" spans="2:16" x14ac:dyDescent="0.3">
      <c r="B289">
        <v>69013.8</v>
      </c>
      <c r="C289">
        <v>11495.3</v>
      </c>
      <c r="D289">
        <v>3586.07</v>
      </c>
      <c r="E289">
        <v>2391.92</v>
      </c>
      <c r="F289">
        <v>1759.48</v>
      </c>
      <c r="G289">
        <v>958.6</v>
      </c>
      <c r="H289">
        <v>442.92399999999998</v>
      </c>
      <c r="I289">
        <v>78.069999999999993</v>
      </c>
      <c r="J289">
        <v>36.2806</v>
      </c>
      <c r="K289">
        <v>38.252600000000001</v>
      </c>
      <c r="L289">
        <v>31.716200000000001</v>
      </c>
      <c r="M289">
        <v>16.978300000000001</v>
      </c>
      <c r="N289">
        <v>10.8042</v>
      </c>
      <c r="O289">
        <v>3.14486</v>
      </c>
      <c r="P289">
        <v>3.22255</v>
      </c>
    </row>
    <row r="290" spans="2:16" x14ac:dyDescent="0.3">
      <c r="B290">
        <v>32598.3</v>
      </c>
      <c r="C290">
        <v>28058.9</v>
      </c>
      <c r="D290">
        <v>7329.76</v>
      </c>
      <c r="E290">
        <v>2656.63</v>
      </c>
      <c r="F290">
        <v>1771.98</v>
      </c>
      <c r="G290">
        <v>1303.46</v>
      </c>
      <c r="H290">
        <v>710.14800000000002</v>
      </c>
      <c r="I290">
        <v>328.12599999999998</v>
      </c>
      <c r="J290">
        <v>57.835700000000003</v>
      </c>
      <c r="K290">
        <v>26.877300000000002</v>
      </c>
      <c r="L290">
        <v>28.338200000000001</v>
      </c>
      <c r="M290">
        <v>23.495899999999999</v>
      </c>
      <c r="N290">
        <v>12.5778</v>
      </c>
      <c r="O290">
        <v>8.0039300000000004</v>
      </c>
      <c r="P290">
        <v>4.7170899999999998</v>
      </c>
    </row>
    <row r="291" spans="2:16" x14ac:dyDescent="0.3">
      <c r="B291">
        <v>38235.199999999997</v>
      </c>
      <c r="C291">
        <v>13253.5</v>
      </c>
      <c r="D291">
        <v>17891.2</v>
      </c>
      <c r="E291">
        <v>5430.02</v>
      </c>
      <c r="F291">
        <v>1968.08</v>
      </c>
      <c r="G291">
        <v>1312.71</v>
      </c>
      <c r="H291">
        <v>965.62300000000005</v>
      </c>
      <c r="I291">
        <v>526.09100000000001</v>
      </c>
      <c r="J291">
        <v>243.08199999999999</v>
      </c>
      <c r="K291">
        <v>42.845700000000001</v>
      </c>
      <c r="L291">
        <v>19.911200000000001</v>
      </c>
      <c r="M291">
        <v>20.993500000000001</v>
      </c>
      <c r="N291">
        <v>17.406199999999998</v>
      </c>
      <c r="O291">
        <v>9.3178999999999998</v>
      </c>
      <c r="P291">
        <v>9.4239700000000006</v>
      </c>
    </row>
    <row r="292" spans="2:16" x14ac:dyDescent="0.3">
      <c r="B292">
        <v>16151.8</v>
      </c>
      <c r="C292">
        <v>15545.3</v>
      </c>
      <c r="D292">
        <v>8450.7999999999993</v>
      </c>
      <c r="E292">
        <v>13254.1</v>
      </c>
      <c r="F292">
        <v>4022.66</v>
      </c>
      <c r="G292">
        <v>1457.99</v>
      </c>
      <c r="H292">
        <v>972.48299999999995</v>
      </c>
      <c r="I292">
        <v>715.351</v>
      </c>
      <c r="J292">
        <v>389.738</v>
      </c>
      <c r="K292">
        <v>180.07900000000001</v>
      </c>
      <c r="L292">
        <v>31.7409</v>
      </c>
      <c r="M292">
        <v>14.7506</v>
      </c>
      <c r="N292">
        <v>15.552300000000001</v>
      </c>
      <c r="O292">
        <v>12.8948</v>
      </c>
      <c r="P292">
        <v>13.8843</v>
      </c>
    </row>
    <row r="293" spans="2:16" x14ac:dyDescent="0.3">
      <c r="B293">
        <v>42996.800000000003</v>
      </c>
      <c r="C293">
        <v>6566.83</v>
      </c>
      <c r="D293">
        <v>9912.1</v>
      </c>
      <c r="E293">
        <v>6260.51</v>
      </c>
      <c r="F293">
        <v>9818.8700000000008</v>
      </c>
      <c r="G293">
        <v>2980.06</v>
      </c>
      <c r="H293">
        <v>1080.0999999999999</v>
      </c>
      <c r="I293">
        <v>720.43299999999999</v>
      </c>
      <c r="J293">
        <v>529.94500000000005</v>
      </c>
      <c r="K293">
        <v>288.72500000000002</v>
      </c>
      <c r="L293">
        <v>133.40600000000001</v>
      </c>
      <c r="M293">
        <v>23.514199999999999</v>
      </c>
      <c r="N293">
        <v>10.9275</v>
      </c>
      <c r="O293">
        <v>11.5215</v>
      </c>
      <c r="P293">
        <v>19.8385</v>
      </c>
    </row>
    <row r="294" spans="2:16" x14ac:dyDescent="0.3">
      <c r="B294">
        <v>8850.08</v>
      </c>
      <c r="C294">
        <v>17481.2</v>
      </c>
      <c r="D294">
        <v>4187.2</v>
      </c>
      <c r="E294">
        <v>7343.07</v>
      </c>
      <c r="F294">
        <v>4637.8999999999996</v>
      </c>
      <c r="G294">
        <v>7274</v>
      </c>
      <c r="H294">
        <v>2207.6799999999998</v>
      </c>
      <c r="I294">
        <v>800.16</v>
      </c>
      <c r="J294">
        <v>533.71</v>
      </c>
      <c r="K294">
        <v>392.59300000000002</v>
      </c>
      <c r="L294">
        <v>213.893</v>
      </c>
      <c r="M294">
        <v>98.829700000000003</v>
      </c>
      <c r="N294">
        <v>17.419799999999999</v>
      </c>
      <c r="O294">
        <v>8.0952900000000003</v>
      </c>
      <c r="P294">
        <v>23.231999999999999</v>
      </c>
    </row>
    <row r="295" spans="2:16" x14ac:dyDescent="0.3">
      <c r="B295">
        <v>21323.3</v>
      </c>
      <c r="C295">
        <v>3598.17</v>
      </c>
      <c r="D295">
        <v>11146.5</v>
      </c>
      <c r="E295">
        <v>3101.95</v>
      </c>
      <c r="F295">
        <v>5439.88</v>
      </c>
      <c r="G295">
        <v>3435.84</v>
      </c>
      <c r="H295">
        <v>5388.71</v>
      </c>
      <c r="I295">
        <v>1635.49</v>
      </c>
      <c r="J295">
        <v>592.77300000000002</v>
      </c>
      <c r="K295">
        <v>395.38200000000001</v>
      </c>
      <c r="L295">
        <v>290.83999999999997</v>
      </c>
      <c r="M295">
        <v>158.45500000000001</v>
      </c>
      <c r="N295">
        <v>73.214799999999997</v>
      </c>
      <c r="O295">
        <v>12.9049</v>
      </c>
      <c r="P295">
        <v>23.207799999999999</v>
      </c>
    </row>
    <row r="296" spans="2:16" x14ac:dyDescent="0.3">
      <c r="B296">
        <v>8193.56</v>
      </c>
      <c r="C296">
        <v>8669.42</v>
      </c>
      <c r="D296">
        <v>2294.3000000000002</v>
      </c>
      <c r="E296">
        <v>8257.5400000000009</v>
      </c>
      <c r="F296">
        <v>2297.98</v>
      </c>
      <c r="G296">
        <v>4029.96</v>
      </c>
      <c r="H296">
        <v>2545.33</v>
      </c>
      <c r="I296">
        <v>3992.06</v>
      </c>
      <c r="J296">
        <v>1211.5999999999999</v>
      </c>
      <c r="K296">
        <v>439.137</v>
      </c>
      <c r="L296">
        <v>292.90600000000001</v>
      </c>
      <c r="M296">
        <v>215.46</v>
      </c>
      <c r="N296">
        <v>117.387</v>
      </c>
      <c r="O296">
        <v>54.238900000000001</v>
      </c>
      <c r="P296">
        <v>26.753</v>
      </c>
    </row>
    <row r="297" spans="2:16" x14ac:dyDescent="0.3">
      <c r="B297">
        <v>4796.75</v>
      </c>
      <c r="C297">
        <v>3331.25</v>
      </c>
      <c r="D297">
        <v>5527.87</v>
      </c>
      <c r="E297">
        <v>1699.66</v>
      </c>
      <c r="F297">
        <v>6117.33</v>
      </c>
      <c r="G297">
        <v>1702.39</v>
      </c>
      <c r="H297">
        <v>2985.47</v>
      </c>
      <c r="I297">
        <v>1885.63</v>
      </c>
      <c r="J297">
        <v>2957.39</v>
      </c>
      <c r="K297">
        <v>897.57600000000002</v>
      </c>
      <c r="L297">
        <v>325.32100000000003</v>
      </c>
      <c r="M297">
        <v>216.99</v>
      </c>
      <c r="N297">
        <v>159.61600000000001</v>
      </c>
      <c r="O297">
        <v>86.962199999999996</v>
      </c>
      <c r="P297">
        <v>60.0002</v>
      </c>
    </row>
    <row r="298" spans="2:16" x14ac:dyDescent="0.3">
      <c r="B298">
        <v>3288.76</v>
      </c>
      <c r="C298">
        <v>1950.21</v>
      </c>
      <c r="D298">
        <v>2124.1</v>
      </c>
      <c r="E298">
        <v>4095.14</v>
      </c>
      <c r="F298">
        <v>1259.1400000000001</v>
      </c>
      <c r="G298">
        <v>4531.83</v>
      </c>
      <c r="H298">
        <v>1261.1600000000001</v>
      </c>
      <c r="I298">
        <v>2211.69</v>
      </c>
      <c r="J298">
        <v>1396.91</v>
      </c>
      <c r="K298">
        <v>2190.89</v>
      </c>
      <c r="L298">
        <v>664.94100000000003</v>
      </c>
      <c r="M298">
        <v>241.00399999999999</v>
      </c>
      <c r="N298">
        <v>160.75</v>
      </c>
      <c r="O298">
        <v>118.247</v>
      </c>
      <c r="P298">
        <v>108.872</v>
      </c>
    </row>
    <row r="299" spans="2:16" x14ac:dyDescent="0.3">
      <c r="B299">
        <v>6827.81</v>
      </c>
      <c r="C299">
        <v>1337.11</v>
      </c>
      <c r="D299">
        <v>1243.51</v>
      </c>
      <c r="E299">
        <v>1573.57</v>
      </c>
      <c r="F299">
        <v>3033.76</v>
      </c>
      <c r="G299">
        <v>932.79200000000003</v>
      </c>
      <c r="H299">
        <v>3357.26</v>
      </c>
      <c r="I299">
        <v>934.29</v>
      </c>
      <c r="J299">
        <v>1638.46</v>
      </c>
      <c r="K299">
        <v>1034.8599999999999</v>
      </c>
      <c r="L299">
        <v>1623.05</v>
      </c>
      <c r="M299">
        <v>492.6</v>
      </c>
      <c r="N299">
        <v>178.54</v>
      </c>
      <c r="O299">
        <v>119.087</v>
      </c>
      <c r="P299">
        <v>168.25399999999999</v>
      </c>
    </row>
    <row r="300" spans="2:16" x14ac:dyDescent="0.3">
      <c r="B300">
        <v>35776.400000000001</v>
      </c>
      <c r="C300">
        <v>2775.98</v>
      </c>
      <c r="D300">
        <v>852.58</v>
      </c>
      <c r="E300">
        <v>921.21500000000003</v>
      </c>
      <c r="F300">
        <v>1165.73</v>
      </c>
      <c r="G300">
        <v>2247.46</v>
      </c>
      <c r="H300">
        <v>691.029</v>
      </c>
      <c r="I300">
        <v>2487.12</v>
      </c>
      <c r="J300">
        <v>692.13900000000001</v>
      </c>
      <c r="K300">
        <v>1213.8</v>
      </c>
      <c r="L300">
        <v>766.64</v>
      </c>
      <c r="M300">
        <v>1202.3800000000001</v>
      </c>
      <c r="N300">
        <v>364.92700000000002</v>
      </c>
      <c r="O300">
        <v>132.26599999999999</v>
      </c>
      <c r="P300">
        <v>212.86699999999999</v>
      </c>
    </row>
    <row r="301" spans="2:16" x14ac:dyDescent="0.3">
      <c r="B301">
        <v>19793.7</v>
      </c>
      <c r="C301">
        <v>14545.6</v>
      </c>
      <c r="D301">
        <v>1770.04</v>
      </c>
      <c r="E301">
        <v>631.60699999999997</v>
      </c>
      <c r="F301">
        <v>682.45299999999997</v>
      </c>
      <c r="G301">
        <v>863.59500000000003</v>
      </c>
      <c r="H301">
        <v>1664.96</v>
      </c>
      <c r="I301">
        <v>511.92700000000002</v>
      </c>
      <c r="J301">
        <v>1842.51</v>
      </c>
      <c r="K301">
        <v>512.74900000000002</v>
      </c>
      <c r="L301">
        <v>899.20600000000002</v>
      </c>
      <c r="M301">
        <v>567.94100000000003</v>
      </c>
      <c r="N301">
        <v>890.74800000000005</v>
      </c>
      <c r="O301">
        <v>270.34500000000003</v>
      </c>
      <c r="P301">
        <v>255.68100000000001</v>
      </c>
    </row>
    <row r="302" spans="2:16" x14ac:dyDescent="0.3">
      <c r="B302">
        <v>19188.3</v>
      </c>
      <c r="C302">
        <v>8047.53</v>
      </c>
      <c r="D302">
        <v>9274.68</v>
      </c>
      <c r="E302">
        <v>1311.28</v>
      </c>
      <c r="F302">
        <v>467.90600000000001</v>
      </c>
      <c r="G302">
        <v>505.57299999999998</v>
      </c>
      <c r="H302">
        <v>639.76700000000005</v>
      </c>
      <c r="I302">
        <v>1233.43</v>
      </c>
      <c r="J302">
        <v>379.245</v>
      </c>
      <c r="K302">
        <v>1364.96</v>
      </c>
      <c r="L302">
        <v>379.85399999999998</v>
      </c>
      <c r="M302">
        <v>666.14800000000002</v>
      </c>
      <c r="N302">
        <v>420.74099999999999</v>
      </c>
      <c r="O302">
        <v>659.88199999999995</v>
      </c>
      <c r="P302">
        <v>389.68900000000002</v>
      </c>
    </row>
    <row r="303" spans="2:16" x14ac:dyDescent="0.3">
      <c r="B303">
        <v>41062.9</v>
      </c>
      <c r="C303">
        <v>7801.39</v>
      </c>
      <c r="D303">
        <v>5131.33</v>
      </c>
      <c r="E303">
        <v>6870.85</v>
      </c>
      <c r="F303">
        <v>971.42</v>
      </c>
      <c r="G303">
        <v>346.63299999999998</v>
      </c>
      <c r="H303">
        <v>374.53800000000001</v>
      </c>
      <c r="I303">
        <v>473.95100000000002</v>
      </c>
      <c r="J303">
        <v>913.75</v>
      </c>
      <c r="K303">
        <v>280.95100000000002</v>
      </c>
      <c r="L303">
        <v>1011.19</v>
      </c>
      <c r="M303">
        <v>281.40300000000002</v>
      </c>
      <c r="N303">
        <v>493.495</v>
      </c>
      <c r="O303">
        <v>311.69200000000001</v>
      </c>
      <c r="P303">
        <v>777.54200000000003</v>
      </c>
    </row>
    <row r="304" spans="2:16" x14ac:dyDescent="0.3">
      <c r="B304">
        <v>11184.3</v>
      </c>
      <c r="C304">
        <v>16694.900000000001</v>
      </c>
      <c r="D304">
        <v>4974.3900000000003</v>
      </c>
      <c r="E304">
        <v>3801.38</v>
      </c>
      <c r="F304">
        <v>5090.05</v>
      </c>
      <c r="G304">
        <v>719.64599999999996</v>
      </c>
      <c r="H304">
        <v>256.79199999999997</v>
      </c>
      <c r="I304">
        <v>277.46499999999997</v>
      </c>
      <c r="J304">
        <v>351.11099999999999</v>
      </c>
      <c r="K304">
        <v>676.923</v>
      </c>
      <c r="L304">
        <v>208.13399999999999</v>
      </c>
      <c r="M304">
        <v>749.10699999999997</v>
      </c>
      <c r="N304">
        <v>208.46799999999999</v>
      </c>
      <c r="O304">
        <v>365.59</v>
      </c>
      <c r="P304">
        <v>806.92499999999995</v>
      </c>
    </row>
    <row r="305" spans="2:16" x14ac:dyDescent="0.3">
      <c r="B305">
        <v>8480.7000000000007</v>
      </c>
      <c r="C305">
        <v>4547.1899999999996</v>
      </c>
      <c r="D305">
        <v>10645.2</v>
      </c>
      <c r="E305">
        <v>3685.12</v>
      </c>
      <c r="F305">
        <v>2816.13</v>
      </c>
      <c r="G305">
        <v>3770.8</v>
      </c>
      <c r="H305">
        <v>533.12699999999995</v>
      </c>
      <c r="I305">
        <v>190.23599999999999</v>
      </c>
      <c r="J305">
        <v>205.55099999999999</v>
      </c>
      <c r="K305">
        <v>260.11</v>
      </c>
      <c r="L305">
        <v>501.47699999999998</v>
      </c>
      <c r="M305">
        <v>154.18899999999999</v>
      </c>
      <c r="N305">
        <v>554.952</v>
      </c>
      <c r="O305">
        <v>154.43700000000001</v>
      </c>
      <c r="P305">
        <v>868.62</v>
      </c>
    </row>
    <row r="306" spans="2:16" x14ac:dyDescent="0.3">
      <c r="B306">
        <v>17983.7</v>
      </c>
      <c r="C306">
        <v>3448</v>
      </c>
      <c r="D306">
        <v>2899.42</v>
      </c>
      <c r="E306">
        <v>7886.13</v>
      </c>
      <c r="F306">
        <v>2730</v>
      </c>
      <c r="G306">
        <v>2086.2399999999998</v>
      </c>
      <c r="H306">
        <v>2793.48</v>
      </c>
      <c r="I306">
        <v>394.95</v>
      </c>
      <c r="J306">
        <v>140.93100000000001</v>
      </c>
      <c r="K306">
        <v>152.27600000000001</v>
      </c>
      <c r="L306">
        <v>192.69399999999999</v>
      </c>
      <c r="M306">
        <v>371.50299999999999</v>
      </c>
      <c r="N306">
        <v>114.226</v>
      </c>
      <c r="O306">
        <v>411.11900000000003</v>
      </c>
      <c r="P306">
        <v>757.899</v>
      </c>
    </row>
    <row r="307" spans="2:16" x14ac:dyDescent="0.3">
      <c r="B307">
        <v>23656.2</v>
      </c>
      <c r="C307">
        <v>7311.62</v>
      </c>
      <c r="D307">
        <v>2198.54</v>
      </c>
      <c r="E307">
        <v>2147.94</v>
      </c>
      <c r="F307">
        <v>5842.19</v>
      </c>
      <c r="G307">
        <v>2022.44</v>
      </c>
      <c r="H307">
        <v>1545.53</v>
      </c>
      <c r="I307">
        <v>2069.46</v>
      </c>
      <c r="J307">
        <v>292.58600000000001</v>
      </c>
      <c r="K307">
        <v>104.404</v>
      </c>
      <c r="L307">
        <v>112.809</v>
      </c>
      <c r="M307">
        <v>142.751</v>
      </c>
      <c r="N307">
        <v>275.21600000000001</v>
      </c>
      <c r="O307">
        <v>84.620999999999995</v>
      </c>
      <c r="P307">
        <v>866.03</v>
      </c>
    </row>
    <row r="308" spans="2:16" x14ac:dyDescent="0.3">
      <c r="B308">
        <v>12132.6</v>
      </c>
      <c r="C308">
        <v>9617.91</v>
      </c>
      <c r="D308">
        <v>4662.1000000000004</v>
      </c>
      <c r="E308">
        <v>1628.72</v>
      </c>
      <c r="F308">
        <v>1591.23</v>
      </c>
      <c r="G308">
        <v>4328</v>
      </c>
      <c r="H308">
        <v>1498.26</v>
      </c>
      <c r="I308">
        <v>1144.95</v>
      </c>
      <c r="J308">
        <v>1533.09</v>
      </c>
      <c r="K308">
        <v>216.75299999999999</v>
      </c>
      <c r="L308">
        <v>77.344300000000004</v>
      </c>
      <c r="M308">
        <v>83.570700000000002</v>
      </c>
      <c r="N308">
        <v>105.753</v>
      </c>
      <c r="O308">
        <v>203.88499999999999</v>
      </c>
      <c r="P308">
        <v>704.25900000000001</v>
      </c>
    </row>
    <row r="309" spans="2:16" x14ac:dyDescent="0.3">
      <c r="B309">
        <v>13466.2</v>
      </c>
      <c r="C309">
        <v>4932.76</v>
      </c>
      <c r="D309">
        <v>6132.65</v>
      </c>
      <c r="E309">
        <v>3453.77</v>
      </c>
      <c r="F309">
        <v>1206.58</v>
      </c>
      <c r="G309">
        <v>1178.81</v>
      </c>
      <c r="H309">
        <v>3206.26</v>
      </c>
      <c r="I309">
        <v>1109.94</v>
      </c>
      <c r="J309">
        <v>848.20299999999997</v>
      </c>
      <c r="K309">
        <v>1135.74</v>
      </c>
      <c r="L309">
        <v>160.57499999999999</v>
      </c>
      <c r="M309">
        <v>57.298099999999998</v>
      </c>
      <c r="N309">
        <v>61.910699999999999</v>
      </c>
      <c r="O309">
        <v>78.343599999999995</v>
      </c>
      <c r="P309">
        <v>672.77</v>
      </c>
    </row>
    <row r="310" spans="2:16" x14ac:dyDescent="0.3">
      <c r="B310">
        <v>21737.599999999999</v>
      </c>
      <c r="C310">
        <v>5474.94</v>
      </c>
      <c r="D310">
        <v>3145.27</v>
      </c>
      <c r="E310">
        <v>4543.18</v>
      </c>
      <c r="F310">
        <v>2558.61</v>
      </c>
      <c r="G310">
        <v>893.86</v>
      </c>
      <c r="H310">
        <v>873.28700000000003</v>
      </c>
      <c r="I310">
        <v>2375.2600000000002</v>
      </c>
      <c r="J310">
        <v>822.26099999999997</v>
      </c>
      <c r="K310">
        <v>628.36400000000003</v>
      </c>
      <c r="L310">
        <v>841.38</v>
      </c>
      <c r="M310">
        <v>118.95699999999999</v>
      </c>
      <c r="N310">
        <v>42.447499999999998</v>
      </c>
      <c r="O310">
        <v>45.864600000000003</v>
      </c>
      <c r="P310">
        <v>556.43899999999996</v>
      </c>
    </row>
    <row r="311" spans="2:16" x14ac:dyDescent="0.3">
      <c r="B311">
        <v>29589</v>
      </c>
      <c r="C311">
        <v>8837.86</v>
      </c>
      <c r="D311">
        <v>3490.97</v>
      </c>
      <c r="E311">
        <v>2330.0700000000002</v>
      </c>
      <c r="F311">
        <v>3365.67</v>
      </c>
      <c r="G311">
        <v>1895.47</v>
      </c>
      <c r="H311">
        <v>662.18799999999999</v>
      </c>
      <c r="I311">
        <v>646.947</v>
      </c>
      <c r="J311">
        <v>1759.63</v>
      </c>
      <c r="K311">
        <v>609.14599999999996</v>
      </c>
      <c r="L311">
        <v>465.50400000000002</v>
      </c>
      <c r="M311">
        <v>623.30999999999995</v>
      </c>
      <c r="N311">
        <v>88.125200000000007</v>
      </c>
      <c r="O311">
        <v>31.445799999999998</v>
      </c>
      <c r="P311">
        <v>446.197</v>
      </c>
    </row>
    <row r="312" spans="2:16" x14ac:dyDescent="0.3">
      <c r="B312">
        <v>18396.3</v>
      </c>
      <c r="C312">
        <v>12030</v>
      </c>
      <c r="D312">
        <v>5635.27</v>
      </c>
      <c r="E312">
        <v>2586.1799999999998</v>
      </c>
      <c r="F312">
        <v>1726.16</v>
      </c>
      <c r="G312">
        <v>2493.35</v>
      </c>
      <c r="H312">
        <v>1404.2</v>
      </c>
      <c r="I312">
        <v>490.56099999999998</v>
      </c>
      <c r="J312">
        <v>479.27</v>
      </c>
      <c r="K312">
        <v>1303.57</v>
      </c>
      <c r="L312">
        <v>451.26600000000002</v>
      </c>
      <c r="M312">
        <v>344.85399999999998</v>
      </c>
      <c r="N312">
        <v>461.75900000000001</v>
      </c>
      <c r="O312">
        <v>65.284800000000004</v>
      </c>
      <c r="P312">
        <v>353.84699999999998</v>
      </c>
    </row>
    <row r="313" spans="2:16" x14ac:dyDescent="0.3">
      <c r="B313">
        <v>10988.3</v>
      </c>
      <c r="C313">
        <v>7479.36</v>
      </c>
      <c r="D313">
        <v>7670.67</v>
      </c>
      <c r="E313">
        <v>4174.71</v>
      </c>
      <c r="F313">
        <v>1915.89</v>
      </c>
      <c r="G313">
        <v>1278.77</v>
      </c>
      <c r="H313">
        <v>1847.12</v>
      </c>
      <c r="I313">
        <v>1040.25</v>
      </c>
      <c r="J313">
        <v>363.416</v>
      </c>
      <c r="K313">
        <v>355.05200000000002</v>
      </c>
      <c r="L313">
        <v>965.70699999999999</v>
      </c>
      <c r="M313">
        <v>334.30599999999998</v>
      </c>
      <c r="N313">
        <v>255.47399999999999</v>
      </c>
      <c r="O313">
        <v>342.08</v>
      </c>
      <c r="P313">
        <v>310.5</v>
      </c>
    </row>
    <row r="314" spans="2:16" x14ac:dyDescent="0.3">
      <c r="B314">
        <v>4822.0200000000004</v>
      </c>
      <c r="C314">
        <v>4467.49</v>
      </c>
      <c r="D314">
        <v>4769.05</v>
      </c>
      <c r="E314">
        <v>5682.57</v>
      </c>
      <c r="F314">
        <v>3092.7</v>
      </c>
      <c r="G314">
        <v>1419.32</v>
      </c>
      <c r="H314">
        <v>947.33699999999999</v>
      </c>
      <c r="I314">
        <v>1368.38</v>
      </c>
      <c r="J314">
        <v>770.63900000000001</v>
      </c>
      <c r="K314">
        <v>269.22500000000002</v>
      </c>
      <c r="L314">
        <v>263.029</v>
      </c>
      <c r="M314">
        <v>715.41399999999999</v>
      </c>
      <c r="N314">
        <v>247.66</v>
      </c>
      <c r="O314">
        <v>189.26</v>
      </c>
      <c r="P314">
        <v>483.44299999999998</v>
      </c>
    </row>
    <row r="315" spans="2:16" x14ac:dyDescent="0.3">
      <c r="B315">
        <v>3274.12</v>
      </c>
      <c r="C315">
        <v>1960.49</v>
      </c>
      <c r="D315">
        <v>2848.6</v>
      </c>
      <c r="E315">
        <v>3533</v>
      </c>
      <c r="F315">
        <v>4209.75</v>
      </c>
      <c r="G315">
        <v>2291.13</v>
      </c>
      <c r="H315">
        <v>1051.46</v>
      </c>
      <c r="I315">
        <v>701.80399999999997</v>
      </c>
      <c r="J315">
        <v>1013.72</v>
      </c>
      <c r="K315">
        <v>570.904</v>
      </c>
      <c r="L315">
        <v>199.447</v>
      </c>
      <c r="M315">
        <v>194.857</v>
      </c>
      <c r="N315">
        <v>529.99099999999999</v>
      </c>
      <c r="O315">
        <v>183.471</v>
      </c>
      <c r="P315">
        <v>498.35</v>
      </c>
    </row>
    <row r="316" spans="2:16" x14ac:dyDescent="0.3">
      <c r="B316">
        <v>8231.7900000000009</v>
      </c>
      <c r="C316">
        <v>1331.16</v>
      </c>
      <c r="D316">
        <v>1250.06</v>
      </c>
      <c r="E316">
        <v>2110.29</v>
      </c>
      <c r="F316">
        <v>2617.31</v>
      </c>
      <c r="G316">
        <v>3118.66</v>
      </c>
      <c r="H316">
        <v>1697.31</v>
      </c>
      <c r="I316">
        <v>778.94200000000001</v>
      </c>
      <c r="J316">
        <v>519.90899999999999</v>
      </c>
      <c r="K316">
        <v>750.98299999999995</v>
      </c>
      <c r="L316">
        <v>422.93599999999998</v>
      </c>
      <c r="M316">
        <v>147.75399999999999</v>
      </c>
      <c r="N316">
        <v>144.35300000000001</v>
      </c>
      <c r="O316">
        <v>392.62700000000001</v>
      </c>
      <c r="P316">
        <v>505.10599999999999</v>
      </c>
    </row>
    <row r="317" spans="2:16" x14ac:dyDescent="0.3">
      <c r="B317">
        <v>20076.3</v>
      </c>
      <c r="C317">
        <v>3346.8</v>
      </c>
      <c r="D317">
        <v>848.78300000000002</v>
      </c>
      <c r="E317">
        <v>926.06799999999998</v>
      </c>
      <c r="F317">
        <v>1563.34</v>
      </c>
      <c r="G317">
        <v>1938.95</v>
      </c>
      <c r="H317">
        <v>2310.36</v>
      </c>
      <c r="I317">
        <v>1257.4000000000001</v>
      </c>
      <c r="J317">
        <v>577.05399999999997</v>
      </c>
      <c r="K317">
        <v>385.15800000000002</v>
      </c>
      <c r="L317">
        <v>556.34199999999998</v>
      </c>
      <c r="M317">
        <v>313.31900000000002</v>
      </c>
      <c r="N317">
        <v>109.459</v>
      </c>
      <c r="O317">
        <v>106.94</v>
      </c>
      <c r="P317">
        <v>665.05700000000002</v>
      </c>
    </row>
    <row r="318" spans="2:16" x14ac:dyDescent="0.3">
      <c r="B318">
        <v>7211.98</v>
      </c>
      <c r="C318">
        <v>8162.42</v>
      </c>
      <c r="D318">
        <v>2134.0100000000002</v>
      </c>
      <c r="E318">
        <v>628.79399999999998</v>
      </c>
      <c r="F318">
        <v>686.048</v>
      </c>
      <c r="G318">
        <v>1158.1500000000001</v>
      </c>
      <c r="H318">
        <v>1436.41</v>
      </c>
      <c r="I318">
        <v>1711.56</v>
      </c>
      <c r="J318">
        <v>931.50400000000002</v>
      </c>
      <c r="K318">
        <v>427.49200000000002</v>
      </c>
      <c r="L318">
        <v>285.33199999999999</v>
      </c>
      <c r="M318">
        <v>412.14800000000002</v>
      </c>
      <c r="N318">
        <v>232.11199999999999</v>
      </c>
      <c r="O318">
        <v>81.089100000000002</v>
      </c>
      <c r="P318">
        <v>571.90899999999999</v>
      </c>
    </row>
    <row r="319" spans="2:16" x14ac:dyDescent="0.3">
      <c r="B319">
        <v>46940.9</v>
      </c>
      <c r="C319">
        <v>2932.17</v>
      </c>
      <c r="D319">
        <v>5204.59</v>
      </c>
      <c r="E319">
        <v>1580.91</v>
      </c>
      <c r="F319">
        <v>465.822</v>
      </c>
      <c r="G319">
        <v>508.23700000000002</v>
      </c>
      <c r="H319">
        <v>857.98099999999999</v>
      </c>
      <c r="I319">
        <v>1064.1199999999999</v>
      </c>
      <c r="J319">
        <v>1267.95</v>
      </c>
      <c r="K319">
        <v>690.07500000000005</v>
      </c>
      <c r="L319">
        <v>316.69400000000002</v>
      </c>
      <c r="M319">
        <v>211.37899999999999</v>
      </c>
      <c r="N319">
        <v>305.327</v>
      </c>
      <c r="O319">
        <v>171.953</v>
      </c>
      <c r="P319">
        <v>483.75299999999999</v>
      </c>
    </row>
    <row r="320" spans="2:16" x14ac:dyDescent="0.3">
      <c r="B320">
        <v>18582.8</v>
      </c>
      <c r="C320">
        <v>19084.7</v>
      </c>
      <c r="D320">
        <v>1869.64</v>
      </c>
      <c r="E320">
        <v>3855.65</v>
      </c>
      <c r="F320">
        <v>1171.17</v>
      </c>
      <c r="G320">
        <v>345.09</v>
      </c>
      <c r="H320">
        <v>376.51100000000002</v>
      </c>
      <c r="I320">
        <v>635.60799999999995</v>
      </c>
      <c r="J320">
        <v>788.31899999999996</v>
      </c>
      <c r="K320">
        <v>939.32299999999998</v>
      </c>
      <c r="L320">
        <v>511.22</v>
      </c>
      <c r="M320">
        <v>234.613</v>
      </c>
      <c r="N320">
        <v>156.59399999999999</v>
      </c>
      <c r="O320">
        <v>226.19200000000001</v>
      </c>
      <c r="P320">
        <v>485.75900000000001</v>
      </c>
    </row>
    <row r="321" spans="1:16" x14ac:dyDescent="0.3">
      <c r="B321">
        <v>17476.8</v>
      </c>
      <c r="C321">
        <v>7555.21</v>
      </c>
      <c r="D321">
        <v>12169</v>
      </c>
      <c r="E321">
        <v>1385.06</v>
      </c>
      <c r="F321">
        <v>2856.34</v>
      </c>
      <c r="G321">
        <v>867.62400000000002</v>
      </c>
      <c r="H321">
        <v>255.649</v>
      </c>
      <c r="I321">
        <v>278.92599999999999</v>
      </c>
      <c r="J321">
        <v>470.87</v>
      </c>
      <c r="K321">
        <v>584.00099999999998</v>
      </c>
      <c r="L321">
        <v>695.86800000000005</v>
      </c>
      <c r="M321">
        <v>378.721</v>
      </c>
      <c r="N321">
        <v>173.80500000000001</v>
      </c>
      <c r="O321">
        <v>116.00700000000001</v>
      </c>
      <c r="P321">
        <v>527.42600000000004</v>
      </c>
    </row>
    <row r="322" spans="1:16" x14ac:dyDescent="0.3">
      <c r="B322">
        <v>15430.7</v>
      </c>
      <c r="C322">
        <v>7105.54</v>
      </c>
      <c r="D322">
        <v>4817.42</v>
      </c>
      <c r="E322">
        <v>9014.99</v>
      </c>
      <c r="F322">
        <v>1026.08</v>
      </c>
      <c r="G322">
        <v>2116.0300000000002</v>
      </c>
      <c r="H322">
        <v>642.75199999999995</v>
      </c>
      <c r="I322">
        <v>189.38900000000001</v>
      </c>
      <c r="J322">
        <v>206.63399999999999</v>
      </c>
      <c r="K322">
        <v>348.82900000000001</v>
      </c>
      <c r="L322">
        <v>432.63900000000001</v>
      </c>
      <c r="M322">
        <v>515.51099999999997</v>
      </c>
      <c r="N322">
        <v>280.56299999999999</v>
      </c>
      <c r="O322">
        <v>128.75800000000001</v>
      </c>
      <c r="P322">
        <v>476.66699999999997</v>
      </c>
    </row>
    <row r="323" spans="1:16" x14ac:dyDescent="0.3">
      <c r="B323">
        <v>18522.7</v>
      </c>
      <c r="C323">
        <v>6273.66</v>
      </c>
      <c r="D323">
        <v>4530.6899999999996</v>
      </c>
      <c r="E323">
        <v>3568.83</v>
      </c>
      <c r="F323">
        <v>6678.47</v>
      </c>
      <c r="G323">
        <v>760.13800000000003</v>
      </c>
      <c r="H323">
        <v>1567.59</v>
      </c>
      <c r="I323">
        <v>476.16199999999998</v>
      </c>
      <c r="J323">
        <v>140.303</v>
      </c>
      <c r="K323">
        <v>153.078</v>
      </c>
      <c r="L323">
        <v>258.41899999999998</v>
      </c>
      <c r="M323">
        <v>320.50700000000001</v>
      </c>
      <c r="N323">
        <v>381.9</v>
      </c>
      <c r="O323">
        <v>207.84700000000001</v>
      </c>
      <c r="P323">
        <v>448.51</v>
      </c>
    </row>
    <row r="324" spans="1:16" x14ac:dyDescent="0.3">
      <c r="A324" t="s">
        <v>129</v>
      </c>
    </row>
    <row r="325" spans="1:16" x14ac:dyDescent="0.3">
      <c r="B325">
        <v>2006</v>
      </c>
      <c r="C325">
        <v>2007</v>
      </c>
      <c r="D325">
        <v>2008</v>
      </c>
      <c r="E325">
        <v>2009</v>
      </c>
      <c r="F325">
        <v>2010</v>
      </c>
      <c r="G325">
        <v>2011</v>
      </c>
      <c r="H325">
        <v>2012</v>
      </c>
      <c r="I325">
        <v>2013</v>
      </c>
    </row>
    <row r="326" spans="1:16" x14ac:dyDescent="0.3">
      <c r="A326" t="s">
        <v>130</v>
      </c>
    </row>
    <row r="327" spans="1:16" x14ac:dyDescent="0.3">
      <c r="B327">
        <v>0.55495000000000005</v>
      </c>
      <c r="C327">
        <v>0.63787799999999995</v>
      </c>
      <c r="D327">
        <v>0.31631999999999999</v>
      </c>
      <c r="E327">
        <v>0.284835</v>
      </c>
      <c r="F327">
        <v>0.67869199999999996</v>
      </c>
      <c r="G327">
        <v>0.54338600000000004</v>
      </c>
      <c r="H327">
        <v>0.66061400000000003</v>
      </c>
      <c r="I327">
        <v>0.69571799999999995</v>
      </c>
    </row>
    <row r="328" spans="1:16" x14ac:dyDescent="0.3">
      <c r="A328" t="s">
        <v>131</v>
      </c>
    </row>
    <row r="329" spans="1:16" x14ac:dyDescent="0.3">
      <c r="B329">
        <v>0.12783600000000001</v>
      </c>
      <c r="C329">
        <v>0.249364</v>
      </c>
      <c r="D329">
        <v>9.1923099999999994E-2</v>
      </c>
      <c r="E329">
        <v>0.15485599999999999</v>
      </c>
      <c r="F329">
        <v>0.26314199999999999</v>
      </c>
      <c r="G329">
        <v>0.140317</v>
      </c>
      <c r="H329">
        <v>0.18637999999999999</v>
      </c>
      <c r="I329">
        <v>0.12270300000000001</v>
      </c>
    </row>
    <row r="330" spans="1:16" x14ac:dyDescent="0.3">
      <c r="A330" t="s">
        <v>21</v>
      </c>
    </row>
    <row r="331" spans="1:16" x14ac:dyDescent="0.3">
      <c r="A331">
        <v>1964</v>
      </c>
      <c r="B331">
        <v>2.5321E-2</v>
      </c>
      <c r="C331">
        <v>0.105571</v>
      </c>
      <c r="D331">
        <v>0.16556299999999999</v>
      </c>
      <c r="E331">
        <v>0.19361100000000001</v>
      </c>
      <c r="F331">
        <v>9.5441999999999999E-2</v>
      </c>
      <c r="G331">
        <v>0.26840700000000001</v>
      </c>
      <c r="H331">
        <v>0.120764</v>
      </c>
      <c r="I331">
        <v>2.5321E-2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>
        <v>1965</v>
      </c>
      <c r="B332">
        <v>1.417E-2</v>
      </c>
      <c r="C332">
        <v>1.5327E-2</v>
      </c>
      <c r="D332">
        <v>0.20416400000000001</v>
      </c>
      <c r="E332">
        <v>0.55031799999999997</v>
      </c>
      <c r="F332">
        <v>0.13475999999999999</v>
      </c>
      <c r="G332">
        <v>3.3544999999999998E-2</v>
      </c>
      <c r="H332">
        <v>3.2389000000000001E-2</v>
      </c>
      <c r="I332">
        <v>1.5327E-2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>
        <v>1966</v>
      </c>
      <c r="B333">
        <v>2.8427999999999998E-2</v>
      </c>
      <c r="C333">
        <v>0.16830200000000001</v>
      </c>
      <c r="D333">
        <v>5.7357999999999999E-2</v>
      </c>
      <c r="E333">
        <v>0.420126</v>
      </c>
      <c r="F333">
        <v>0.26490599999999997</v>
      </c>
      <c r="G333">
        <v>2.4150999999999999E-2</v>
      </c>
      <c r="H333">
        <v>2.6415000000000001E-2</v>
      </c>
      <c r="I333">
        <v>1.0314E-2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>
        <v>1967</v>
      </c>
      <c r="B334">
        <v>9.4670099999999997E-3</v>
      </c>
      <c r="C334">
        <v>0.110178</v>
      </c>
      <c r="D334">
        <v>0.57751600000000003</v>
      </c>
      <c r="E334">
        <v>8.7692099999999995E-2</v>
      </c>
      <c r="F334">
        <v>0.16</v>
      </c>
      <c r="G334">
        <v>3.7988000000000001E-2</v>
      </c>
      <c r="H334">
        <v>1.1479E-2</v>
      </c>
      <c r="I334">
        <v>5.6800100000000001E-3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>
        <v>1968</v>
      </c>
      <c r="B335">
        <v>3.2939000000000003E-2</v>
      </c>
      <c r="C335">
        <v>0.178617</v>
      </c>
      <c r="D335">
        <v>0.14021800000000001</v>
      </c>
      <c r="E335">
        <v>0.46851700000000002</v>
      </c>
      <c r="F335">
        <v>0.10736999999999999</v>
      </c>
      <c r="G335">
        <v>3.0572999999999999E-2</v>
      </c>
      <c r="H335">
        <v>3.6579E-2</v>
      </c>
      <c r="I335">
        <v>5.1869999999999998E-3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>
        <v>1969</v>
      </c>
      <c r="B336">
        <v>1.4678E-2</v>
      </c>
      <c r="C336">
        <v>7.9766100000000006E-2</v>
      </c>
      <c r="D336">
        <v>0.459233</v>
      </c>
      <c r="E336">
        <v>0.31568400000000002</v>
      </c>
      <c r="F336">
        <v>0.10843</v>
      </c>
      <c r="G336">
        <v>2.3050000000000002E-3</v>
      </c>
      <c r="H336">
        <v>1.2142E-2</v>
      </c>
      <c r="I336">
        <v>7.7610099999999996E-3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>
        <v>1970</v>
      </c>
      <c r="B337">
        <v>0.15676200000000001</v>
      </c>
      <c r="C337">
        <v>0.238147</v>
      </c>
      <c r="D337">
        <v>0.37426300000000001</v>
      </c>
      <c r="E337">
        <v>0.17669899999999999</v>
      </c>
      <c r="F337">
        <v>3.4247E-2</v>
      </c>
      <c r="G337">
        <v>1.1143E-2</v>
      </c>
      <c r="H337">
        <v>5.5710000000000004E-3</v>
      </c>
      <c r="I337">
        <v>3.1679999999999998E-3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>
        <v>1971</v>
      </c>
      <c r="B338">
        <v>0.165462</v>
      </c>
      <c r="C338">
        <v>4.9415000000000001E-2</v>
      </c>
      <c r="D338">
        <v>0.27603</v>
      </c>
      <c r="E338">
        <v>0.18528700000000001</v>
      </c>
      <c r="F338">
        <v>0.27468900000000002</v>
      </c>
      <c r="G338">
        <v>2.6682999999999998E-2</v>
      </c>
      <c r="H338">
        <v>1.7514999999999999E-2</v>
      </c>
      <c r="I338">
        <v>4.9189999999999998E-3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>
        <v>1972</v>
      </c>
      <c r="B339">
        <v>3.1427999999999998E-2</v>
      </c>
      <c r="C339">
        <v>0.15159600000000001</v>
      </c>
      <c r="D339">
        <v>0.349715</v>
      </c>
      <c r="E339">
        <v>0.28007900000000002</v>
      </c>
      <c r="F339">
        <v>0.11734700000000001</v>
      </c>
      <c r="G339">
        <v>4.6027999999999999E-2</v>
      </c>
      <c r="H339">
        <v>1.7471E-2</v>
      </c>
      <c r="I339">
        <v>6.3350100000000003E-3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>
        <v>1973</v>
      </c>
      <c r="B340">
        <v>1.1129E-2</v>
      </c>
      <c r="C340">
        <v>0.100338</v>
      </c>
      <c r="D340">
        <v>0.121466</v>
      </c>
      <c r="E340">
        <v>0.26405400000000001</v>
      </c>
      <c r="F340">
        <v>0.202123</v>
      </c>
      <c r="G340">
        <v>0.13807</v>
      </c>
      <c r="H340">
        <v>7.6821899999999999E-2</v>
      </c>
      <c r="I340">
        <v>5.5642900000000002E-2</v>
      </c>
      <c r="J340">
        <v>2.4972000000000001E-2</v>
      </c>
      <c r="K340">
        <v>4.4979900000000003E-3</v>
      </c>
      <c r="L340">
        <v>5.6599899999999997E-4</v>
      </c>
      <c r="M340">
        <v>1.4999999999999999E-4</v>
      </c>
      <c r="N340" s="1">
        <v>3.2499999999999997E-5</v>
      </c>
      <c r="O340">
        <v>1.3799999999999999E-4</v>
      </c>
      <c r="P340">
        <v>0</v>
      </c>
    </row>
    <row r="341" spans="1:16" x14ac:dyDescent="0.3">
      <c r="A341">
        <v>1974</v>
      </c>
      <c r="B341">
        <v>2.4247000000000001E-2</v>
      </c>
      <c r="C341">
        <v>0.52727999999999997</v>
      </c>
      <c r="D341">
        <v>0.19487099999999999</v>
      </c>
      <c r="E341">
        <v>5.54271E-2</v>
      </c>
      <c r="F341">
        <v>7.4453099999999994E-2</v>
      </c>
      <c r="G341">
        <v>4.0191999999999999E-2</v>
      </c>
      <c r="H341">
        <v>2.5745000000000001E-2</v>
      </c>
      <c r="I341">
        <v>2.1690000000000001E-2</v>
      </c>
      <c r="J341">
        <v>2.1288999999999999E-2</v>
      </c>
      <c r="K341">
        <v>8.9540100000000001E-3</v>
      </c>
      <c r="L341">
        <v>3.6380000000000002E-3</v>
      </c>
      <c r="M341">
        <v>9.5000100000000001E-4</v>
      </c>
      <c r="N341">
        <v>9.4800099999999997E-4</v>
      </c>
      <c r="O341">
        <v>1.6899999999999999E-4</v>
      </c>
      <c r="P341">
        <v>1.47E-4</v>
      </c>
    </row>
    <row r="342" spans="1:16" x14ac:dyDescent="0.3">
      <c r="A342">
        <v>1975</v>
      </c>
      <c r="B342">
        <v>8.5430000000000002E-3</v>
      </c>
      <c r="C342">
        <v>0.150288</v>
      </c>
      <c r="D342">
        <v>0.69184299999999999</v>
      </c>
      <c r="E342">
        <v>5.3185000000000003E-2</v>
      </c>
      <c r="F342">
        <v>1.4149E-2</v>
      </c>
      <c r="G342">
        <v>2.6572999999999999E-2</v>
      </c>
      <c r="H342">
        <v>2.5451999999999999E-2</v>
      </c>
      <c r="I342">
        <v>1.3868999999999999E-2</v>
      </c>
      <c r="J342">
        <v>8.1620000000000009E-3</v>
      </c>
      <c r="K342">
        <v>5.7470000000000004E-3</v>
      </c>
      <c r="L342">
        <v>1.421E-3</v>
      </c>
      <c r="M342">
        <v>5.62E-4</v>
      </c>
      <c r="N342" s="1">
        <v>9.0400000000000002E-5</v>
      </c>
      <c r="O342">
        <v>1.16E-4</v>
      </c>
      <c r="P342">
        <v>0</v>
      </c>
    </row>
    <row r="343" spans="1:16" x14ac:dyDescent="0.3">
      <c r="A343">
        <v>1976</v>
      </c>
      <c r="B343">
        <v>2.0000000000000001E-4</v>
      </c>
      <c r="C343">
        <v>0.120162</v>
      </c>
      <c r="D343">
        <v>0.45461600000000002</v>
      </c>
      <c r="E343">
        <v>0.30598599999999998</v>
      </c>
      <c r="F343">
        <v>3.0152000000000002E-2</v>
      </c>
      <c r="G343">
        <v>1.3916E-2</v>
      </c>
      <c r="H343">
        <v>1.9279000000000001E-2</v>
      </c>
      <c r="I343">
        <v>2.2363000000000001E-2</v>
      </c>
      <c r="J343">
        <v>1.7395999999999998E-2</v>
      </c>
      <c r="K343">
        <v>8.5719899999999998E-3</v>
      </c>
      <c r="L343">
        <v>3.9560000000000003E-3</v>
      </c>
      <c r="M343">
        <v>2.7060000000000001E-3</v>
      </c>
      <c r="N343">
        <v>6.9699900000000001E-4</v>
      </c>
      <c r="O343">
        <v>0</v>
      </c>
      <c r="P343">
        <v>0</v>
      </c>
    </row>
    <row r="344" spans="1:16" x14ac:dyDescent="0.3">
      <c r="A344">
        <v>1977</v>
      </c>
      <c r="B344">
        <v>3.7671999999999997E-2</v>
      </c>
      <c r="C344">
        <v>0.247673</v>
      </c>
      <c r="D344">
        <v>0.331098</v>
      </c>
      <c r="E344">
        <v>0.23990500000000001</v>
      </c>
      <c r="F344">
        <v>8.6128999999999997E-2</v>
      </c>
      <c r="G344">
        <v>1.9158000000000001E-2</v>
      </c>
      <c r="H344">
        <v>7.0299999999999998E-3</v>
      </c>
      <c r="I344">
        <v>1.0141000000000001E-2</v>
      </c>
      <c r="J344">
        <v>8.1110000000000002E-3</v>
      </c>
      <c r="K344">
        <v>6.5139999999999998E-3</v>
      </c>
      <c r="L344">
        <v>3.3600000000000001E-3</v>
      </c>
      <c r="M344">
        <v>1.6670000000000001E-3</v>
      </c>
      <c r="N344">
        <v>1.2290000000000001E-3</v>
      </c>
      <c r="O344">
        <v>2.4499999999999999E-4</v>
      </c>
      <c r="P344" s="1">
        <v>6.7799999999999995E-5</v>
      </c>
    </row>
    <row r="345" spans="1:16" x14ac:dyDescent="0.3">
      <c r="A345">
        <v>1978</v>
      </c>
      <c r="B345">
        <v>1.2042000000000001E-2</v>
      </c>
      <c r="C345">
        <v>0.186306</v>
      </c>
      <c r="D345">
        <v>0.308118</v>
      </c>
      <c r="E345">
        <v>0.26135900000000001</v>
      </c>
      <c r="F345">
        <v>0.15068000000000001</v>
      </c>
      <c r="G345">
        <v>4.0794999999999998E-2</v>
      </c>
      <c r="H345">
        <v>1.1771999999999999E-2</v>
      </c>
      <c r="I345">
        <v>7.0980000000000001E-3</v>
      </c>
      <c r="J345">
        <v>8.0470000000000003E-3</v>
      </c>
      <c r="K345">
        <v>6.4710000000000002E-3</v>
      </c>
      <c r="L345">
        <v>4.5589999999999997E-3</v>
      </c>
      <c r="M345">
        <v>1.7409999999999999E-3</v>
      </c>
      <c r="N345">
        <v>7.2199999999999999E-4</v>
      </c>
      <c r="O345">
        <v>2.2100000000000001E-4</v>
      </c>
      <c r="P345" s="1">
        <v>6.9200000000000002E-5</v>
      </c>
    </row>
    <row r="346" spans="1:16" x14ac:dyDescent="0.3">
      <c r="A346">
        <v>1979</v>
      </c>
      <c r="B346">
        <v>3.95E-2</v>
      </c>
      <c r="C346">
        <v>0.21152499999999999</v>
      </c>
      <c r="D346">
        <v>0.28037299999999998</v>
      </c>
      <c r="E346">
        <v>0.16364799999999999</v>
      </c>
      <c r="F346">
        <v>0.152892</v>
      </c>
      <c r="G346">
        <v>8.3938899999999997E-2</v>
      </c>
      <c r="H346">
        <v>2.1921E-2</v>
      </c>
      <c r="I346">
        <v>1.0012E-2</v>
      </c>
      <c r="J346">
        <v>1.3972999999999999E-2</v>
      </c>
      <c r="K346">
        <v>1.0706E-2</v>
      </c>
      <c r="L346">
        <v>6.8619900000000001E-3</v>
      </c>
      <c r="M346">
        <v>3.0690000000000001E-3</v>
      </c>
      <c r="N346">
        <v>1.1529999999999999E-3</v>
      </c>
      <c r="O346">
        <v>2.0599999999999999E-4</v>
      </c>
      <c r="P346">
        <v>2.22E-4</v>
      </c>
    </row>
    <row r="347" spans="1:16" x14ac:dyDescent="0.3">
      <c r="A347">
        <v>1980</v>
      </c>
      <c r="B347">
        <v>4.0340000000000003E-3</v>
      </c>
      <c r="C347">
        <v>0.19093199999999999</v>
      </c>
      <c r="D347">
        <v>0.33992600000000001</v>
      </c>
      <c r="E347">
        <v>0.183116</v>
      </c>
      <c r="F347">
        <v>0.10412399999999999</v>
      </c>
      <c r="G347">
        <v>8.7116899999999997E-2</v>
      </c>
      <c r="H347">
        <v>3.4571999999999999E-2</v>
      </c>
      <c r="I347">
        <v>1.5525000000000001E-2</v>
      </c>
      <c r="J347">
        <v>8.9809899999999995E-3</v>
      </c>
      <c r="K347">
        <v>9.8769900000000004E-3</v>
      </c>
      <c r="L347">
        <v>1.0508E-2</v>
      </c>
      <c r="M347">
        <v>6.5609900000000001E-3</v>
      </c>
      <c r="N347">
        <v>3.192E-3</v>
      </c>
      <c r="O347">
        <v>1.036E-3</v>
      </c>
      <c r="P347">
        <v>5.0000000000000001E-4</v>
      </c>
    </row>
    <row r="348" spans="1:16" x14ac:dyDescent="0.3">
      <c r="A348">
        <v>1981</v>
      </c>
      <c r="B348">
        <v>2.6200000000000003E-4</v>
      </c>
      <c r="C348">
        <v>3.3202000000000002E-2</v>
      </c>
      <c r="D348">
        <v>0.46571299999999999</v>
      </c>
      <c r="E348">
        <v>0.29335</v>
      </c>
      <c r="F348">
        <v>0.10438699999999999</v>
      </c>
      <c r="G348">
        <v>4.7308000000000003E-2</v>
      </c>
      <c r="H348">
        <v>2.3758000000000001E-2</v>
      </c>
      <c r="I348">
        <v>1.3610000000000001E-2</v>
      </c>
      <c r="J348">
        <v>7.4029899999999999E-3</v>
      </c>
      <c r="K348">
        <v>4.2989999999999999E-3</v>
      </c>
      <c r="L348">
        <v>3.4529999999999999E-3</v>
      </c>
      <c r="M348">
        <v>2.1150000000000001E-3</v>
      </c>
      <c r="N348">
        <v>6.9899899999999995E-4</v>
      </c>
      <c r="O348">
        <v>2.9E-4</v>
      </c>
      <c r="P348">
        <v>1.5200000000000001E-4</v>
      </c>
    </row>
    <row r="349" spans="1:16" x14ac:dyDescent="0.3">
      <c r="A349">
        <v>1982</v>
      </c>
      <c r="B349">
        <v>2.3700000000000001E-3</v>
      </c>
      <c r="C349">
        <v>1.2649000000000001E-2</v>
      </c>
      <c r="D349">
        <v>8.0549999999999997E-2</v>
      </c>
      <c r="E349">
        <v>0.58499100000000004</v>
      </c>
      <c r="F349">
        <v>0.21074300000000001</v>
      </c>
      <c r="G349">
        <v>5.1754000000000001E-2</v>
      </c>
      <c r="H349">
        <v>1.7953E-2</v>
      </c>
      <c r="I349">
        <v>1.7972999999999999E-2</v>
      </c>
      <c r="J349">
        <v>1.0743000000000001E-2</v>
      </c>
      <c r="K349">
        <v>4.5310000000000003E-3</v>
      </c>
      <c r="L349">
        <v>2.7039999999999998E-3</v>
      </c>
      <c r="M349">
        <v>1.5870000000000001E-3</v>
      </c>
      <c r="N349">
        <v>9.2800000000000001E-4</v>
      </c>
      <c r="O349">
        <v>3.4400000000000001E-4</v>
      </c>
      <c r="P349">
        <v>1.8000000000000001E-4</v>
      </c>
    </row>
    <row r="350" spans="1:16" x14ac:dyDescent="0.3">
      <c r="A350">
        <v>1983</v>
      </c>
      <c r="B350">
        <v>2.9060100000000001E-3</v>
      </c>
      <c r="C350">
        <v>6.7965100000000001E-2</v>
      </c>
      <c r="D350">
        <v>9.0431200000000003E-2</v>
      </c>
      <c r="E350">
        <v>0.17937800000000001</v>
      </c>
      <c r="F350">
        <v>0.46821000000000002</v>
      </c>
      <c r="G350">
        <v>0.12509300000000001</v>
      </c>
      <c r="H350">
        <v>2.3737999999999999E-2</v>
      </c>
      <c r="I350">
        <v>1.4167000000000001E-2</v>
      </c>
      <c r="J350">
        <v>1.1353E-2</v>
      </c>
      <c r="K350">
        <v>6.3620100000000004E-3</v>
      </c>
      <c r="L350">
        <v>4.3560099999999996E-3</v>
      </c>
      <c r="M350">
        <v>2.8080100000000001E-3</v>
      </c>
      <c r="N350">
        <v>2.0170000000000001E-3</v>
      </c>
      <c r="O350">
        <v>9.9700200000000009E-4</v>
      </c>
      <c r="P350">
        <v>2.1800000000000001E-4</v>
      </c>
    </row>
    <row r="351" spans="1:16" x14ac:dyDescent="0.3">
      <c r="A351">
        <v>1984</v>
      </c>
      <c r="B351">
        <v>1.0820000000000001E-3</v>
      </c>
      <c r="C351">
        <v>2.3623000000000002E-2</v>
      </c>
      <c r="D351">
        <v>4.5693999999999999E-2</v>
      </c>
      <c r="E351">
        <v>0.22206999999999999</v>
      </c>
      <c r="F351">
        <v>0.25354900000000002</v>
      </c>
      <c r="G351">
        <v>0.33724700000000002</v>
      </c>
      <c r="H351">
        <v>6.9013099999999994E-2</v>
      </c>
      <c r="I351">
        <v>1.8339999999999999E-2</v>
      </c>
      <c r="J351">
        <v>1.2938E-2</v>
      </c>
      <c r="K351">
        <v>8.0670099999999995E-3</v>
      </c>
      <c r="L351">
        <v>3.6600000000000001E-3</v>
      </c>
      <c r="M351">
        <v>1.299E-3</v>
      </c>
      <c r="N351">
        <v>1.5100000000000001E-3</v>
      </c>
      <c r="O351">
        <v>8.6100100000000002E-4</v>
      </c>
      <c r="P351">
        <v>1.0460000000000001E-3</v>
      </c>
    </row>
    <row r="352" spans="1:16" x14ac:dyDescent="0.3">
      <c r="A352">
        <v>1985</v>
      </c>
      <c r="B352">
        <v>1.377E-3</v>
      </c>
      <c r="C352">
        <v>2.8742E-2</v>
      </c>
      <c r="D352">
        <v>0.198541</v>
      </c>
      <c r="E352">
        <v>6.3409999999999994E-2</v>
      </c>
      <c r="F352">
        <v>0.190469</v>
      </c>
      <c r="G352">
        <v>0.16742599999999999</v>
      </c>
      <c r="H352">
        <v>0.23080999999999999</v>
      </c>
      <c r="I352">
        <v>5.8574000000000001E-2</v>
      </c>
      <c r="J352">
        <v>1.9047999999999999E-2</v>
      </c>
      <c r="K352">
        <v>1.3448999999999999E-2</v>
      </c>
      <c r="L352">
        <v>1.2929E-2</v>
      </c>
      <c r="M352">
        <v>5.5529999999999998E-3</v>
      </c>
      <c r="N352">
        <v>4.9090000000000002E-3</v>
      </c>
      <c r="O352">
        <v>2.088E-3</v>
      </c>
      <c r="P352">
        <v>2.6749999999999999E-3</v>
      </c>
    </row>
    <row r="353" spans="1:16" x14ac:dyDescent="0.3">
      <c r="A353">
        <v>1986</v>
      </c>
      <c r="B353">
        <v>1.5139999999999999E-3</v>
      </c>
      <c r="C353">
        <v>4.2153999999999997E-2</v>
      </c>
      <c r="D353">
        <v>4.5221999999999998E-2</v>
      </c>
      <c r="E353">
        <v>0.36684699999999998</v>
      </c>
      <c r="F353">
        <v>0.10492600000000001</v>
      </c>
      <c r="G353">
        <v>0.18529300000000001</v>
      </c>
      <c r="H353">
        <v>0.108734</v>
      </c>
      <c r="I353">
        <v>0.105004</v>
      </c>
      <c r="J353">
        <v>2.9249000000000001E-2</v>
      </c>
      <c r="K353">
        <v>7.4400100000000004E-3</v>
      </c>
      <c r="L353">
        <v>1.637E-3</v>
      </c>
      <c r="M353">
        <v>1.2639999999999999E-3</v>
      </c>
      <c r="N353">
        <v>1.3200000000000001E-4</v>
      </c>
      <c r="O353">
        <v>5.8300099999999998E-4</v>
      </c>
      <c r="P353">
        <v>0</v>
      </c>
    </row>
    <row r="354" spans="1:16" x14ac:dyDescent="0.3">
      <c r="A354">
        <v>1987</v>
      </c>
      <c r="B354">
        <v>0</v>
      </c>
      <c r="C354">
        <v>1.4352999999999999E-2</v>
      </c>
      <c r="D354">
        <v>8.0901899999999999E-2</v>
      </c>
      <c r="E354">
        <v>5.62789E-2</v>
      </c>
      <c r="F354">
        <v>0.29985800000000001</v>
      </c>
      <c r="G354">
        <v>0.100715</v>
      </c>
      <c r="H354">
        <v>8.8820899999999994E-2</v>
      </c>
      <c r="I354">
        <v>6.5741900000000006E-2</v>
      </c>
      <c r="J354">
        <v>0.179309</v>
      </c>
      <c r="K354">
        <v>3.9206999999999999E-2</v>
      </c>
      <c r="L354">
        <v>2.8063999999999999E-2</v>
      </c>
      <c r="M354">
        <v>1.5557E-2</v>
      </c>
      <c r="N354">
        <v>2.0974E-2</v>
      </c>
      <c r="O354">
        <v>4.4209999999999996E-3</v>
      </c>
      <c r="P354">
        <v>5.7989900000000004E-3</v>
      </c>
    </row>
    <row r="355" spans="1:16" x14ac:dyDescent="0.3">
      <c r="A355">
        <v>1988</v>
      </c>
      <c r="B355">
        <v>0</v>
      </c>
      <c r="C355">
        <v>4.8669999999999998E-3</v>
      </c>
      <c r="D355">
        <v>0.20707800000000001</v>
      </c>
      <c r="E355">
        <v>0.19230800000000001</v>
      </c>
      <c r="F355">
        <v>0.115004</v>
      </c>
      <c r="G355">
        <v>0.24830199999999999</v>
      </c>
      <c r="H355">
        <v>0.10252699999999999</v>
      </c>
      <c r="I355">
        <v>4.7865999999999999E-2</v>
      </c>
      <c r="J355">
        <v>1.7871999999999999E-2</v>
      </c>
      <c r="K355">
        <v>4.4149000000000001E-2</v>
      </c>
      <c r="L355">
        <v>8.3239899999999999E-3</v>
      </c>
      <c r="M355">
        <v>4.6579999999999998E-3</v>
      </c>
      <c r="N355">
        <v>1.7149999999999999E-3</v>
      </c>
      <c r="O355">
        <v>2.506E-3</v>
      </c>
      <c r="P355">
        <v>2.8249999999999998E-3</v>
      </c>
    </row>
    <row r="356" spans="1:16" x14ac:dyDescent="0.3">
      <c r="A356">
        <v>1989</v>
      </c>
      <c r="B356">
        <v>0</v>
      </c>
      <c r="C356">
        <v>2.6710000000000002E-3</v>
      </c>
      <c r="D356">
        <v>3.0904000000000001E-2</v>
      </c>
      <c r="E356">
        <v>8.3526900000000001E-2</v>
      </c>
      <c r="F356">
        <v>0.25288300000000002</v>
      </c>
      <c r="G356">
        <v>9.3472899999999998E-2</v>
      </c>
      <c r="H356">
        <v>0.32077600000000001</v>
      </c>
      <c r="I356">
        <v>5.39969E-2</v>
      </c>
      <c r="J356">
        <v>5.81659E-2</v>
      </c>
      <c r="K356">
        <v>1.8176000000000001E-2</v>
      </c>
      <c r="L356">
        <v>7.2329900000000003E-2</v>
      </c>
      <c r="M356">
        <v>6.1019899999999998E-3</v>
      </c>
      <c r="N356">
        <v>2.235E-3</v>
      </c>
      <c r="O356">
        <v>1.436E-3</v>
      </c>
      <c r="P356">
        <v>3.3249999999999998E-3</v>
      </c>
    </row>
    <row r="357" spans="1:16" x14ac:dyDescent="0.3">
      <c r="A357">
        <v>1990</v>
      </c>
      <c r="B357">
        <v>7.5199999999999996E-4</v>
      </c>
      <c r="C357">
        <v>1.8901000000000001E-2</v>
      </c>
      <c r="D357">
        <v>3.2625000000000001E-2</v>
      </c>
      <c r="E357">
        <v>0.12570799999999999</v>
      </c>
      <c r="F357">
        <v>0.114964</v>
      </c>
      <c r="G357">
        <v>0.27363300000000002</v>
      </c>
      <c r="H357">
        <v>7.4005000000000001E-2</v>
      </c>
      <c r="I357">
        <v>0.21101500000000001</v>
      </c>
      <c r="J357">
        <v>3.7631999999999999E-2</v>
      </c>
      <c r="K357">
        <v>5.8368000000000003E-2</v>
      </c>
      <c r="L357">
        <v>5.1780000000000003E-3</v>
      </c>
      <c r="M357">
        <v>3.4402000000000002E-2</v>
      </c>
      <c r="N357">
        <v>4.8650000000000004E-3</v>
      </c>
      <c r="O357">
        <v>2.6770000000000001E-3</v>
      </c>
      <c r="P357">
        <v>5.2750000000000002E-3</v>
      </c>
    </row>
    <row r="358" spans="1:16" x14ac:dyDescent="0.3">
      <c r="A358">
        <v>1991</v>
      </c>
      <c r="B358">
        <v>4.6045E-4</v>
      </c>
      <c r="C358">
        <v>7.6072600000000004E-2</v>
      </c>
      <c r="D358">
        <v>2.7155200000000001E-2</v>
      </c>
      <c r="E358">
        <v>5.8872599999999997E-2</v>
      </c>
      <c r="F358">
        <v>9.4697600000000007E-2</v>
      </c>
      <c r="G358">
        <v>0.103979</v>
      </c>
      <c r="H358">
        <v>0.26279200000000003</v>
      </c>
      <c r="I358">
        <v>3.5341400000000002E-2</v>
      </c>
      <c r="J358">
        <v>0.14860999999999999</v>
      </c>
      <c r="K358">
        <v>1.4827999999999999E-2</v>
      </c>
      <c r="L358">
        <v>7.8252299999999997E-2</v>
      </c>
      <c r="M358">
        <v>9.3670699999999999E-3</v>
      </c>
      <c r="N358">
        <v>4.9434199999999998E-2</v>
      </c>
      <c r="O358">
        <v>1.16125E-2</v>
      </c>
      <c r="P358">
        <v>2.8524899999999999E-2</v>
      </c>
    </row>
    <row r="359" spans="1:16" x14ac:dyDescent="0.3">
      <c r="A359">
        <v>1992</v>
      </c>
      <c r="B359">
        <v>0</v>
      </c>
      <c r="C359">
        <v>4.8702799999999997E-2</v>
      </c>
      <c r="D359">
        <v>0.35137499999999999</v>
      </c>
      <c r="E359">
        <v>6.9120699999999993E-2</v>
      </c>
      <c r="F359">
        <v>4.14104E-2</v>
      </c>
      <c r="G359">
        <v>5.9468699999999999E-2</v>
      </c>
      <c r="H359">
        <v>6.99293E-2</v>
      </c>
      <c r="I359">
        <v>0.13129099999999999</v>
      </c>
      <c r="J359">
        <v>5.21205E-2</v>
      </c>
      <c r="K359">
        <v>8.0742999999999995E-2</v>
      </c>
      <c r="L359">
        <v>2.82823E-2</v>
      </c>
      <c r="M359">
        <v>2.24298E-2</v>
      </c>
      <c r="N359">
        <v>6.4984600000000002E-3</v>
      </c>
      <c r="O359">
        <v>2.17889E-2</v>
      </c>
      <c r="P359">
        <v>1.6839199999999999E-2</v>
      </c>
    </row>
    <row r="360" spans="1:16" x14ac:dyDescent="0.3">
      <c r="A360">
        <v>1993</v>
      </c>
      <c r="B360" s="1">
        <v>8.7097999999999999E-5</v>
      </c>
      <c r="C360">
        <v>4.2855999999999997E-3</v>
      </c>
      <c r="D360">
        <v>0.13875000000000001</v>
      </c>
      <c r="E360">
        <v>0.60531100000000004</v>
      </c>
      <c r="F360">
        <v>5.3946500000000001E-2</v>
      </c>
      <c r="G360">
        <v>3.4765400000000002E-2</v>
      </c>
      <c r="H360">
        <v>3.3647000000000003E-2</v>
      </c>
      <c r="I360">
        <v>2.8126100000000001E-2</v>
      </c>
      <c r="J360">
        <v>4.81754E-2</v>
      </c>
      <c r="K360">
        <v>1.08196E-2</v>
      </c>
      <c r="L360">
        <v>1.70609E-2</v>
      </c>
      <c r="M360">
        <v>6.1771700000000001E-3</v>
      </c>
      <c r="N360">
        <v>6.6121900000000004E-3</v>
      </c>
      <c r="O360">
        <v>3.5210100000000002E-3</v>
      </c>
      <c r="P360">
        <v>8.7145999999999994E-3</v>
      </c>
    </row>
    <row r="361" spans="1:16" x14ac:dyDescent="0.3">
      <c r="A361">
        <v>1994</v>
      </c>
      <c r="B361">
        <v>8.9005599999999996E-4</v>
      </c>
      <c r="C361">
        <v>1.9537700000000002E-2</v>
      </c>
      <c r="D361">
        <v>3.0823300000000001E-2</v>
      </c>
      <c r="E361">
        <v>0.195297</v>
      </c>
      <c r="F361">
        <v>0.57924699999999996</v>
      </c>
      <c r="G361">
        <v>9.5446400000000001E-2</v>
      </c>
      <c r="H361">
        <v>2.9574300000000001E-2</v>
      </c>
      <c r="I361">
        <v>1.0966999999999999E-2</v>
      </c>
      <c r="J361">
        <v>7.2579200000000002E-3</v>
      </c>
      <c r="K361">
        <v>1.12467E-2</v>
      </c>
      <c r="L361">
        <v>4.6451299999999999E-3</v>
      </c>
      <c r="M361">
        <v>5.1085699999999998E-3</v>
      </c>
      <c r="N361">
        <v>3.8176799999999999E-3</v>
      </c>
      <c r="O361">
        <v>2.0198199999999999E-3</v>
      </c>
      <c r="P361">
        <v>4.1211199999999998E-3</v>
      </c>
    </row>
    <row r="362" spans="1:16" x14ac:dyDescent="0.3">
      <c r="A362">
        <v>1995</v>
      </c>
      <c r="B362">
        <v>0</v>
      </c>
      <c r="C362">
        <v>2.9289600000000001E-4</v>
      </c>
      <c r="D362">
        <v>5.0363100000000001E-2</v>
      </c>
      <c r="E362">
        <v>9.39223E-2</v>
      </c>
      <c r="F362">
        <v>0.246087</v>
      </c>
      <c r="G362">
        <v>0.47128500000000001</v>
      </c>
      <c r="H362">
        <v>8.0852999999999994E-2</v>
      </c>
      <c r="I362">
        <v>1.9942000000000001E-2</v>
      </c>
      <c r="J362">
        <v>6.8588499999999997E-3</v>
      </c>
      <c r="K362">
        <v>5.2520600000000002E-3</v>
      </c>
      <c r="L362">
        <v>1.1285099999999999E-2</v>
      </c>
      <c r="M362">
        <v>3.3881900000000001E-3</v>
      </c>
      <c r="N362">
        <v>3.9102099999999999E-3</v>
      </c>
      <c r="O362">
        <v>9.5909100000000002E-4</v>
      </c>
      <c r="P362">
        <v>5.6012299999999996E-3</v>
      </c>
    </row>
    <row r="363" spans="1:16" x14ac:dyDescent="0.3">
      <c r="A363">
        <v>1996</v>
      </c>
      <c r="B363">
        <v>0</v>
      </c>
      <c r="C363">
        <v>1.6193599999999999E-2</v>
      </c>
      <c r="D363">
        <v>3.9191700000000003E-2</v>
      </c>
      <c r="E363">
        <v>5.7006899999999999E-2</v>
      </c>
      <c r="F363">
        <v>0.11598799999999999</v>
      </c>
      <c r="G363">
        <v>0.256795</v>
      </c>
      <c r="H363">
        <v>0.331094</v>
      </c>
      <c r="I363">
        <v>0.12934699999999999</v>
      </c>
      <c r="J363">
        <v>2.1890099999999999E-2</v>
      </c>
      <c r="K363">
        <v>9.3588500000000002E-3</v>
      </c>
      <c r="L363">
        <v>6.1417800000000003E-3</v>
      </c>
      <c r="M363">
        <v>5.96614E-3</v>
      </c>
      <c r="N363">
        <v>3.3301799999999999E-3</v>
      </c>
      <c r="O363">
        <v>3.6975699999999998E-3</v>
      </c>
      <c r="P363">
        <v>3.9995300000000003E-3</v>
      </c>
    </row>
    <row r="364" spans="1:16" x14ac:dyDescent="0.3">
      <c r="A364">
        <v>1997</v>
      </c>
      <c r="B364">
        <v>1.5192599999999999E-3</v>
      </c>
      <c r="C364">
        <v>5.3697599999999998E-2</v>
      </c>
      <c r="D364">
        <v>2.4262300000000001E-2</v>
      </c>
      <c r="E364">
        <v>7.1756399999999998E-2</v>
      </c>
      <c r="F364">
        <v>0.307506</v>
      </c>
      <c r="G364">
        <v>0.18525</v>
      </c>
      <c r="H364">
        <v>0.161498</v>
      </c>
      <c r="I364">
        <v>0.12640599999999999</v>
      </c>
      <c r="J364">
        <v>3.9569699999999999E-2</v>
      </c>
      <c r="K364">
        <v>8.7151499999999996E-3</v>
      </c>
      <c r="L364">
        <v>4.1252700000000003E-3</v>
      </c>
      <c r="M364">
        <v>3.1979199999999999E-3</v>
      </c>
      <c r="N364">
        <v>2.2527799999999998E-3</v>
      </c>
      <c r="O364">
        <v>3.06435E-3</v>
      </c>
      <c r="P364">
        <v>7.1796899999999999E-3</v>
      </c>
    </row>
    <row r="365" spans="1:16" x14ac:dyDescent="0.3">
      <c r="A365">
        <v>1998</v>
      </c>
      <c r="B365">
        <v>3.9895099999999998E-4</v>
      </c>
      <c r="C365">
        <v>3.3067800000000001E-2</v>
      </c>
      <c r="D365">
        <v>5.8066899999999998E-2</v>
      </c>
      <c r="E365">
        <v>4.6541699999999998E-2</v>
      </c>
      <c r="F365">
        <v>0.101453</v>
      </c>
      <c r="G365">
        <v>0.444133</v>
      </c>
      <c r="H365">
        <v>0.128693</v>
      </c>
      <c r="I365">
        <v>8.2978200000000002E-2</v>
      </c>
      <c r="J365">
        <v>7.0285399999999998E-2</v>
      </c>
      <c r="K365">
        <v>1.9068499999999999E-2</v>
      </c>
      <c r="L365">
        <v>4.0903199999999997E-3</v>
      </c>
      <c r="M365">
        <v>3.7444700000000002E-3</v>
      </c>
      <c r="N365">
        <v>1.8544E-3</v>
      </c>
      <c r="O365">
        <v>2.0789699999999999E-3</v>
      </c>
      <c r="P365">
        <v>3.5451699999999998E-3</v>
      </c>
    </row>
    <row r="366" spans="1:16" x14ac:dyDescent="0.3">
      <c r="A366">
        <v>1999</v>
      </c>
      <c r="B366">
        <v>2.7375799999999998E-4</v>
      </c>
      <c r="C366">
        <v>7.7235000000000003E-3</v>
      </c>
      <c r="D366">
        <v>0.19648399999999999</v>
      </c>
      <c r="E366">
        <v>0.15170800000000001</v>
      </c>
      <c r="F366">
        <v>7.0108900000000002E-2</v>
      </c>
      <c r="G366">
        <v>0.103698</v>
      </c>
      <c r="H366">
        <v>0.31556899999999999</v>
      </c>
      <c r="I366">
        <v>8.8403099999999998E-2</v>
      </c>
      <c r="J366">
        <v>3.83205E-2</v>
      </c>
      <c r="K366">
        <v>2.1909700000000001E-2</v>
      </c>
      <c r="L366">
        <v>2.3183399999999999E-3</v>
      </c>
      <c r="M366">
        <v>1.48507E-3</v>
      </c>
      <c r="N366">
        <v>4.9211999999999997E-4</v>
      </c>
      <c r="O366">
        <v>2.5911E-4</v>
      </c>
      <c r="P366">
        <v>1.2477499999999999E-3</v>
      </c>
    </row>
    <row r="367" spans="1:16" x14ac:dyDescent="0.3">
      <c r="A367">
        <v>2000</v>
      </c>
      <c r="B367">
        <v>0</v>
      </c>
      <c r="C367">
        <v>1.0544400000000001E-2</v>
      </c>
      <c r="D367">
        <v>4.8673599999999997E-2</v>
      </c>
      <c r="E367">
        <v>0.25691900000000001</v>
      </c>
      <c r="F367">
        <v>0.208256</v>
      </c>
      <c r="G367">
        <v>6.3979499999999995E-2</v>
      </c>
      <c r="H367">
        <v>0.102642</v>
      </c>
      <c r="I367">
        <v>0.21825</v>
      </c>
      <c r="J367">
        <v>5.2189399999999997E-2</v>
      </c>
      <c r="K367">
        <v>1.79699E-2</v>
      </c>
      <c r="L367">
        <v>1.4796800000000001E-2</v>
      </c>
      <c r="M367">
        <v>3.44159E-3</v>
      </c>
      <c r="N367">
        <v>9.4149700000000002E-4</v>
      </c>
      <c r="O367">
        <v>4.9062699999999999E-4</v>
      </c>
      <c r="P367">
        <v>9.0559899999999999E-4</v>
      </c>
    </row>
    <row r="368" spans="1:16" x14ac:dyDescent="0.3">
      <c r="A368">
        <v>2001</v>
      </c>
      <c r="B368">
        <v>0</v>
      </c>
      <c r="C368">
        <v>2.1389999999999998E-3</v>
      </c>
      <c r="D368">
        <v>3.2501099999999998E-2</v>
      </c>
      <c r="E368">
        <v>9.2801300000000003E-2</v>
      </c>
      <c r="F368">
        <v>0.32914900000000002</v>
      </c>
      <c r="G368">
        <v>0.232373</v>
      </c>
      <c r="H368">
        <v>7.7923699999999999E-2</v>
      </c>
      <c r="I368">
        <v>7.3977399999999999E-2</v>
      </c>
      <c r="J368">
        <v>9.0637700000000002E-2</v>
      </c>
      <c r="K368">
        <v>3.2953799999999998E-2</v>
      </c>
      <c r="L368">
        <v>2.01034E-2</v>
      </c>
      <c r="M368">
        <v>9.1878700000000008E-3</v>
      </c>
      <c r="N368">
        <v>3.3596099999999999E-3</v>
      </c>
      <c r="O368">
        <v>1.67446E-3</v>
      </c>
      <c r="P368">
        <v>1.21861E-3</v>
      </c>
    </row>
    <row r="369" spans="1:16" x14ac:dyDescent="0.3">
      <c r="A369">
        <v>2002</v>
      </c>
      <c r="B369">
        <v>4.8801200000000002E-4</v>
      </c>
      <c r="C369">
        <v>3.0075500000000002E-2</v>
      </c>
      <c r="D369">
        <v>5.8902200000000002E-2</v>
      </c>
      <c r="E369">
        <v>0.113915</v>
      </c>
      <c r="F369">
        <v>0.15065400000000001</v>
      </c>
      <c r="G369">
        <v>0.31936599999999998</v>
      </c>
      <c r="H369">
        <v>0.141706</v>
      </c>
      <c r="I369">
        <v>5.2672099999999999E-2</v>
      </c>
      <c r="J369">
        <v>4.6340399999999997E-2</v>
      </c>
      <c r="K369">
        <v>5.06823E-2</v>
      </c>
      <c r="L369">
        <v>1.84929E-2</v>
      </c>
      <c r="M369">
        <v>7.6696000000000004E-3</v>
      </c>
      <c r="N369">
        <v>6.6906800000000001E-3</v>
      </c>
      <c r="O369">
        <v>1.4715399999999999E-3</v>
      </c>
      <c r="P369">
        <v>8.7359700000000005E-4</v>
      </c>
    </row>
    <row r="370" spans="1:16" x14ac:dyDescent="0.3">
      <c r="A370">
        <v>2003</v>
      </c>
      <c r="B370">
        <v>0</v>
      </c>
      <c r="C370">
        <v>8.3603700000000006E-3</v>
      </c>
      <c r="D370">
        <v>0.194383</v>
      </c>
      <c r="E370">
        <v>0.155026</v>
      </c>
      <c r="F370">
        <v>0.17727100000000001</v>
      </c>
      <c r="G370">
        <v>0.14752399999999999</v>
      </c>
      <c r="H370">
        <v>0.16048200000000001</v>
      </c>
      <c r="I370">
        <v>7.6044899999999999E-2</v>
      </c>
      <c r="J370">
        <v>2.5630900000000002E-2</v>
      </c>
      <c r="K370">
        <v>1.94124E-2</v>
      </c>
      <c r="L370">
        <v>1.76452E-2</v>
      </c>
      <c r="M370">
        <v>1.14728E-2</v>
      </c>
      <c r="N370">
        <v>3.3589599999999998E-3</v>
      </c>
      <c r="O370">
        <v>1.45535E-3</v>
      </c>
      <c r="P370">
        <v>1.93341E-3</v>
      </c>
    </row>
    <row r="371" spans="1:16" x14ac:dyDescent="0.3">
      <c r="A371">
        <v>2004</v>
      </c>
      <c r="B371">
        <v>0</v>
      </c>
      <c r="C371">
        <v>5.35269E-4</v>
      </c>
      <c r="D371">
        <v>4.2571999999999999E-2</v>
      </c>
      <c r="E371">
        <v>0.39236300000000002</v>
      </c>
      <c r="F371">
        <v>0.226882</v>
      </c>
      <c r="G371">
        <v>0.11264299999999999</v>
      </c>
      <c r="H371">
        <v>7.9776299999999994E-2</v>
      </c>
      <c r="I371">
        <v>7.4194999999999997E-2</v>
      </c>
      <c r="J371">
        <v>3.02896E-2</v>
      </c>
      <c r="K371">
        <v>8.0024099999999997E-3</v>
      </c>
      <c r="L371">
        <v>8.9217900000000006E-3</v>
      </c>
      <c r="M371">
        <v>1.2350699999999999E-2</v>
      </c>
      <c r="N371">
        <v>5.0169000000000004E-3</v>
      </c>
      <c r="O371">
        <v>3.13934E-3</v>
      </c>
      <c r="P371">
        <v>3.3128400000000001E-3</v>
      </c>
    </row>
    <row r="372" spans="1:16" x14ac:dyDescent="0.3">
      <c r="A372">
        <v>2005</v>
      </c>
      <c r="B372">
        <v>0</v>
      </c>
      <c r="C372">
        <v>1.4522199999999999E-3</v>
      </c>
      <c r="D372">
        <v>2.49523E-2</v>
      </c>
      <c r="E372">
        <v>0.181587</v>
      </c>
      <c r="F372">
        <v>0.400084</v>
      </c>
      <c r="G372">
        <v>0.22706100000000001</v>
      </c>
      <c r="H372">
        <v>7.2624400000000006E-2</v>
      </c>
      <c r="I372">
        <v>3.13231E-2</v>
      </c>
      <c r="J372">
        <v>3.11431E-2</v>
      </c>
      <c r="K372">
        <v>1.5660199999999999E-2</v>
      </c>
      <c r="L372">
        <v>5.2210599999999996E-3</v>
      </c>
      <c r="M372">
        <v>4.7501399999999999E-3</v>
      </c>
      <c r="N372">
        <v>1.58314E-3</v>
      </c>
      <c r="O372">
        <v>9.0914800000000003E-4</v>
      </c>
      <c r="P372">
        <v>1.64963E-3</v>
      </c>
    </row>
    <row r="373" spans="1:16" x14ac:dyDescent="0.3">
      <c r="A373">
        <v>2006</v>
      </c>
      <c r="B373">
        <v>0</v>
      </c>
      <c r="C373">
        <v>5.7305300000000002E-3</v>
      </c>
      <c r="D373">
        <v>3.9573499999999998E-2</v>
      </c>
      <c r="E373">
        <v>0.136406</v>
      </c>
      <c r="F373">
        <v>0.29281099999999999</v>
      </c>
      <c r="G373">
        <v>0.27843899999999999</v>
      </c>
      <c r="H373">
        <v>0.131602</v>
      </c>
      <c r="I373">
        <v>5.1201499999999997E-2</v>
      </c>
      <c r="J373">
        <v>2.33288E-2</v>
      </c>
      <c r="K373">
        <v>1.8032800000000002E-2</v>
      </c>
      <c r="L373">
        <v>7.72019E-3</v>
      </c>
      <c r="M373">
        <v>4.5197800000000002E-3</v>
      </c>
      <c r="N373">
        <v>4.4866300000000001E-3</v>
      </c>
      <c r="O373">
        <v>2.4092200000000001E-3</v>
      </c>
      <c r="P373">
        <v>3.7394500000000001E-3</v>
      </c>
    </row>
    <row r="374" spans="1:16" x14ac:dyDescent="0.3">
      <c r="A374">
        <v>2007</v>
      </c>
      <c r="B374">
        <v>1.09808E-3</v>
      </c>
      <c r="C374">
        <v>1.1658E-2</v>
      </c>
      <c r="D374">
        <v>3.424E-2</v>
      </c>
      <c r="E374">
        <v>7.4370000000000006E-2</v>
      </c>
      <c r="F374">
        <v>0.22390199999999999</v>
      </c>
      <c r="G374">
        <v>0.30812200000000001</v>
      </c>
      <c r="H374">
        <v>0.18335899999999999</v>
      </c>
      <c r="I374">
        <v>8.3187899999999995E-2</v>
      </c>
      <c r="J374">
        <v>3.00471E-2</v>
      </c>
      <c r="K374">
        <v>1.6783599999999999E-2</v>
      </c>
      <c r="L374">
        <v>1.3959900000000001E-2</v>
      </c>
      <c r="M374">
        <v>5.6478600000000002E-3</v>
      </c>
      <c r="N374">
        <v>3.8807799999999999E-3</v>
      </c>
      <c r="O374">
        <v>2.0499099999999998E-3</v>
      </c>
      <c r="P374">
        <v>7.6937999999999998E-3</v>
      </c>
    </row>
    <row r="375" spans="1:16" x14ac:dyDescent="0.3">
      <c r="A375">
        <v>2008</v>
      </c>
      <c r="B375">
        <v>0</v>
      </c>
      <c r="C375">
        <v>2.2931099999999999E-2</v>
      </c>
      <c r="D375">
        <v>4.9933100000000001E-2</v>
      </c>
      <c r="E375">
        <v>6.6941500000000001E-2</v>
      </c>
      <c r="F375">
        <v>0.12584400000000001</v>
      </c>
      <c r="G375">
        <v>0.26188699999999998</v>
      </c>
      <c r="H375">
        <v>0.20641000000000001</v>
      </c>
      <c r="I375">
        <v>0.12704699999999999</v>
      </c>
      <c r="J375">
        <v>7.0958599999999997E-2</v>
      </c>
      <c r="K375">
        <v>1.89981E-2</v>
      </c>
      <c r="L375">
        <v>1.6275999999999999E-2</v>
      </c>
      <c r="M375">
        <v>1.23257E-2</v>
      </c>
      <c r="N375">
        <v>7.2951600000000002E-3</v>
      </c>
      <c r="O375">
        <v>2.3503399999999998E-3</v>
      </c>
      <c r="P375">
        <v>1.0802900000000001E-2</v>
      </c>
    </row>
    <row r="376" spans="1:16" x14ac:dyDescent="0.3">
      <c r="A376">
        <v>2009</v>
      </c>
      <c r="B376">
        <v>7.9943500000000003E-4</v>
      </c>
      <c r="C376">
        <v>3.58202E-3</v>
      </c>
      <c r="D376">
        <v>0.16050200000000001</v>
      </c>
      <c r="E376">
        <v>0.199602</v>
      </c>
      <c r="F376">
        <v>7.7635599999999999E-2</v>
      </c>
      <c r="G376">
        <v>0.107806</v>
      </c>
      <c r="H376">
        <v>0.13417599999999999</v>
      </c>
      <c r="I376">
        <v>0.112955</v>
      </c>
      <c r="J376">
        <v>9.0556999999999999E-2</v>
      </c>
      <c r="K376">
        <v>4.29895E-2</v>
      </c>
      <c r="L376">
        <v>2.7888400000000001E-2</v>
      </c>
      <c r="M376">
        <v>1.11498E-2</v>
      </c>
      <c r="N376">
        <v>9.5044199999999995E-3</v>
      </c>
      <c r="O376">
        <v>4.3776900000000001E-3</v>
      </c>
      <c r="P376">
        <v>1.6475099999999999E-2</v>
      </c>
    </row>
    <row r="377" spans="1:16" x14ac:dyDescent="0.3">
      <c r="A377">
        <v>2010</v>
      </c>
      <c r="B377">
        <v>2.0827699999999998E-3</v>
      </c>
      <c r="C377">
        <v>2.7822E-2</v>
      </c>
      <c r="D377">
        <v>2.8166E-2</v>
      </c>
      <c r="E377">
        <v>0.49668499999999999</v>
      </c>
      <c r="F377">
        <v>0.197127</v>
      </c>
      <c r="G377">
        <v>4.7621499999999997E-2</v>
      </c>
      <c r="H377">
        <v>3.9251800000000003E-2</v>
      </c>
      <c r="I377">
        <v>4.9494299999999998E-2</v>
      </c>
      <c r="J377">
        <v>4.3741000000000002E-2</v>
      </c>
      <c r="K377">
        <v>3.0731399999999999E-2</v>
      </c>
      <c r="L377">
        <v>1.23559E-2</v>
      </c>
      <c r="M377">
        <v>8.0283799999999999E-3</v>
      </c>
      <c r="N377">
        <v>5.0923799999999996E-3</v>
      </c>
      <c r="O377">
        <v>5.5481599999999999E-3</v>
      </c>
      <c r="P377">
        <v>6.2523400000000003E-3</v>
      </c>
    </row>
    <row r="378" spans="1:16" x14ac:dyDescent="0.3">
      <c r="A378">
        <v>2011</v>
      </c>
      <c r="B378">
        <v>5.6030999999999995E-4</v>
      </c>
      <c r="C378">
        <v>8.9343700000000005E-3</v>
      </c>
      <c r="D378">
        <v>0.116218</v>
      </c>
      <c r="E378">
        <v>7.1376099999999998E-2</v>
      </c>
      <c r="F378">
        <v>0.48979800000000001</v>
      </c>
      <c r="G378">
        <v>0.17211499999999999</v>
      </c>
      <c r="H378">
        <v>3.8850700000000002E-2</v>
      </c>
      <c r="I378">
        <v>2.3865500000000001E-2</v>
      </c>
      <c r="J378">
        <v>2.32068E-2</v>
      </c>
      <c r="K378">
        <v>2.43155E-2</v>
      </c>
      <c r="L378">
        <v>1.53531E-2</v>
      </c>
      <c r="M378">
        <v>8.0515799999999992E-3</v>
      </c>
      <c r="N378">
        <v>1.0459E-3</v>
      </c>
      <c r="O378">
        <v>2.8398799999999999E-3</v>
      </c>
      <c r="P378">
        <v>3.4688200000000001E-3</v>
      </c>
    </row>
    <row r="379" spans="1:16" x14ac:dyDescent="0.3">
      <c r="A379">
        <v>2012</v>
      </c>
      <c r="B379">
        <v>0</v>
      </c>
      <c r="C379">
        <v>1.44548E-2</v>
      </c>
      <c r="D379">
        <v>6.1606599999999997E-2</v>
      </c>
      <c r="E379">
        <v>0.481846</v>
      </c>
      <c r="F379">
        <v>8.8430800000000004E-2</v>
      </c>
      <c r="G379">
        <v>0.22120500000000001</v>
      </c>
      <c r="H379">
        <v>7.0718500000000004E-2</v>
      </c>
      <c r="I379">
        <v>1.9350099999999999E-2</v>
      </c>
      <c r="J379">
        <v>9.1026400000000004E-3</v>
      </c>
      <c r="K379">
        <v>6.8496499999999997E-3</v>
      </c>
      <c r="L379">
        <v>8.11483E-3</v>
      </c>
      <c r="M379">
        <v>8.1827099999999993E-3</v>
      </c>
      <c r="N379">
        <v>4.2339099999999996E-3</v>
      </c>
      <c r="O379">
        <v>4.0735399999999996E-3</v>
      </c>
      <c r="P379">
        <v>1.8302800000000001E-3</v>
      </c>
    </row>
    <row r="381" spans="1:16" x14ac:dyDescent="0.3">
      <c r="A381" t="s">
        <v>22</v>
      </c>
    </row>
    <row r="382" spans="1:16" x14ac:dyDescent="0.3">
      <c r="A382">
        <v>1964</v>
      </c>
      <c r="B382">
        <v>1.1798899999999999E-2</v>
      </c>
      <c r="C382">
        <v>0.113443</v>
      </c>
      <c r="D382">
        <v>0.23517399999999999</v>
      </c>
      <c r="E382">
        <v>0.221107</v>
      </c>
      <c r="F382">
        <v>0.104307</v>
      </c>
      <c r="G382">
        <v>0.16411500000000001</v>
      </c>
      <c r="H382">
        <v>6.3575499999999993E-2</v>
      </c>
      <c r="I382">
        <v>2.2147799999999999E-2</v>
      </c>
      <c r="J382">
        <v>9.5409699999999993E-3</v>
      </c>
      <c r="K382">
        <v>9.3993400000000008E-3</v>
      </c>
      <c r="L382">
        <v>9.3787599999999999E-3</v>
      </c>
      <c r="M382">
        <v>9.3175199999999993E-3</v>
      </c>
      <c r="N382">
        <v>9.1344900000000003E-3</v>
      </c>
      <c r="O382">
        <v>8.78285E-3</v>
      </c>
      <c r="P382">
        <v>8.7776599999999996E-3</v>
      </c>
    </row>
    <row r="383" spans="1:16" x14ac:dyDescent="0.3">
      <c r="A383">
        <v>1965</v>
      </c>
      <c r="B383">
        <v>2.6014300000000001E-2</v>
      </c>
      <c r="C383">
        <v>4.0852300000000001E-2</v>
      </c>
      <c r="D383">
        <v>0.194018</v>
      </c>
      <c r="E383">
        <v>0.51242500000000002</v>
      </c>
      <c r="F383">
        <v>8.5891899999999993E-2</v>
      </c>
      <c r="G383">
        <v>3.6004599999999998E-2</v>
      </c>
      <c r="H383">
        <v>5.38246E-2</v>
      </c>
      <c r="I383">
        <v>2.0824599999999999E-2</v>
      </c>
      <c r="J383">
        <v>7.3618599999999996E-3</v>
      </c>
      <c r="K383">
        <v>3.2433399999999999E-3</v>
      </c>
      <c r="L383">
        <v>3.3519499999999998E-3</v>
      </c>
      <c r="M383">
        <v>3.34461E-3</v>
      </c>
      <c r="N383">
        <v>3.3227700000000001E-3</v>
      </c>
      <c r="O383">
        <v>3.2575E-3</v>
      </c>
      <c r="P383">
        <v>6.2623499999999999E-3</v>
      </c>
    </row>
    <row r="384" spans="1:16" x14ac:dyDescent="0.3">
      <c r="A384">
        <v>1966</v>
      </c>
      <c r="B384">
        <v>1.4924E-2</v>
      </c>
      <c r="C384">
        <v>0.165464</v>
      </c>
      <c r="D384">
        <v>0.107348</v>
      </c>
      <c r="E384">
        <v>0.38270199999999999</v>
      </c>
      <c r="F384">
        <v>0.22644300000000001</v>
      </c>
      <c r="G384">
        <v>3.7791400000000003E-2</v>
      </c>
      <c r="H384">
        <v>1.6156400000000001E-2</v>
      </c>
      <c r="I384">
        <v>2.4573899999999999E-2</v>
      </c>
      <c r="J384">
        <v>9.6861699999999992E-3</v>
      </c>
      <c r="K384">
        <v>3.5165299999999999E-3</v>
      </c>
      <c r="L384">
        <v>1.6221199999999999E-3</v>
      </c>
      <c r="M384">
        <v>1.67644E-3</v>
      </c>
      <c r="N384">
        <v>1.6727700000000001E-3</v>
      </c>
      <c r="O384">
        <v>1.6618500000000001E-3</v>
      </c>
      <c r="P384">
        <v>4.7612599999999998E-3</v>
      </c>
    </row>
    <row r="385" spans="1:16" x14ac:dyDescent="0.3">
      <c r="A385">
        <v>1967</v>
      </c>
      <c r="B385">
        <v>2.1349099999999999E-2</v>
      </c>
      <c r="C385">
        <v>9.8661799999999994E-2</v>
      </c>
      <c r="D385">
        <v>0.488649</v>
      </c>
      <c r="E385">
        <v>0.129941</v>
      </c>
      <c r="F385">
        <v>0.136624</v>
      </c>
      <c r="G385">
        <v>8.20607E-2</v>
      </c>
      <c r="H385">
        <v>1.4647800000000001E-2</v>
      </c>
      <c r="I385">
        <v>6.5655599999999998E-3</v>
      </c>
      <c r="J385">
        <v>1.04067E-2</v>
      </c>
      <c r="K385">
        <v>4.2781900000000003E-3</v>
      </c>
      <c r="L385">
        <v>1.6074100000000001E-3</v>
      </c>
      <c r="M385">
        <v>7.41474E-4</v>
      </c>
      <c r="N385">
        <v>7.6630399999999999E-4</v>
      </c>
      <c r="O385">
        <v>7.6462600000000002E-4</v>
      </c>
      <c r="P385">
        <v>2.9360100000000002E-3</v>
      </c>
    </row>
    <row r="386" spans="1:16" x14ac:dyDescent="0.3">
      <c r="A386">
        <v>1968</v>
      </c>
      <c r="B386">
        <v>1.73302E-2</v>
      </c>
      <c r="C386">
        <v>0.178116</v>
      </c>
      <c r="D386">
        <v>0.21825600000000001</v>
      </c>
      <c r="E386">
        <v>0.40231800000000001</v>
      </c>
      <c r="F386">
        <v>6.3209500000000002E-2</v>
      </c>
      <c r="G386">
        <v>6.3079300000000005E-2</v>
      </c>
      <c r="H386">
        <v>3.8107700000000001E-2</v>
      </c>
      <c r="I386">
        <v>6.7066000000000001E-3</v>
      </c>
      <c r="J386">
        <v>2.9963400000000001E-3</v>
      </c>
      <c r="K386">
        <v>4.7660000000000003E-3</v>
      </c>
      <c r="L386">
        <v>1.9721999999999999E-3</v>
      </c>
      <c r="M386">
        <v>7.4099699999999997E-4</v>
      </c>
      <c r="N386">
        <v>3.4181000000000001E-4</v>
      </c>
      <c r="O386">
        <v>3.53257E-4</v>
      </c>
      <c r="P386">
        <v>1.7059499999999999E-3</v>
      </c>
    </row>
    <row r="387" spans="1:16" x14ac:dyDescent="0.3">
      <c r="A387">
        <v>1969</v>
      </c>
      <c r="B387">
        <v>1.43865E-2</v>
      </c>
      <c r="C387">
        <v>0.12902</v>
      </c>
      <c r="D387">
        <v>0.45444600000000002</v>
      </c>
      <c r="E387">
        <v>0.188581</v>
      </c>
      <c r="F387">
        <v>0.142488</v>
      </c>
      <c r="G387">
        <v>2.2905499999999999E-2</v>
      </c>
      <c r="H387">
        <v>2.4336400000000001E-2</v>
      </c>
      <c r="I387">
        <v>1.52017E-2</v>
      </c>
      <c r="J387">
        <v>2.7566399999999999E-3</v>
      </c>
      <c r="K387">
        <v>1.34651E-3</v>
      </c>
      <c r="L387">
        <v>2.1862600000000002E-3</v>
      </c>
      <c r="M387">
        <v>9.0468799999999995E-4</v>
      </c>
      <c r="N387">
        <v>3.3991099999999998E-4</v>
      </c>
      <c r="O387">
        <v>1.5679600000000001E-4</v>
      </c>
      <c r="P387">
        <v>9.4460200000000001E-4</v>
      </c>
    </row>
    <row r="388" spans="1:16" x14ac:dyDescent="0.3">
      <c r="A388">
        <v>1970</v>
      </c>
      <c r="B388">
        <v>9.1278699999999997E-3</v>
      </c>
      <c r="C388">
        <v>0.187891</v>
      </c>
      <c r="D388">
        <v>0.38121699999999997</v>
      </c>
      <c r="E388">
        <v>0.24942800000000001</v>
      </c>
      <c r="F388">
        <v>7.5812099999999993E-2</v>
      </c>
      <c r="G388">
        <v>5.8743499999999997E-2</v>
      </c>
      <c r="H388">
        <v>1.14746E-2</v>
      </c>
      <c r="I388">
        <v>1.2303700000000001E-2</v>
      </c>
      <c r="J388">
        <v>7.7345799999999996E-3</v>
      </c>
      <c r="K388">
        <v>2.1077000000000001E-3</v>
      </c>
      <c r="L388">
        <v>9.5281999999999995E-4</v>
      </c>
      <c r="M388">
        <v>1.54704E-3</v>
      </c>
      <c r="N388">
        <v>6.40176E-4</v>
      </c>
      <c r="O388">
        <v>2.40528E-4</v>
      </c>
      <c r="P388">
        <v>7.7937099999999995E-4</v>
      </c>
    </row>
    <row r="389" spans="1:16" x14ac:dyDescent="0.3">
      <c r="A389">
        <v>1971</v>
      </c>
      <c r="B389">
        <v>4.5175900000000001E-3</v>
      </c>
      <c r="C389">
        <v>0.115839</v>
      </c>
      <c r="D389">
        <v>0.37107800000000002</v>
      </c>
      <c r="E389">
        <v>0.227025</v>
      </c>
      <c r="F389">
        <v>0.16636400000000001</v>
      </c>
      <c r="G389">
        <v>5.0348900000000002E-2</v>
      </c>
      <c r="H389">
        <v>4.00509E-2</v>
      </c>
      <c r="I389">
        <v>6.5928100000000002E-3</v>
      </c>
      <c r="J389">
        <v>7.1318500000000003E-3</v>
      </c>
      <c r="K389">
        <v>7.5608799999999999E-3</v>
      </c>
      <c r="L389">
        <v>1.17409E-3</v>
      </c>
      <c r="M389">
        <v>5.3076600000000001E-4</v>
      </c>
      <c r="N389">
        <v>8.6177699999999999E-4</v>
      </c>
      <c r="O389">
        <v>3.5660800000000001E-4</v>
      </c>
      <c r="P389">
        <v>5.6813199999999995E-4</v>
      </c>
    </row>
    <row r="390" spans="1:16" x14ac:dyDescent="0.3">
      <c r="A390">
        <v>1972</v>
      </c>
      <c r="B390">
        <v>5.4239700000000002E-3</v>
      </c>
      <c r="C390">
        <v>9.3834600000000004E-2</v>
      </c>
      <c r="D390">
        <v>0.32588200000000001</v>
      </c>
      <c r="E390">
        <v>0.27477699999999999</v>
      </c>
      <c r="F390">
        <v>0.142762</v>
      </c>
      <c r="G390">
        <v>9.1437400000000002E-2</v>
      </c>
      <c r="H390">
        <v>2.8786800000000001E-2</v>
      </c>
      <c r="I390">
        <v>2.30707E-2</v>
      </c>
      <c r="J390">
        <v>3.9571399999999996E-3</v>
      </c>
      <c r="K390">
        <v>6.0480400000000002E-3</v>
      </c>
      <c r="L390">
        <v>2.7505699999999999E-3</v>
      </c>
      <c r="M390">
        <v>4.2712300000000001E-4</v>
      </c>
      <c r="N390">
        <v>1.9308699999999999E-4</v>
      </c>
      <c r="O390">
        <v>3.1350600000000002E-4</v>
      </c>
      <c r="P390">
        <v>3.36411E-4</v>
      </c>
    </row>
    <row r="391" spans="1:16" x14ac:dyDescent="0.3">
      <c r="A391">
        <v>1973</v>
      </c>
      <c r="B391">
        <v>1.8772799999999999E-2</v>
      </c>
      <c r="C391">
        <v>0.147198</v>
      </c>
      <c r="D391">
        <v>0.18993399999999999</v>
      </c>
      <c r="E391">
        <v>0.238792</v>
      </c>
      <c r="F391">
        <v>0.192743</v>
      </c>
      <c r="G391">
        <v>0.10145800000000001</v>
      </c>
      <c r="H391">
        <v>6.5872299999999995E-2</v>
      </c>
      <c r="I391">
        <v>2.0693699999999999E-2</v>
      </c>
      <c r="J391">
        <v>1.6714400000000001E-2</v>
      </c>
      <c r="K391">
        <v>3.2603200000000001E-3</v>
      </c>
      <c r="L391">
        <v>2.7398100000000001E-3</v>
      </c>
      <c r="M391">
        <v>1.24603E-3</v>
      </c>
      <c r="N391">
        <v>1.9348999999999999E-4</v>
      </c>
      <c r="O391" s="1">
        <v>8.7470299999999995E-5</v>
      </c>
      <c r="P391">
        <v>2.9441800000000001E-4</v>
      </c>
    </row>
    <row r="392" spans="1:16" x14ac:dyDescent="0.3">
      <c r="A392">
        <v>1974</v>
      </c>
      <c r="B392">
        <v>1.18639E-2</v>
      </c>
      <c r="C392">
        <v>0.45007000000000003</v>
      </c>
      <c r="D392">
        <v>0.203907</v>
      </c>
      <c r="E392">
        <v>8.9441499999999993E-2</v>
      </c>
      <c r="F392">
        <v>9.0528999999999998E-2</v>
      </c>
      <c r="G392">
        <v>7.2798799999999997E-2</v>
      </c>
      <c r="H392">
        <v>3.8655000000000002E-2</v>
      </c>
      <c r="I392">
        <v>2.5611600000000002E-2</v>
      </c>
      <c r="J392">
        <v>8.1257699999999992E-3</v>
      </c>
      <c r="K392">
        <v>6.8057600000000001E-3</v>
      </c>
      <c r="L392">
        <v>9.1364199999999999E-4</v>
      </c>
      <c r="M392">
        <v>7.6778199999999995E-4</v>
      </c>
      <c r="N392">
        <v>3.4917800000000001E-4</v>
      </c>
      <c r="O392" s="1">
        <v>5.4222099999999997E-5</v>
      </c>
      <c r="P392">
        <v>1.07017E-4</v>
      </c>
    </row>
    <row r="393" spans="1:16" x14ac:dyDescent="0.3">
      <c r="A393">
        <v>1975</v>
      </c>
      <c r="B393">
        <v>8.4544000000000008E-3</v>
      </c>
      <c r="C393">
        <v>0.191552</v>
      </c>
      <c r="D393">
        <v>0.56962599999999997</v>
      </c>
      <c r="E393">
        <v>8.8081800000000002E-2</v>
      </c>
      <c r="F393">
        <v>3.7863000000000001E-2</v>
      </c>
      <c r="G393">
        <v>3.8274200000000001E-2</v>
      </c>
      <c r="H393">
        <v>3.10864E-2</v>
      </c>
      <c r="I393">
        <v>1.6526900000000001E-2</v>
      </c>
      <c r="J393">
        <v>1.07884E-2</v>
      </c>
      <c r="K393">
        <v>3.8257999999999999E-3</v>
      </c>
      <c r="L393">
        <v>2.9653100000000001E-3</v>
      </c>
      <c r="M393">
        <v>3.9807999999999998E-4</v>
      </c>
      <c r="N393">
        <v>3.3452800000000001E-4</v>
      </c>
      <c r="O393">
        <v>1.52139E-4</v>
      </c>
      <c r="P393" s="1">
        <v>7.0253000000000007E-5</v>
      </c>
    </row>
    <row r="394" spans="1:16" x14ac:dyDescent="0.3">
      <c r="A394">
        <v>1976</v>
      </c>
      <c r="B394">
        <v>6.2813699999999997E-3</v>
      </c>
      <c r="C394">
        <v>0.167379</v>
      </c>
      <c r="D394">
        <v>0.44039899999999998</v>
      </c>
      <c r="E394">
        <v>0.26817600000000003</v>
      </c>
      <c r="F394">
        <v>4.38705E-2</v>
      </c>
      <c r="G394">
        <v>1.9483799999999999E-2</v>
      </c>
      <c r="H394">
        <v>1.9980299999999999E-2</v>
      </c>
      <c r="I394">
        <v>1.6327899999999999E-2</v>
      </c>
      <c r="J394">
        <v>8.6835599999999999E-3</v>
      </c>
      <c r="K394">
        <v>5.9259600000000001E-3</v>
      </c>
      <c r="L394">
        <v>1.72492E-3</v>
      </c>
      <c r="M394">
        <v>1.3369499999999999E-3</v>
      </c>
      <c r="N394">
        <v>1.7948000000000001E-4</v>
      </c>
      <c r="O394">
        <v>1.50827E-4</v>
      </c>
      <c r="P394">
        <v>1.00269E-4</v>
      </c>
    </row>
    <row r="395" spans="1:16" x14ac:dyDescent="0.3">
      <c r="A395">
        <v>1977</v>
      </c>
      <c r="B395">
        <v>6.3122999999999999E-3</v>
      </c>
      <c r="C395">
        <v>0.18478600000000001</v>
      </c>
      <c r="D395">
        <v>0.36557299999999998</v>
      </c>
      <c r="E395">
        <v>0.25765100000000002</v>
      </c>
      <c r="F395">
        <v>0.12611900000000001</v>
      </c>
      <c r="G395">
        <v>2.1648899999999999E-2</v>
      </c>
      <c r="H395">
        <v>9.9061700000000006E-3</v>
      </c>
      <c r="I395">
        <v>1.0346899999999999E-2</v>
      </c>
      <c r="J395">
        <v>8.5245600000000005E-3</v>
      </c>
      <c r="K395">
        <v>4.5404900000000003E-3</v>
      </c>
      <c r="L395">
        <v>2.8893500000000002E-3</v>
      </c>
      <c r="M395">
        <v>8.4102600000000003E-4</v>
      </c>
      <c r="N395">
        <v>6.5186499999999995E-4</v>
      </c>
      <c r="O395" s="1">
        <v>8.75099E-5</v>
      </c>
      <c r="P395">
        <v>1.22428E-4</v>
      </c>
    </row>
    <row r="396" spans="1:16" x14ac:dyDescent="0.3">
      <c r="A396">
        <v>1978</v>
      </c>
      <c r="B396">
        <v>1.20996E-2</v>
      </c>
      <c r="C396">
        <v>0.176008</v>
      </c>
      <c r="D396">
        <v>0.31135600000000002</v>
      </c>
      <c r="E396">
        <v>0.25948900000000003</v>
      </c>
      <c r="F396">
        <v>0.14336199999999999</v>
      </c>
      <c r="G396">
        <v>6.4618800000000004E-2</v>
      </c>
      <c r="H396">
        <v>1.17568E-2</v>
      </c>
      <c r="I396">
        <v>5.5287399999999999E-3</v>
      </c>
      <c r="J396">
        <v>5.8161899999999997E-3</v>
      </c>
      <c r="K396">
        <v>4.7982500000000004E-3</v>
      </c>
      <c r="L396">
        <v>2.5685999999999999E-3</v>
      </c>
      <c r="M396">
        <v>1.6345299999999999E-3</v>
      </c>
      <c r="N396">
        <v>4.7577699999999998E-4</v>
      </c>
      <c r="O396">
        <v>3.6876600000000003E-4</v>
      </c>
      <c r="P396">
        <v>1.18764E-4</v>
      </c>
    </row>
    <row r="397" spans="1:16" x14ac:dyDescent="0.3">
      <c r="A397">
        <v>1979</v>
      </c>
      <c r="B397">
        <v>2.7767500000000001E-2</v>
      </c>
      <c r="C397">
        <v>0.21040600000000001</v>
      </c>
      <c r="D397">
        <v>0.28699200000000002</v>
      </c>
      <c r="E397">
        <v>0.18176400000000001</v>
      </c>
      <c r="F397">
        <v>0.15390200000000001</v>
      </c>
      <c r="G397">
        <v>8.2630300000000004E-2</v>
      </c>
      <c r="H397">
        <v>3.7711399999999999E-2</v>
      </c>
      <c r="I397">
        <v>6.7672000000000001E-3</v>
      </c>
      <c r="J397">
        <v>3.1223800000000001E-3</v>
      </c>
      <c r="K397">
        <v>3.2789500000000001E-3</v>
      </c>
      <c r="L397">
        <v>2.72478E-3</v>
      </c>
      <c r="M397">
        <v>1.45863E-3</v>
      </c>
      <c r="N397">
        <v>9.2820299999999995E-4</v>
      </c>
      <c r="O397">
        <v>2.7018000000000002E-4</v>
      </c>
      <c r="P397">
        <v>2.7685399999999999E-4</v>
      </c>
    </row>
    <row r="398" spans="1:16" x14ac:dyDescent="0.3">
      <c r="A398">
        <v>1980</v>
      </c>
      <c r="B398">
        <v>6.6651699999999998E-3</v>
      </c>
      <c r="C398">
        <v>0.20532600000000001</v>
      </c>
      <c r="D398">
        <v>0.34711599999999998</v>
      </c>
      <c r="E398">
        <v>0.18747900000000001</v>
      </c>
      <c r="F398">
        <v>0.11099299999999999</v>
      </c>
      <c r="G398">
        <v>7.5015200000000004E-2</v>
      </c>
      <c r="H398">
        <v>3.9907699999999997E-2</v>
      </c>
      <c r="I398">
        <v>1.8625300000000001E-2</v>
      </c>
      <c r="J398">
        <v>3.17629E-3</v>
      </c>
      <c r="K398">
        <v>1.46678E-3</v>
      </c>
      <c r="L398">
        <v>1.5518699999999999E-3</v>
      </c>
      <c r="M398">
        <v>1.28959E-3</v>
      </c>
      <c r="N398">
        <v>6.9034499999999998E-4</v>
      </c>
      <c r="O398">
        <v>4.3930199999999998E-4</v>
      </c>
      <c r="P398">
        <v>2.5890100000000002E-4</v>
      </c>
    </row>
    <row r="399" spans="1:16" x14ac:dyDescent="0.3">
      <c r="A399">
        <v>1981</v>
      </c>
      <c r="B399">
        <v>4.1309900000000002E-3</v>
      </c>
      <c r="C399">
        <v>3.7766800000000003E-2</v>
      </c>
      <c r="D399">
        <v>0.46116000000000001</v>
      </c>
      <c r="E399">
        <v>0.29038700000000001</v>
      </c>
      <c r="F399">
        <v>0.100949</v>
      </c>
      <c r="G399">
        <v>4.7763300000000002E-2</v>
      </c>
      <c r="H399">
        <v>2.9776799999999999E-2</v>
      </c>
      <c r="I399">
        <v>1.6295400000000002E-2</v>
      </c>
      <c r="J399">
        <v>7.73115E-3</v>
      </c>
      <c r="K399">
        <v>1.4433099999999999E-3</v>
      </c>
      <c r="L399">
        <v>6.6838599999999998E-4</v>
      </c>
      <c r="M399">
        <v>7.0715899999999996E-4</v>
      </c>
      <c r="N399">
        <v>5.8764400000000001E-4</v>
      </c>
      <c r="O399">
        <v>3.1457799999999998E-4</v>
      </c>
      <c r="P399">
        <v>3.1815899999999999E-4</v>
      </c>
    </row>
    <row r="400" spans="1:16" x14ac:dyDescent="0.3">
      <c r="A400">
        <v>1982</v>
      </c>
      <c r="B400">
        <v>1.41106E-3</v>
      </c>
      <c r="C400">
        <v>2.3861899999999998E-2</v>
      </c>
      <c r="D400">
        <v>9.4158599999999995E-2</v>
      </c>
      <c r="E400">
        <v>0.57926999999999995</v>
      </c>
      <c r="F400">
        <v>0.204425</v>
      </c>
      <c r="G400">
        <v>4.5893999999999997E-2</v>
      </c>
      <c r="H400">
        <v>2.18052E-2</v>
      </c>
      <c r="I400">
        <v>1.42881E-2</v>
      </c>
      <c r="J400">
        <v>8.0018099999999998E-3</v>
      </c>
      <c r="K400">
        <v>4.6986199999999997E-3</v>
      </c>
      <c r="L400">
        <v>7.8088300000000001E-4</v>
      </c>
      <c r="M400">
        <v>3.6162E-4</v>
      </c>
      <c r="N400">
        <v>3.82598E-4</v>
      </c>
      <c r="O400">
        <v>3.17936E-4</v>
      </c>
      <c r="P400">
        <v>3.42333E-4</v>
      </c>
    </row>
    <row r="401" spans="1:16" x14ac:dyDescent="0.3">
      <c r="A401">
        <v>1983</v>
      </c>
      <c r="B401">
        <v>4.0553400000000002E-3</v>
      </c>
      <c r="C401">
        <v>1.38309E-2</v>
      </c>
      <c r="D401">
        <v>9.9660600000000002E-2</v>
      </c>
      <c r="E401">
        <v>0.203879</v>
      </c>
      <c r="F401">
        <v>0.484983</v>
      </c>
      <c r="G401">
        <v>0.13145200000000001</v>
      </c>
      <c r="H401">
        <v>2.7526800000000001E-2</v>
      </c>
      <c r="I401">
        <v>1.3676300000000001E-2</v>
      </c>
      <c r="J401">
        <v>9.3462800000000002E-3</v>
      </c>
      <c r="K401">
        <v>7.0020799999999999E-3</v>
      </c>
      <c r="L401">
        <v>3.1314200000000002E-3</v>
      </c>
      <c r="M401">
        <v>5.20423E-4</v>
      </c>
      <c r="N401">
        <v>2.41003E-4</v>
      </c>
      <c r="O401">
        <v>2.5498399999999998E-4</v>
      </c>
      <c r="P401">
        <v>4.4003899999999998E-4</v>
      </c>
    </row>
    <row r="402" spans="1:16" x14ac:dyDescent="0.3">
      <c r="A402">
        <v>1984</v>
      </c>
      <c r="B402">
        <v>8.3147799999999997E-4</v>
      </c>
      <c r="C402">
        <v>3.6750900000000003E-2</v>
      </c>
      <c r="D402">
        <v>4.99963E-2</v>
      </c>
      <c r="E402">
        <v>0.21001600000000001</v>
      </c>
      <c r="F402">
        <v>0.242336</v>
      </c>
      <c r="G402">
        <v>0.34509299999999998</v>
      </c>
      <c r="H402">
        <v>7.5385300000000002E-2</v>
      </c>
      <c r="I402">
        <v>1.66205E-2</v>
      </c>
      <c r="J402">
        <v>8.7658000000000007E-3</v>
      </c>
      <c r="K402">
        <v>7.7708300000000003E-3</v>
      </c>
      <c r="L402">
        <v>3.8866899999999999E-3</v>
      </c>
      <c r="M402">
        <v>1.73817E-3</v>
      </c>
      <c r="N402">
        <v>2.88874E-4</v>
      </c>
      <c r="O402">
        <v>1.3377500000000001E-4</v>
      </c>
      <c r="P402">
        <v>3.8579100000000002E-4</v>
      </c>
    </row>
    <row r="403" spans="1:16" x14ac:dyDescent="0.3">
      <c r="A403">
        <v>1985</v>
      </c>
      <c r="B403">
        <v>2.0112900000000002E-3</v>
      </c>
      <c r="C403">
        <v>1.23334E-2</v>
      </c>
      <c r="D403">
        <v>0.19622100000000001</v>
      </c>
      <c r="E403">
        <v>8.2555699999999996E-2</v>
      </c>
      <c r="F403">
        <v>0.20702300000000001</v>
      </c>
      <c r="G403">
        <v>0.17563699999999999</v>
      </c>
      <c r="H403">
        <v>0.24673400000000001</v>
      </c>
      <c r="I403">
        <v>5.0362299999999999E-2</v>
      </c>
      <c r="J403">
        <v>1.1384099999999999E-2</v>
      </c>
      <c r="K403">
        <v>7.8331400000000006E-3</v>
      </c>
      <c r="L403">
        <v>4.3243500000000002E-3</v>
      </c>
      <c r="M403">
        <v>2.1628900000000002E-3</v>
      </c>
      <c r="N403">
        <v>9.6726899999999998E-4</v>
      </c>
      <c r="O403">
        <v>1.6075400000000001E-4</v>
      </c>
      <c r="P403">
        <v>2.8913099999999998E-4</v>
      </c>
    </row>
    <row r="404" spans="1:16" x14ac:dyDescent="0.3">
      <c r="A404">
        <v>1986</v>
      </c>
      <c r="B404">
        <v>6.8590600000000002E-4</v>
      </c>
      <c r="C404">
        <v>3.5527499999999997E-2</v>
      </c>
      <c r="D404">
        <v>4.3696699999999998E-2</v>
      </c>
      <c r="E404">
        <v>0.34794000000000003</v>
      </c>
      <c r="F404">
        <v>9.8966100000000001E-2</v>
      </c>
      <c r="G404">
        <v>0.193971</v>
      </c>
      <c r="H404">
        <v>9.8988099999999996E-2</v>
      </c>
      <c r="I404">
        <v>0.134216</v>
      </c>
      <c r="J404">
        <v>3.0247900000000001E-2</v>
      </c>
      <c r="K404">
        <v>8.6018099999999997E-3</v>
      </c>
      <c r="L404">
        <v>3.56332E-3</v>
      </c>
      <c r="M404">
        <v>1.9671599999999999E-3</v>
      </c>
      <c r="N404">
        <v>9.8390299999999995E-4</v>
      </c>
      <c r="O404">
        <v>4.4001400000000002E-4</v>
      </c>
      <c r="P404">
        <v>2.04654E-4</v>
      </c>
    </row>
    <row r="405" spans="1:16" x14ac:dyDescent="0.3">
      <c r="A405">
        <v>1987</v>
      </c>
      <c r="B405">
        <v>3.6512600000000001E-4</v>
      </c>
      <c r="C405">
        <v>1.4885900000000001E-2</v>
      </c>
      <c r="D405">
        <v>0.117934</v>
      </c>
      <c r="E405">
        <v>7.2297799999999995E-2</v>
      </c>
      <c r="F405">
        <v>0.330986</v>
      </c>
      <c r="G405">
        <v>0.101136</v>
      </c>
      <c r="H405">
        <v>0.114193</v>
      </c>
      <c r="I405">
        <v>8.3965399999999996E-2</v>
      </c>
      <c r="J405">
        <v>0.127306</v>
      </c>
      <c r="K405">
        <v>2.74696E-2</v>
      </c>
      <c r="L405">
        <v>5.1635500000000003E-3</v>
      </c>
      <c r="M405">
        <v>2.1390200000000002E-3</v>
      </c>
      <c r="N405">
        <v>1.1808599999999999E-3</v>
      </c>
      <c r="O405">
        <v>5.9062399999999999E-4</v>
      </c>
      <c r="P405">
        <v>3.8698600000000002E-4</v>
      </c>
    </row>
    <row r="406" spans="1:16" x14ac:dyDescent="0.3">
      <c r="A406">
        <v>1988</v>
      </c>
      <c r="B406">
        <v>2.0879399999999999E-4</v>
      </c>
      <c r="C406">
        <v>8.2512599999999998E-3</v>
      </c>
      <c r="D406">
        <v>0.130054</v>
      </c>
      <c r="E406">
        <v>0.22018599999999999</v>
      </c>
      <c r="F406">
        <v>0.104238</v>
      </c>
      <c r="G406">
        <v>0.27807700000000002</v>
      </c>
      <c r="H406">
        <v>7.3308499999999999E-2</v>
      </c>
      <c r="I406">
        <v>7.8615900000000002E-2</v>
      </c>
      <c r="J406">
        <v>3.7923199999999997E-2</v>
      </c>
      <c r="K406">
        <v>5.6159399999999998E-2</v>
      </c>
      <c r="L406">
        <v>9.6535700000000002E-3</v>
      </c>
      <c r="M406">
        <v>1.8146099999999999E-3</v>
      </c>
      <c r="N406">
        <v>7.5170800000000002E-4</v>
      </c>
      <c r="O406">
        <v>4.1498700000000002E-4</v>
      </c>
      <c r="P406">
        <v>3.4355900000000001E-4</v>
      </c>
    </row>
    <row r="407" spans="1:16" x14ac:dyDescent="0.3">
      <c r="A407">
        <v>1989</v>
      </c>
      <c r="B407">
        <v>3.7754999999999999E-4</v>
      </c>
      <c r="C407">
        <v>5.8415200000000002E-3</v>
      </c>
      <c r="D407">
        <v>4.4223899999999997E-2</v>
      </c>
      <c r="E407">
        <v>0.111378</v>
      </c>
      <c r="F407">
        <v>0.26740199999999997</v>
      </c>
      <c r="G407">
        <v>8.5225499999999996E-2</v>
      </c>
      <c r="H407">
        <v>0.29892600000000003</v>
      </c>
      <c r="I407">
        <v>5.2063999999999999E-2</v>
      </c>
      <c r="J407">
        <v>5.7054500000000001E-2</v>
      </c>
      <c r="K407">
        <v>2.68632E-2</v>
      </c>
      <c r="L407">
        <v>4.1137199999999999E-2</v>
      </c>
      <c r="M407">
        <v>7.0713199999999999E-3</v>
      </c>
      <c r="N407">
        <v>1.3292200000000001E-3</v>
      </c>
      <c r="O407">
        <v>5.5063200000000001E-4</v>
      </c>
      <c r="P407">
        <v>5.5564099999999995E-4</v>
      </c>
    </row>
    <row r="408" spans="1:16" x14ac:dyDescent="0.3">
      <c r="A408">
        <v>1990</v>
      </c>
      <c r="B408">
        <v>2.0288900000000002E-3</v>
      </c>
      <c r="C408">
        <v>1.48183E-2</v>
      </c>
      <c r="D408">
        <v>2.7540599999999998E-2</v>
      </c>
      <c r="E408">
        <v>0.10924399999999999</v>
      </c>
      <c r="F408">
        <v>0.16052900000000001</v>
      </c>
      <c r="G408">
        <v>0.29575299999999999</v>
      </c>
      <c r="H408">
        <v>7.4406E-2</v>
      </c>
      <c r="I408">
        <v>0.19387799999999999</v>
      </c>
      <c r="J408">
        <v>3.41266E-2</v>
      </c>
      <c r="K408">
        <v>3.7035600000000002E-2</v>
      </c>
      <c r="L408">
        <v>1.7551299999999999E-2</v>
      </c>
      <c r="M408">
        <v>2.6877399999999999E-2</v>
      </c>
      <c r="N408">
        <v>4.6201100000000002E-3</v>
      </c>
      <c r="O408">
        <v>8.68457E-4</v>
      </c>
      <c r="P408">
        <v>7.22793E-4</v>
      </c>
    </row>
    <row r="409" spans="1:16" x14ac:dyDescent="0.3">
      <c r="A409">
        <v>1991</v>
      </c>
      <c r="B409">
        <v>1.1008999999999999E-3</v>
      </c>
      <c r="C409">
        <v>8.3054699999999995E-2</v>
      </c>
      <c r="D409">
        <v>3.9713999999999999E-2</v>
      </c>
      <c r="E409">
        <v>6.3070799999999996E-2</v>
      </c>
      <c r="F409">
        <v>0.101438</v>
      </c>
      <c r="G409">
        <v>0.12451</v>
      </c>
      <c r="H409">
        <v>0.27301599999999998</v>
      </c>
      <c r="I409">
        <v>5.3378700000000001E-2</v>
      </c>
      <c r="J409">
        <v>0.15467400000000001</v>
      </c>
      <c r="K409">
        <v>2.7650999999999998E-2</v>
      </c>
      <c r="L409">
        <v>3.3113999999999998E-2</v>
      </c>
      <c r="M409">
        <v>1.56928E-2</v>
      </c>
      <c r="N409">
        <v>2.4031400000000001E-2</v>
      </c>
      <c r="O409">
        <v>4.1308899999999999E-3</v>
      </c>
      <c r="P409">
        <v>1.4227599999999999E-3</v>
      </c>
    </row>
    <row r="410" spans="1:16" x14ac:dyDescent="0.3">
      <c r="A410">
        <v>1992</v>
      </c>
      <c r="B410">
        <v>8.6244499999999999E-4</v>
      </c>
      <c r="C410">
        <v>4.0324899999999997E-2</v>
      </c>
      <c r="D410">
        <v>0.35498200000000002</v>
      </c>
      <c r="E410">
        <v>8.0918000000000004E-2</v>
      </c>
      <c r="F410">
        <v>4.5962000000000003E-2</v>
      </c>
      <c r="G410">
        <v>6.5936599999999998E-2</v>
      </c>
      <c r="H410">
        <v>8.2631700000000002E-2</v>
      </c>
      <c r="I410">
        <v>0.144541</v>
      </c>
      <c r="J410">
        <v>3.6276700000000002E-2</v>
      </c>
      <c r="K410">
        <v>8.5355700000000007E-2</v>
      </c>
      <c r="L410">
        <v>1.6220999999999999E-2</v>
      </c>
      <c r="M410">
        <v>1.94258E-2</v>
      </c>
      <c r="N410">
        <v>9.2059700000000008E-3</v>
      </c>
      <c r="O410">
        <v>1.40976E-2</v>
      </c>
      <c r="P410">
        <v>3.2579699999999998E-3</v>
      </c>
    </row>
    <row r="411" spans="1:16" x14ac:dyDescent="0.3">
      <c r="A411">
        <v>1993</v>
      </c>
      <c r="B411">
        <v>1.1458200000000001E-3</v>
      </c>
      <c r="C411">
        <v>9.7015000000000001E-3</v>
      </c>
      <c r="D411">
        <v>0.12973799999999999</v>
      </c>
      <c r="E411">
        <v>0.590113</v>
      </c>
      <c r="F411">
        <v>6.9135500000000003E-2</v>
      </c>
      <c r="G411">
        <v>3.4542400000000001E-2</v>
      </c>
      <c r="H411">
        <v>3.47786E-2</v>
      </c>
      <c r="I411">
        <v>3.2070599999999998E-2</v>
      </c>
      <c r="J411">
        <v>4.6413200000000002E-2</v>
      </c>
      <c r="K411">
        <v>1.02276E-2</v>
      </c>
      <c r="L411">
        <v>2.43716E-2</v>
      </c>
      <c r="M411">
        <v>4.6315799999999997E-3</v>
      </c>
      <c r="N411">
        <v>5.5466500000000002E-3</v>
      </c>
      <c r="O411">
        <v>2.6285800000000002E-3</v>
      </c>
      <c r="P411">
        <v>4.9555399999999996E-3</v>
      </c>
    </row>
    <row r="412" spans="1:16" x14ac:dyDescent="0.3">
      <c r="A412">
        <v>1994</v>
      </c>
      <c r="B412">
        <v>2.84443E-4</v>
      </c>
      <c r="C412">
        <v>1.88405E-2</v>
      </c>
      <c r="D412">
        <v>3.8563399999999998E-2</v>
      </c>
      <c r="E412">
        <v>0.188058</v>
      </c>
      <c r="F412">
        <v>0.57359599999999999</v>
      </c>
      <c r="G412">
        <v>7.9900600000000002E-2</v>
      </c>
      <c r="H412">
        <v>2.3373700000000001E-2</v>
      </c>
      <c r="I412">
        <v>1.65947E-2</v>
      </c>
      <c r="J412">
        <v>1.4871000000000001E-2</v>
      </c>
      <c r="K412">
        <v>2.0725E-2</v>
      </c>
      <c r="L412">
        <v>4.9208699999999999E-3</v>
      </c>
      <c r="M412">
        <v>1.1726E-2</v>
      </c>
      <c r="N412">
        <v>2.2284200000000001E-3</v>
      </c>
      <c r="O412">
        <v>2.66869E-3</v>
      </c>
      <c r="P412">
        <v>3.64899E-3</v>
      </c>
    </row>
    <row r="413" spans="1:16" x14ac:dyDescent="0.3">
      <c r="A413">
        <v>1995</v>
      </c>
      <c r="B413">
        <v>2.04842E-4</v>
      </c>
      <c r="C413">
        <v>6.28277E-3</v>
      </c>
      <c r="D413">
        <v>5.9423900000000002E-2</v>
      </c>
      <c r="E413">
        <v>8.5721900000000004E-2</v>
      </c>
      <c r="F413">
        <v>0.241036</v>
      </c>
      <c r="G413">
        <v>0.46992899999999999</v>
      </c>
      <c r="H413">
        <v>6.2986299999999995E-2</v>
      </c>
      <c r="I413">
        <v>1.7309499999999998E-2</v>
      </c>
      <c r="J413">
        <v>1.1951E-2</v>
      </c>
      <c r="K413">
        <v>1.0720800000000001E-2</v>
      </c>
      <c r="L413">
        <v>1.55417E-2</v>
      </c>
      <c r="M413">
        <v>3.6901600000000001E-3</v>
      </c>
      <c r="N413">
        <v>8.7933500000000001E-3</v>
      </c>
      <c r="O413">
        <v>1.6710900000000001E-3</v>
      </c>
      <c r="P413">
        <v>4.7376299999999996E-3</v>
      </c>
    </row>
    <row r="414" spans="1:16" x14ac:dyDescent="0.3">
      <c r="A414">
        <v>1996</v>
      </c>
      <c r="B414">
        <v>5.29891E-4</v>
      </c>
      <c r="C414">
        <v>1.2074100000000001E-2</v>
      </c>
      <c r="D414">
        <v>3.4151000000000001E-2</v>
      </c>
      <c r="E414">
        <v>8.0577800000000005E-2</v>
      </c>
      <c r="F414">
        <v>0.12967100000000001</v>
      </c>
      <c r="G414">
        <v>0.27371499999999999</v>
      </c>
      <c r="H414">
        <v>0.35375400000000001</v>
      </c>
      <c r="I414">
        <v>5.1698800000000003E-2</v>
      </c>
      <c r="J414">
        <v>1.4323600000000001E-2</v>
      </c>
      <c r="K414">
        <v>9.9644E-3</v>
      </c>
      <c r="L414">
        <v>9.3878499999999997E-3</v>
      </c>
      <c r="M414">
        <v>1.3609400000000001E-2</v>
      </c>
      <c r="N414">
        <v>3.23136E-3</v>
      </c>
      <c r="O414">
        <v>7.7000799999999998E-3</v>
      </c>
      <c r="P414">
        <v>5.6119300000000002E-3</v>
      </c>
    </row>
    <row r="415" spans="1:16" x14ac:dyDescent="0.3">
      <c r="A415">
        <v>1997</v>
      </c>
      <c r="B415">
        <v>7.5832700000000005E-4</v>
      </c>
      <c r="C415">
        <v>4.5609200000000003E-2</v>
      </c>
      <c r="D415">
        <v>2.65828E-2</v>
      </c>
      <c r="E415">
        <v>6.5295699999999998E-2</v>
      </c>
      <c r="F415">
        <v>0.30836000000000002</v>
      </c>
      <c r="G415">
        <v>0.18784999999999999</v>
      </c>
      <c r="H415">
        <v>0.16784499999999999</v>
      </c>
      <c r="I415">
        <v>0.13836799999999999</v>
      </c>
      <c r="J415">
        <v>2.4525399999999999E-2</v>
      </c>
      <c r="K415">
        <v>7.2234600000000001E-3</v>
      </c>
      <c r="L415">
        <v>5.5516100000000002E-3</v>
      </c>
      <c r="M415">
        <v>5.2303899999999997E-3</v>
      </c>
      <c r="N415">
        <v>7.5824000000000004E-3</v>
      </c>
      <c r="O415">
        <v>1.8003400000000001E-3</v>
      </c>
      <c r="P415">
        <v>7.41671E-3</v>
      </c>
    </row>
    <row r="416" spans="1:16" x14ac:dyDescent="0.3">
      <c r="A416">
        <v>1998</v>
      </c>
      <c r="B416">
        <v>3.1699400000000002E-4</v>
      </c>
      <c r="C416">
        <v>3.3352899999999998E-2</v>
      </c>
      <c r="D416">
        <v>6.3416E-2</v>
      </c>
      <c r="E416">
        <v>4.8625500000000002E-2</v>
      </c>
      <c r="F416">
        <v>9.8216999999999999E-2</v>
      </c>
      <c r="G416">
        <v>0.44232300000000002</v>
      </c>
      <c r="H416">
        <v>0.12720300000000001</v>
      </c>
      <c r="I416">
        <v>8.3933800000000003E-2</v>
      </c>
      <c r="J416">
        <v>7.4057799999999993E-2</v>
      </c>
      <c r="K416">
        <v>1.1304700000000001E-2</v>
      </c>
      <c r="L416">
        <v>3.5799600000000001E-3</v>
      </c>
      <c r="M416">
        <v>2.7513899999999998E-3</v>
      </c>
      <c r="N416">
        <v>2.5921899999999999E-3</v>
      </c>
      <c r="O416">
        <v>3.7578500000000001E-3</v>
      </c>
      <c r="P416">
        <v>4.5679800000000001E-3</v>
      </c>
    </row>
    <row r="417" spans="1:16" x14ac:dyDescent="0.3">
      <c r="A417">
        <v>1999</v>
      </c>
      <c r="B417">
        <v>3.0673199999999999E-4</v>
      </c>
      <c r="C417">
        <v>9.3908599999999991E-3</v>
      </c>
      <c r="D417">
        <v>0.19212599999999999</v>
      </c>
      <c r="E417">
        <v>0.15183099999999999</v>
      </c>
      <c r="F417">
        <v>7.0619699999999994E-2</v>
      </c>
      <c r="G417">
        <v>0.10158200000000001</v>
      </c>
      <c r="H417">
        <v>0.314446</v>
      </c>
      <c r="I417">
        <v>8.5164199999999995E-2</v>
      </c>
      <c r="J417">
        <v>3.8102200000000003E-2</v>
      </c>
      <c r="K417">
        <v>2.6247599999999999E-2</v>
      </c>
      <c r="L417">
        <v>4.0317499999999997E-3</v>
      </c>
      <c r="M417">
        <v>1.27677E-3</v>
      </c>
      <c r="N417">
        <v>9.8126700000000008E-4</v>
      </c>
      <c r="O417">
        <v>9.2449000000000003E-4</v>
      </c>
      <c r="P417">
        <v>2.9693599999999999E-3</v>
      </c>
    </row>
    <row r="418" spans="1:16" x14ac:dyDescent="0.3">
      <c r="A418">
        <v>2000</v>
      </c>
      <c r="B418">
        <v>4.4404900000000002E-4</v>
      </c>
      <c r="C418">
        <v>8.4681600000000006E-3</v>
      </c>
      <c r="D418">
        <v>5.0090700000000002E-2</v>
      </c>
      <c r="E418">
        <v>0.25873099999999999</v>
      </c>
      <c r="F418">
        <v>0.209011</v>
      </c>
      <c r="G418">
        <v>6.6530500000000006E-2</v>
      </c>
      <c r="H418">
        <v>9.8206699999999994E-2</v>
      </c>
      <c r="I418">
        <v>0.21321599999999999</v>
      </c>
      <c r="J418">
        <v>5.12974E-2</v>
      </c>
      <c r="K418">
        <v>2.1716900000000001E-2</v>
      </c>
      <c r="L418">
        <v>1.60579E-2</v>
      </c>
      <c r="M418">
        <v>2.46656E-3</v>
      </c>
      <c r="N418">
        <v>7.8110899999999999E-4</v>
      </c>
      <c r="O418">
        <v>6.0032300000000005E-4</v>
      </c>
      <c r="P418">
        <v>2.3821900000000002E-3</v>
      </c>
    </row>
    <row r="419" spans="1:16" x14ac:dyDescent="0.3">
      <c r="A419">
        <v>2001</v>
      </c>
      <c r="B419">
        <v>5.5479200000000002E-4</v>
      </c>
      <c r="C419">
        <v>7.7373299999999997E-3</v>
      </c>
      <c r="D419">
        <v>3.5484599999999998E-2</v>
      </c>
      <c r="E419">
        <v>9.5443799999999995E-2</v>
      </c>
      <c r="F419">
        <v>0.33803499999999997</v>
      </c>
      <c r="G419">
        <v>0.23366799999999999</v>
      </c>
      <c r="H419">
        <v>7.3750300000000005E-2</v>
      </c>
      <c r="I419">
        <v>5.8066E-2</v>
      </c>
      <c r="J419">
        <v>0.100517</v>
      </c>
      <c r="K419">
        <v>2.8874E-2</v>
      </c>
      <c r="L419">
        <v>1.3753100000000001E-2</v>
      </c>
      <c r="M419">
        <v>1.0169299999999999E-2</v>
      </c>
      <c r="N419">
        <v>1.5620499999999999E-3</v>
      </c>
      <c r="O419">
        <v>4.9466899999999999E-4</v>
      </c>
      <c r="P419">
        <v>1.8887999999999999E-3</v>
      </c>
    </row>
    <row r="420" spans="1:16" x14ac:dyDescent="0.3">
      <c r="A420">
        <v>2002</v>
      </c>
      <c r="B420">
        <v>4.1702500000000001E-4</v>
      </c>
      <c r="C420">
        <v>2.3577399999999998E-2</v>
      </c>
      <c r="D420">
        <v>6.3515000000000002E-2</v>
      </c>
      <c r="E420">
        <v>0.11515300000000001</v>
      </c>
      <c r="F420">
        <v>0.15328600000000001</v>
      </c>
      <c r="G420">
        <v>0.32594499999999998</v>
      </c>
      <c r="H420">
        <v>0.14507</v>
      </c>
      <c r="I420">
        <v>4.6292100000000003E-2</v>
      </c>
      <c r="J420">
        <v>3.4762800000000003E-2</v>
      </c>
      <c r="K420">
        <v>5.8198699999999999E-2</v>
      </c>
      <c r="L420">
        <v>1.7191000000000001E-2</v>
      </c>
      <c r="M420">
        <v>8.1883100000000007E-3</v>
      </c>
      <c r="N420">
        <v>6.0545800000000004E-3</v>
      </c>
      <c r="O420">
        <v>9.3000899999999998E-4</v>
      </c>
      <c r="P420">
        <v>1.4190699999999999E-3</v>
      </c>
    </row>
    <row r="421" spans="1:16" x14ac:dyDescent="0.3">
      <c r="A421">
        <v>2003</v>
      </c>
      <c r="B421">
        <v>2.4065299999999999E-4</v>
      </c>
      <c r="C421">
        <v>9.5919999999999998E-3</v>
      </c>
      <c r="D421">
        <v>0.18910399999999999</v>
      </c>
      <c r="E421">
        <v>0.161385</v>
      </c>
      <c r="F421">
        <v>0.17858499999999999</v>
      </c>
      <c r="G421">
        <v>0.147235</v>
      </c>
      <c r="H421">
        <v>0.16217200000000001</v>
      </c>
      <c r="I421">
        <v>7.1275400000000003E-2</v>
      </c>
      <c r="J421">
        <v>2.0885500000000001E-2</v>
      </c>
      <c r="K421">
        <v>1.46465E-2</v>
      </c>
      <c r="L421">
        <v>2.8396100000000001E-2</v>
      </c>
      <c r="M421">
        <v>8.3877499999999994E-3</v>
      </c>
      <c r="N421">
        <v>3.9952199999999998E-3</v>
      </c>
      <c r="O421">
        <v>2.9541300000000001E-3</v>
      </c>
      <c r="P421">
        <v>1.1461500000000001E-3</v>
      </c>
    </row>
    <row r="422" spans="1:16" x14ac:dyDescent="0.3">
      <c r="A422">
        <v>2004</v>
      </c>
      <c r="B422" s="1">
        <v>8.5537099999999998E-5</v>
      </c>
      <c r="C422">
        <v>3.61328E-3</v>
      </c>
      <c r="D422">
        <v>4.6381499999999999E-2</v>
      </c>
      <c r="E422">
        <v>0.39003900000000002</v>
      </c>
      <c r="F422">
        <v>0.23069400000000001</v>
      </c>
      <c r="G422">
        <v>0.114841</v>
      </c>
      <c r="H422">
        <v>7.4210300000000007E-2</v>
      </c>
      <c r="I422">
        <v>6.8748900000000002E-2</v>
      </c>
      <c r="J422">
        <v>2.9392700000000001E-2</v>
      </c>
      <c r="K422">
        <v>9.3158900000000003E-3</v>
      </c>
      <c r="L422">
        <v>8.0404599999999993E-3</v>
      </c>
      <c r="M422">
        <v>1.55885E-2</v>
      </c>
      <c r="N422">
        <v>4.6045900000000004E-3</v>
      </c>
      <c r="O422">
        <v>2.1932399999999999E-3</v>
      </c>
      <c r="P422">
        <v>2.25092E-3</v>
      </c>
    </row>
    <row r="423" spans="1:16" x14ac:dyDescent="0.3">
      <c r="A423">
        <v>2005</v>
      </c>
      <c r="B423" s="1">
        <v>5.4205800000000002E-5</v>
      </c>
      <c r="C423">
        <v>1.90997E-3</v>
      </c>
      <c r="D423">
        <v>2.7453499999999999E-2</v>
      </c>
      <c r="E423">
        <v>0.17700299999999999</v>
      </c>
      <c r="F423">
        <v>0.40448299999999998</v>
      </c>
      <c r="G423">
        <v>0.22237999999999999</v>
      </c>
      <c r="H423">
        <v>7.3846200000000001E-2</v>
      </c>
      <c r="I423">
        <v>3.1857700000000003E-2</v>
      </c>
      <c r="J423">
        <v>2.8632000000000001E-2</v>
      </c>
      <c r="K423">
        <v>1.2430800000000001E-2</v>
      </c>
      <c r="L423">
        <v>4.4256E-3</v>
      </c>
      <c r="M423">
        <v>3.8196900000000002E-3</v>
      </c>
      <c r="N423">
        <v>7.40546E-3</v>
      </c>
      <c r="O423">
        <v>2.1874500000000001E-3</v>
      </c>
      <c r="P423">
        <v>2.1112399999999999E-3</v>
      </c>
    </row>
    <row r="424" spans="1:16" x14ac:dyDescent="0.3">
      <c r="A424">
        <v>2006</v>
      </c>
      <c r="B424">
        <v>1.9293000000000001E-4</v>
      </c>
      <c r="C424">
        <v>2.37221E-3</v>
      </c>
      <c r="D424">
        <v>3.4641499999999999E-2</v>
      </c>
      <c r="E424">
        <v>0.131074</v>
      </c>
      <c r="F424">
        <v>0.28500900000000001</v>
      </c>
      <c r="G424">
        <v>0.29244199999999998</v>
      </c>
      <c r="H424">
        <v>0.137404</v>
      </c>
      <c r="I424">
        <v>4.96838E-2</v>
      </c>
      <c r="J424">
        <v>2.1987699999999999E-2</v>
      </c>
      <c r="K424">
        <v>1.9697099999999999E-2</v>
      </c>
      <c r="L424">
        <v>9.7880099999999998E-3</v>
      </c>
      <c r="M424">
        <v>3.4847099999999998E-3</v>
      </c>
      <c r="N424">
        <v>3.0076199999999999E-3</v>
      </c>
      <c r="O424">
        <v>5.83104E-3</v>
      </c>
      <c r="P424">
        <v>3.38478E-3</v>
      </c>
    </row>
    <row r="425" spans="1:16" x14ac:dyDescent="0.3">
      <c r="A425">
        <v>2007</v>
      </c>
      <c r="B425">
        <v>6.1338300000000001E-4</v>
      </c>
      <c r="C425">
        <v>9.1503399999999999E-3</v>
      </c>
      <c r="D425">
        <v>3.1203700000000001E-2</v>
      </c>
      <c r="E425">
        <v>7.5453300000000001E-2</v>
      </c>
      <c r="F425">
        <v>0.218366</v>
      </c>
      <c r="G425">
        <v>0.29839399999999999</v>
      </c>
      <c r="H425">
        <v>0.19444600000000001</v>
      </c>
      <c r="I425">
        <v>8.9136699999999999E-2</v>
      </c>
      <c r="J425">
        <v>3.2660700000000001E-2</v>
      </c>
      <c r="K425">
        <v>1.5406400000000001E-2</v>
      </c>
      <c r="L425">
        <v>1.53283E-2</v>
      </c>
      <c r="M425">
        <v>7.6170500000000002E-3</v>
      </c>
      <c r="N425">
        <v>2.7117999999999999E-3</v>
      </c>
      <c r="O425">
        <v>2.34053E-3</v>
      </c>
      <c r="P425">
        <v>7.1717600000000001E-3</v>
      </c>
    </row>
    <row r="426" spans="1:16" x14ac:dyDescent="0.3">
      <c r="A426">
        <v>2008</v>
      </c>
      <c r="B426">
        <v>2.7366000000000001E-4</v>
      </c>
      <c r="C426">
        <v>2.2450999999999999E-2</v>
      </c>
      <c r="D426">
        <v>5.4674300000000002E-2</v>
      </c>
      <c r="E426">
        <v>6.8306400000000003E-2</v>
      </c>
      <c r="F426">
        <v>0.127055</v>
      </c>
      <c r="G426">
        <v>0.25353999999999999</v>
      </c>
      <c r="H426">
        <v>0.19981699999999999</v>
      </c>
      <c r="I426">
        <v>0.136435</v>
      </c>
      <c r="J426">
        <v>6.9454299999999997E-2</v>
      </c>
      <c r="K426">
        <v>2.5532599999999999E-2</v>
      </c>
      <c r="L426">
        <v>1.29345E-2</v>
      </c>
      <c r="M426">
        <v>1.2868900000000001E-2</v>
      </c>
      <c r="N426">
        <v>6.3949200000000001E-3</v>
      </c>
      <c r="O426">
        <v>2.2767E-3</v>
      </c>
      <c r="P426">
        <v>7.9860799999999996E-3</v>
      </c>
    </row>
    <row r="427" spans="1:16" x14ac:dyDescent="0.3">
      <c r="A427">
        <v>2009</v>
      </c>
      <c r="B427">
        <v>1.5993400000000001E-3</v>
      </c>
      <c r="C427">
        <v>6.4117699999999998E-3</v>
      </c>
      <c r="D427">
        <v>0.16103200000000001</v>
      </c>
      <c r="E427">
        <v>0.203816</v>
      </c>
      <c r="F427">
        <v>8.1120399999999995E-2</v>
      </c>
      <c r="G427">
        <v>0.11027099999999999</v>
      </c>
      <c r="H427">
        <v>0.13276099999999999</v>
      </c>
      <c r="I427">
        <v>0.11142000000000001</v>
      </c>
      <c r="J427">
        <v>8.9927199999999999E-2</v>
      </c>
      <c r="K427">
        <v>4.8396599999999998E-2</v>
      </c>
      <c r="L427">
        <v>1.99943E-2</v>
      </c>
      <c r="M427">
        <v>1.01288E-2</v>
      </c>
      <c r="N427">
        <v>1.00775E-2</v>
      </c>
      <c r="O427">
        <v>5.0077699999999999E-3</v>
      </c>
      <c r="P427">
        <v>8.0366499999999993E-3</v>
      </c>
    </row>
    <row r="428" spans="1:16" x14ac:dyDescent="0.3">
      <c r="A428">
        <v>2010</v>
      </c>
      <c r="B428">
        <v>5.0787100000000002E-4</v>
      </c>
      <c r="C428">
        <v>2.7394000000000002E-2</v>
      </c>
      <c r="D428">
        <v>2.9520600000000001E-2</v>
      </c>
      <c r="E428">
        <v>0.50084300000000004</v>
      </c>
      <c r="F428">
        <v>0.19617399999999999</v>
      </c>
      <c r="G428">
        <v>4.9598000000000003E-2</v>
      </c>
      <c r="H428">
        <v>4.16196E-2</v>
      </c>
      <c r="I428">
        <v>4.8398099999999999E-2</v>
      </c>
      <c r="J428">
        <v>4.0839300000000002E-2</v>
      </c>
      <c r="K428">
        <v>3.0984100000000001E-2</v>
      </c>
      <c r="L428">
        <v>1.6246900000000002E-2</v>
      </c>
      <c r="M428">
        <v>6.7121400000000001E-3</v>
      </c>
      <c r="N428">
        <v>3.4002699999999999E-3</v>
      </c>
      <c r="O428">
        <v>3.3830399999999999E-3</v>
      </c>
      <c r="P428">
        <v>4.3790499999999998E-3</v>
      </c>
    </row>
    <row r="429" spans="1:16" x14ac:dyDescent="0.3">
      <c r="A429">
        <v>2011</v>
      </c>
      <c r="B429">
        <v>4.4085000000000001E-4</v>
      </c>
      <c r="C429">
        <v>1.09312E-2</v>
      </c>
      <c r="D429">
        <v>0.11977400000000001</v>
      </c>
      <c r="E429">
        <v>7.8287999999999996E-2</v>
      </c>
      <c r="F429">
        <v>0.49979899999999999</v>
      </c>
      <c r="G429">
        <v>0.158912</v>
      </c>
      <c r="H429">
        <v>3.4417799999999998E-2</v>
      </c>
      <c r="I429">
        <v>2.3174500000000001E-2</v>
      </c>
      <c r="J429">
        <v>2.3122E-2</v>
      </c>
      <c r="K429">
        <v>1.93107E-2</v>
      </c>
      <c r="L429">
        <v>1.5148099999999999E-2</v>
      </c>
      <c r="M429">
        <v>7.9430799999999999E-3</v>
      </c>
      <c r="N429">
        <v>3.2815499999999998E-3</v>
      </c>
      <c r="O429">
        <v>1.6623899999999999E-3</v>
      </c>
      <c r="P429">
        <v>3.79488E-3</v>
      </c>
    </row>
    <row r="430" spans="1:16" x14ac:dyDescent="0.3">
      <c r="A430">
        <v>2012</v>
      </c>
      <c r="B430">
        <v>3.6657600000000002E-4</v>
      </c>
      <c r="C430">
        <v>1.23597E-2</v>
      </c>
      <c r="D430">
        <v>6.08316E-2</v>
      </c>
      <c r="E430">
        <v>0.482989</v>
      </c>
      <c r="F430">
        <v>9.3233099999999999E-2</v>
      </c>
      <c r="G430">
        <v>0.229906</v>
      </c>
      <c r="H430">
        <v>6.4068399999999998E-2</v>
      </c>
      <c r="I430">
        <v>1.42904E-2</v>
      </c>
      <c r="J430">
        <v>9.6325100000000004E-3</v>
      </c>
      <c r="K430">
        <v>9.7226799999999992E-3</v>
      </c>
      <c r="L430">
        <v>8.5337899999999994E-3</v>
      </c>
      <c r="M430">
        <v>6.6942499999999997E-3</v>
      </c>
      <c r="N430">
        <v>3.5102100000000002E-3</v>
      </c>
      <c r="O430">
        <v>1.4501900000000001E-3</v>
      </c>
      <c r="P430">
        <v>2.4116799999999998E-3</v>
      </c>
    </row>
    <row r="432" spans="1:16" x14ac:dyDescent="0.3">
      <c r="A432" t="s">
        <v>23</v>
      </c>
    </row>
    <row r="433" spans="1:16" x14ac:dyDescent="0.3">
      <c r="A433">
        <v>1982</v>
      </c>
      <c r="B433">
        <v>9.8994399999999996E-2</v>
      </c>
      <c r="C433">
        <v>0.16666700000000001</v>
      </c>
      <c r="D433">
        <v>0.16093199999999999</v>
      </c>
      <c r="E433">
        <v>0.39156200000000002</v>
      </c>
      <c r="F433">
        <v>0.11326700000000001</v>
      </c>
      <c r="G433">
        <v>2.9827699999999999E-2</v>
      </c>
      <c r="H433">
        <v>1.64674E-2</v>
      </c>
      <c r="I433">
        <v>1.12715E-2</v>
      </c>
      <c r="J433">
        <v>6.4858199999999998E-3</v>
      </c>
      <c r="K433">
        <v>3.0666500000000002E-3</v>
      </c>
      <c r="L433">
        <v>5.1676700000000001E-4</v>
      </c>
      <c r="M433">
        <v>2.41098E-4</v>
      </c>
      <c r="N433">
        <v>2.5610200000000002E-4</v>
      </c>
      <c r="O433">
        <v>2.13272E-4</v>
      </c>
      <c r="P433">
        <v>2.2989700000000001E-4</v>
      </c>
    </row>
    <row r="434" spans="1:16" x14ac:dyDescent="0.3">
      <c r="A434">
        <v>1983</v>
      </c>
      <c r="B434">
        <v>0.25312699999999999</v>
      </c>
      <c r="C434">
        <v>4.0914699999999998E-2</v>
      </c>
      <c r="D434">
        <v>0.118474</v>
      </c>
      <c r="E434">
        <v>0.139067</v>
      </c>
      <c r="F434">
        <v>0.325685</v>
      </c>
      <c r="G434">
        <v>8.2098599999999994E-2</v>
      </c>
      <c r="H434">
        <v>1.9347699999999999E-2</v>
      </c>
      <c r="I434">
        <v>9.7295200000000002E-3</v>
      </c>
      <c r="J434">
        <v>6.1665399999999999E-3</v>
      </c>
      <c r="K434">
        <v>3.2523600000000001E-3</v>
      </c>
      <c r="L434">
        <v>1.45856E-3</v>
      </c>
      <c r="M434">
        <v>2.4266500000000001E-4</v>
      </c>
      <c r="N434">
        <v>1.12423E-4</v>
      </c>
      <c r="O434">
        <v>1.1896399999999999E-4</v>
      </c>
      <c r="P434">
        <v>2.05315E-4</v>
      </c>
    </row>
    <row r="435" spans="1:16" x14ac:dyDescent="0.3">
      <c r="A435">
        <v>1984</v>
      </c>
      <c r="B435">
        <v>6.7691799999999996E-2</v>
      </c>
      <c r="C435">
        <v>5.80771E-2</v>
      </c>
      <c r="D435">
        <v>3.6561799999999998E-2</v>
      </c>
      <c r="E435">
        <v>0.137521</v>
      </c>
      <c r="F435">
        <v>0.17163300000000001</v>
      </c>
      <c r="G435">
        <v>0.39627299999999999</v>
      </c>
      <c r="H435">
        <v>9.1291700000000003E-2</v>
      </c>
      <c r="I435">
        <v>2.0457699999999999E-2</v>
      </c>
      <c r="J435">
        <v>9.88174E-3</v>
      </c>
      <c r="K435">
        <v>5.7994400000000003E-3</v>
      </c>
      <c r="L435">
        <v>2.9060499999999999E-3</v>
      </c>
      <c r="M435">
        <v>1.30035E-3</v>
      </c>
      <c r="N435">
        <v>2.16147E-4</v>
      </c>
      <c r="O435">
        <v>1.00101E-4</v>
      </c>
      <c r="P435">
        <v>2.8868200000000001E-4</v>
      </c>
    </row>
    <row r="436" spans="1:16" x14ac:dyDescent="0.3">
      <c r="A436">
        <v>1985</v>
      </c>
      <c r="B436">
        <v>0.28653499999999998</v>
      </c>
      <c r="C436">
        <v>2.16825E-2</v>
      </c>
      <c r="D436">
        <v>0.14171600000000001</v>
      </c>
      <c r="E436">
        <v>6.3873299999999994E-2</v>
      </c>
      <c r="F436">
        <v>0.142481</v>
      </c>
      <c r="G436">
        <v>0.105363</v>
      </c>
      <c r="H436">
        <v>0.18572900000000001</v>
      </c>
      <c r="I436">
        <v>3.7445800000000001E-2</v>
      </c>
      <c r="J436">
        <v>7.9975800000000007E-3</v>
      </c>
      <c r="K436">
        <v>3.5629400000000001E-3</v>
      </c>
      <c r="L436">
        <v>1.9755900000000002E-3</v>
      </c>
      <c r="M436">
        <v>9.8977000000000006E-4</v>
      </c>
      <c r="N436">
        <v>4.4291900000000001E-4</v>
      </c>
      <c r="O436" s="1">
        <v>7.3628399999999995E-5</v>
      </c>
      <c r="P436">
        <v>1.3243900000000001E-4</v>
      </c>
    </row>
    <row r="437" spans="1:16" x14ac:dyDescent="0.3">
      <c r="A437">
        <v>1986</v>
      </c>
      <c r="B437">
        <v>0.205788</v>
      </c>
      <c r="C437">
        <v>4.8335200000000002E-2</v>
      </c>
      <c r="D437">
        <v>2.8959599999999999E-2</v>
      </c>
      <c r="E437">
        <v>0.18427399999999999</v>
      </c>
      <c r="F437">
        <v>7.4672000000000002E-2</v>
      </c>
      <c r="G437">
        <v>0.144735</v>
      </c>
      <c r="H437">
        <v>9.7671999999999995E-2</v>
      </c>
      <c r="I437">
        <v>0.170206</v>
      </c>
      <c r="J437">
        <v>3.3060199999999998E-2</v>
      </c>
      <c r="K437">
        <v>6.6717199999999999E-3</v>
      </c>
      <c r="L437">
        <v>2.7933799999999998E-3</v>
      </c>
      <c r="M437">
        <v>1.54868E-3</v>
      </c>
      <c r="N437">
        <v>7.7590600000000003E-4</v>
      </c>
      <c r="O437">
        <v>3.4722799999999999E-4</v>
      </c>
      <c r="P437">
        <v>1.6154099999999999E-4</v>
      </c>
    </row>
    <row r="438" spans="1:16" x14ac:dyDescent="0.3">
      <c r="A438">
        <v>1987</v>
      </c>
      <c r="B438">
        <v>6.1895100000000002E-2</v>
      </c>
      <c r="C438">
        <v>2.93887E-2</v>
      </c>
      <c r="D438">
        <v>0.108072</v>
      </c>
      <c r="E438">
        <v>5.8900399999999999E-2</v>
      </c>
      <c r="F438">
        <v>0.293655</v>
      </c>
      <c r="G438">
        <v>8.9585799999999993E-2</v>
      </c>
      <c r="H438">
        <v>0.13317300000000001</v>
      </c>
      <c r="I438">
        <v>7.4653999999999998E-2</v>
      </c>
      <c r="J438">
        <v>0.121175</v>
      </c>
      <c r="K438">
        <v>2.1856299999999999E-2</v>
      </c>
      <c r="L438">
        <v>4.1592499999999998E-3</v>
      </c>
      <c r="M438">
        <v>1.73205E-3</v>
      </c>
      <c r="N438">
        <v>9.5832899999999995E-4</v>
      </c>
      <c r="O438">
        <v>4.7977499999999999E-4</v>
      </c>
      <c r="P438">
        <v>3.1448199999999999E-4</v>
      </c>
    </row>
    <row r="439" spans="1:16" x14ac:dyDescent="0.3">
      <c r="A439">
        <v>1988</v>
      </c>
      <c r="B439">
        <v>4.8923599999999998E-2</v>
      </c>
      <c r="C439">
        <v>2.85352E-2</v>
      </c>
      <c r="D439">
        <v>6.3676999999999997E-2</v>
      </c>
      <c r="E439">
        <v>0.20415</v>
      </c>
      <c r="F439">
        <v>8.1301499999999999E-2</v>
      </c>
      <c r="G439">
        <v>0.29746600000000001</v>
      </c>
      <c r="H439">
        <v>6.7100800000000002E-2</v>
      </c>
      <c r="I439">
        <v>8.5023299999999996E-2</v>
      </c>
      <c r="J439">
        <v>4.2294400000000003E-2</v>
      </c>
      <c r="K439">
        <v>6.6071900000000003E-2</v>
      </c>
      <c r="L439">
        <v>1.14784E-2</v>
      </c>
      <c r="M439">
        <v>2.1681999999999999E-3</v>
      </c>
      <c r="N439">
        <v>9.0019999999999998E-4</v>
      </c>
      <c r="O439">
        <v>4.9747400000000003E-4</v>
      </c>
      <c r="P439">
        <v>4.12042E-4</v>
      </c>
    </row>
    <row r="440" spans="1:16" x14ac:dyDescent="0.3">
      <c r="A440">
        <v>1989</v>
      </c>
      <c r="B440">
        <v>6.6212400000000005E-2</v>
      </c>
      <c r="C440">
        <v>1.9545E-2</v>
      </c>
      <c r="D440">
        <v>4.3272699999999997E-2</v>
      </c>
      <c r="E440">
        <v>9.3699900000000003E-2</v>
      </c>
      <c r="F440">
        <v>0.26040999999999997</v>
      </c>
      <c r="G440">
        <v>8.2124900000000001E-2</v>
      </c>
      <c r="H440">
        <v>0.24724299999999999</v>
      </c>
      <c r="I440">
        <v>4.8498899999999998E-2</v>
      </c>
      <c r="J440">
        <v>5.8169699999999998E-2</v>
      </c>
      <c r="K440">
        <v>2.7905300000000001E-2</v>
      </c>
      <c r="L440">
        <v>4.2963500000000002E-2</v>
      </c>
      <c r="M440">
        <v>7.4018900000000004E-3</v>
      </c>
      <c r="N440">
        <v>1.3926699999999999E-3</v>
      </c>
      <c r="O440">
        <v>5.77142E-4</v>
      </c>
      <c r="P440">
        <v>5.8248700000000002E-4</v>
      </c>
    </row>
    <row r="441" spans="1:16" x14ac:dyDescent="0.3">
      <c r="A441">
        <v>1990</v>
      </c>
      <c r="B441">
        <v>0.17818000000000001</v>
      </c>
      <c r="C441">
        <v>2.2733199999999999E-2</v>
      </c>
      <c r="D441">
        <v>2.15769E-2</v>
      </c>
      <c r="E441">
        <v>5.2072100000000003E-2</v>
      </c>
      <c r="F441">
        <v>0.104116</v>
      </c>
      <c r="G441">
        <v>0.24915499999999999</v>
      </c>
      <c r="H441">
        <v>6.6568699999999995E-2</v>
      </c>
      <c r="I441">
        <v>0.17718</v>
      </c>
      <c r="J441">
        <v>3.3543799999999999E-2</v>
      </c>
      <c r="K441">
        <v>4.0006600000000003E-2</v>
      </c>
      <c r="L441">
        <v>1.90057E-2</v>
      </c>
      <c r="M441">
        <v>2.9128999999999999E-2</v>
      </c>
      <c r="N441">
        <v>5.0086000000000002E-3</v>
      </c>
      <c r="O441">
        <v>9.4157500000000005E-4</v>
      </c>
      <c r="P441">
        <v>7.8367400000000005E-4</v>
      </c>
    </row>
    <row r="442" spans="1:16" x14ac:dyDescent="0.3">
      <c r="A442">
        <v>1991</v>
      </c>
      <c r="B442">
        <v>0.27593499999999999</v>
      </c>
      <c r="C442">
        <v>7.3332400000000006E-2</v>
      </c>
      <c r="D442">
        <v>2.64432E-2</v>
      </c>
      <c r="E442">
        <v>2.3215699999999999E-2</v>
      </c>
      <c r="F442">
        <v>4.6436999999999999E-2</v>
      </c>
      <c r="G442">
        <v>8.3890800000000001E-2</v>
      </c>
      <c r="H442">
        <v>0.18751300000000001</v>
      </c>
      <c r="I442">
        <v>5.1127300000000001E-2</v>
      </c>
      <c r="J442">
        <v>0.13281200000000001</v>
      </c>
      <c r="K442">
        <v>2.5661E-2</v>
      </c>
      <c r="L442">
        <v>3.10234E-2</v>
      </c>
      <c r="M442">
        <v>1.47542E-2</v>
      </c>
      <c r="N442">
        <v>2.2623799999999999E-2</v>
      </c>
      <c r="O442">
        <v>3.89085E-3</v>
      </c>
      <c r="P442">
        <v>1.3403200000000001E-3</v>
      </c>
    </row>
    <row r="443" spans="1:16" x14ac:dyDescent="0.3">
      <c r="A443">
        <v>1992</v>
      </c>
      <c r="B443">
        <v>0.19599800000000001</v>
      </c>
      <c r="C443">
        <v>6.05792E-2</v>
      </c>
      <c r="D443">
        <v>0.20647399999999999</v>
      </c>
      <c r="E443">
        <v>7.2085700000000003E-2</v>
      </c>
      <c r="F443">
        <v>4.7685600000000002E-2</v>
      </c>
      <c r="G443">
        <v>6.2077E-2</v>
      </c>
      <c r="H443">
        <v>7.52168E-2</v>
      </c>
      <c r="I443">
        <v>0.12328600000000001</v>
      </c>
      <c r="J443">
        <v>3.0249000000000002E-2</v>
      </c>
      <c r="K443">
        <v>7.2883500000000004E-2</v>
      </c>
      <c r="L443">
        <v>1.3918700000000001E-2</v>
      </c>
      <c r="M443">
        <v>1.6697900000000002E-2</v>
      </c>
      <c r="N443">
        <v>7.9182300000000001E-3</v>
      </c>
      <c r="O443">
        <v>1.2128399999999999E-2</v>
      </c>
      <c r="P443">
        <v>2.8031000000000002E-3</v>
      </c>
    </row>
    <row r="444" spans="1:16" x14ac:dyDescent="0.3">
      <c r="A444">
        <v>1993</v>
      </c>
      <c r="B444">
        <v>0.26029099999999999</v>
      </c>
      <c r="C444">
        <v>4.2072100000000001E-2</v>
      </c>
      <c r="D444">
        <v>9.31559E-2</v>
      </c>
      <c r="E444">
        <v>0.30244900000000002</v>
      </c>
      <c r="F444">
        <v>8.6586800000000005E-2</v>
      </c>
      <c r="G444">
        <v>3.8582999999999999E-2</v>
      </c>
      <c r="H444">
        <v>3.4213100000000003E-2</v>
      </c>
      <c r="I444">
        <v>3.3542200000000001E-2</v>
      </c>
      <c r="J444">
        <v>4.9255100000000003E-2</v>
      </c>
      <c r="K444">
        <v>1.1667800000000001E-2</v>
      </c>
      <c r="L444">
        <v>2.7861199999999999E-2</v>
      </c>
      <c r="M444">
        <v>5.2982999999999997E-3</v>
      </c>
      <c r="N444">
        <v>6.3464699999999999E-3</v>
      </c>
      <c r="O444">
        <v>3.00783E-3</v>
      </c>
      <c r="P444">
        <v>5.6706600000000001E-3</v>
      </c>
    </row>
    <row r="445" spans="1:16" x14ac:dyDescent="0.3">
      <c r="A445">
        <v>1994</v>
      </c>
      <c r="B445">
        <v>0.14877199999999999</v>
      </c>
      <c r="C445">
        <v>6.7886500000000002E-2</v>
      </c>
      <c r="D445">
        <v>6.4372899999999997E-2</v>
      </c>
      <c r="E445">
        <v>0.13855200000000001</v>
      </c>
      <c r="F445">
        <v>0.345862</v>
      </c>
      <c r="G445">
        <v>8.3127199999999998E-2</v>
      </c>
      <c r="H445">
        <v>3.03182E-2</v>
      </c>
      <c r="I445">
        <v>2.40375E-2</v>
      </c>
      <c r="J445">
        <v>2.2930099999999998E-2</v>
      </c>
      <c r="K445">
        <v>3.34005E-2</v>
      </c>
      <c r="L445">
        <v>7.9516499999999993E-3</v>
      </c>
      <c r="M445">
        <v>1.8964100000000001E-2</v>
      </c>
      <c r="N445">
        <v>3.6048999999999999E-3</v>
      </c>
      <c r="O445">
        <v>4.3174800000000003E-3</v>
      </c>
      <c r="P445">
        <v>5.9035900000000002E-3</v>
      </c>
    </row>
    <row r="446" spans="1:16" x14ac:dyDescent="0.3">
      <c r="A446">
        <v>1995</v>
      </c>
      <c r="B446">
        <v>0.13207199999999999</v>
      </c>
      <c r="C446">
        <v>2.0397800000000001E-2</v>
      </c>
      <c r="D446">
        <v>0.12385</v>
      </c>
      <c r="E446">
        <v>0.10585899999999999</v>
      </c>
      <c r="F446">
        <v>0.16891400000000001</v>
      </c>
      <c r="G446">
        <v>0.288219</v>
      </c>
      <c r="H446">
        <v>5.9908299999999998E-2</v>
      </c>
      <c r="I446">
        <v>2.0377599999999999E-2</v>
      </c>
      <c r="J446">
        <v>1.59201E-2</v>
      </c>
      <c r="K446">
        <v>1.5210599999999999E-2</v>
      </c>
      <c r="L446">
        <v>2.2199900000000002E-2</v>
      </c>
      <c r="M446">
        <v>5.2835900000000003E-3</v>
      </c>
      <c r="N446">
        <v>1.26009E-2</v>
      </c>
      <c r="O446">
        <v>2.39537E-3</v>
      </c>
      <c r="P446">
        <v>6.7916900000000004E-3</v>
      </c>
    </row>
    <row r="447" spans="1:16" x14ac:dyDescent="0.3">
      <c r="A447">
        <v>1996</v>
      </c>
      <c r="B447">
        <v>0.231846</v>
      </c>
      <c r="C447">
        <v>1.26947E-2</v>
      </c>
      <c r="D447">
        <v>2.9582199999999999E-2</v>
      </c>
      <c r="E447">
        <v>0.169381</v>
      </c>
      <c r="F447">
        <v>0.11992800000000001</v>
      </c>
      <c r="G447">
        <v>0.14276900000000001</v>
      </c>
      <c r="H447">
        <v>0.18853500000000001</v>
      </c>
      <c r="I447">
        <v>3.8382699999999999E-2</v>
      </c>
      <c r="J447">
        <v>1.3214699999999999E-2</v>
      </c>
      <c r="K447">
        <v>1.05512E-2</v>
      </c>
      <c r="L447">
        <v>1.0152400000000001E-2</v>
      </c>
      <c r="M447">
        <v>1.4841399999999999E-2</v>
      </c>
      <c r="N447">
        <v>3.5355199999999999E-3</v>
      </c>
      <c r="O447">
        <v>8.4357500000000005E-3</v>
      </c>
      <c r="P447">
        <v>6.1512099999999998E-3</v>
      </c>
    </row>
    <row r="448" spans="1:16" x14ac:dyDescent="0.3">
      <c r="A448">
        <v>1997</v>
      </c>
      <c r="B448">
        <v>0.28113500000000002</v>
      </c>
      <c r="C448">
        <v>3.22121E-2</v>
      </c>
      <c r="D448">
        <v>2.3124100000000002E-2</v>
      </c>
      <c r="E448">
        <v>5.0032699999999999E-2</v>
      </c>
      <c r="F448">
        <v>0.23707900000000001</v>
      </c>
      <c r="G448">
        <v>0.12559000000000001</v>
      </c>
      <c r="H448">
        <v>0.101286</v>
      </c>
      <c r="I448">
        <v>0.101242</v>
      </c>
      <c r="J448">
        <v>1.81242E-2</v>
      </c>
      <c r="K448">
        <v>6.0519299999999996E-3</v>
      </c>
      <c r="L448">
        <v>4.78605E-3</v>
      </c>
      <c r="M448">
        <v>4.5659100000000003E-3</v>
      </c>
      <c r="N448">
        <v>6.6550899999999998E-3</v>
      </c>
      <c r="O448">
        <v>1.5838499999999999E-3</v>
      </c>
      <c r="P448">
        <v>6.5314199999999996E-3</v>
      </c>
    </row>
    <row r="449" spans="1:16" x14ac:dyDescent="0.3">
      <c r="A449">
        <v>1998</v>
      </c>
      <c r="B449">
        <v>0.12606400000000001</v>
      </c>
      <c r="C449">
        <v>6.6066200000000005E-2</v>
      </c>
      <c r="D449">
        <v>6.7196400000000003E-2</v>
      </c>
      <c r="E449">
        <v>4.4791400000000002E-2</v>
      </c>
      <c r="F449">
        <v>8.03373E-2</v>
      </c>
      <c r="G449">
        <v>0.29986200000000002</v>
      </c>
      <c r="H449">
        <v>0.12807099999999999</v>
      </c>
      <c r="I449">
        <v>8.1970000000000001E-2</v>
      </c>
      <c r="J449">
        <v>7.2980900000000001E-2</v>
      </c>
      <c r="K449">
        <v>1.2319699999999999E-2</v>
      </c>
      <c r="L449">
        <v>4.0964299999999999E-3</v>
      </c>
      <c r="M449">
        <v>3.2251699999999999E-3</v>
      </c>
      <c r="N449">
        <v>3.0743200000000002E-3</v>
      </c>
      <c r="O449">
        <v>4.4819300000000003E-3</v>
      </c>
      <c r="P449">
        <v>5.46285E-3</v>
      </c>
    </row>
    <row r="450" spans="1:16" x14ac:dyDescent="0.3">
      <c r="A450">
        <v>1999</v>
      </c>
      <c r="B450">
        <v>0.116009</v>
      </c>
      <c r="C450">
        <v>4.1471599999999997E-2</v>
      </c>
      <c r="D450">
        <v>0.110374</v>
      </c>
      <c r="E450">
        <v>0.111056</v>
      </c>
      <c r="F450">
        <v>6.4804700000000007E-2</v>
      </c>
      <c r="G450">
        <v>9.4463099999999994E-2</v>
      </c>
      <c r="H450">
        <v>0.26524199999999998</v>
      </c>
      <c r="I450">
        <v>9.2957700000000004E-2</v>
      </c>
      <c r="J450">
        <v>4.9102699999999999E-2</v>
      </c>
      <c r="K450">
        <v>3.8691499999999997E-2</v>
      </c>
      <c r="L450">
        <v>6.1589000000000001E-3</v>
      </c>
      <c r="M450">
        <v>1.9853000000000002E-3</v>
      </c>
      <c r="N450">
        <v>1.53914E-3</v>
      </c>
      <c r="O450">
        <v>1.4562500000000001E-3</v>
      </c>
      <c r="P450">
        <v>4.6869600000000004E-3</v>
      </c>
    </row>
    <row r="451" spans="1:16" x14ac:dyDescent="0.3">
      <c r="A451">
        <v>2000</v>
      </c>
      <c r="B451">
        <v>0.11852600000000001</v>
      </c>
      <c r="C451">
        <v>4.0631599999999997E-2</v>
      </c>
      <c r="D451">
        <v>5.4110999999999999E-2</v>
      </c>
      <c r="E451">
        <v>0.15195700000000001</v>
      </c>
      <c r="F451">
        <v>0.14432500000000001</v>
      </c>
      <c r="G451">
        <v>7.59552E-2</v>
      </c>
      <c r="H451">
        <v>8.8309100000000001E-2</v>
      </c>
      <c r="I451">
        <v>0.19939499999999999</v>
      </c>
      <c r="J451">
        <v>6.3029799999999997E-2</v>
      </c>
      <c r="K451">
        <v>3.1069200000000002E-2</v>
      </c>
      <c r="L451">
        <v>2.3463999999999999E-2</v>
      </c>
      <c r="M451">
        <v>3.6387400000000001E-3</v>
      </c>
      <c r="N451">
        <v>1.15726E-3</v>
      </c>
      <c r="O451">
        <v>8.9111099999999999E-4</v>
      </c>
      <c r="P451">
        <v>3.5390999999999999E-3</v>
      </c>
    </row>
    <row r="452" spans="1:16" x14ac:dyDescent="0.3">
      <c r="A452">
        <v>2001</v>
      </c>
      <c r="B452">
        <v>0.19692399999999999</v>
      </c>
      <c r="C452">
        <v>6.3267599999999993E-2</v>
      </c>
      <c r="D452">
        <v>5.8253899999999997E-2</v>
      </c>
      <c r="E452">
        <v>7.4429899999999993E-2</v>
      </c>
      <c r="F452">
        <v>0.169795</v>
      </c>
      <c r="G452">
        <v>0.12998000000000001</v>
      </c>
      <c r="H452">
        <v>5.8856899999999997E-2</v>
      </c>
      <c r="I452">
        <v>5.73105E-2</v>
      </c>
      <c r="J452">
        <v>0.11802799999999999</v>
      </c>
      <c r="K452">
        <v>3.6636200000000001E-2</v>
      </c>
      <c r="L452">
        <v>1.7895100000000001E-2</v>
      </c>
      <c r="M452">
        <v>1.3388799999999999E-2</v>
      </c>
      <c r="N452">
        <v>2.06784E-3</v>
      </c>
      <c r="O452">
        <v>6.5649700000000003E-4</v>
      </c>
      <c r="P452">
        <v>2.5096300000000001E-3</v>
      </c>
    </row>
    <row r="453" spans="1:16" x14ac:dyDescent="0.3">
      <c r="A453">
        <v>2002</v>
      </c>
      <c r="B453">
        <v>9.5552700000000004E-2</v>
      </c>
      <c r="C453">
        <v>6.62248E-2</v>
      </c>
      <c r="D453">
        <v>8.3902699999999997E-2</v>
      </c>
      <c r="E453">
        <v>9.1406500000000002E-2</v>
      </c>
      <c r="F453">
        <v>0.11325499999999999</v>
      </c>
      <c r="G453">
        <v>0.20558599999999999</v>
      </c>
      <c r="H453">
        <v>0.12684699999999999</v>
      </c>
      <c r="I453">
        <v>4.8064500000000003E-2</v>
      </c>
      <c r="J453">
        <v>4.1338E-2</v>
      </c>
      <c r="K453">
        <v>8.0548400000000006E-2</v>
      </c>
      <c r="L453">
        <v>2.4007199999999999E-2</v>
      </c>
      <c r="M453">
        <v>1.1474099999999999E-2</v>
      </c>
      <c r="N453">
        <v>8.4951899999999997E-3</v>
      </c>
      <c r="O453">
        <v>1.30554E-3</v>
      </c>
      <c r="P453">
        <v>1.9924399999999998E-3</v>
      </c>
    </row>
    <row r="454" spans="1:16" x14ac:dyDescent="0.3">
      <c r="A454">
        <v>2003</v>
      </c>
      <c r="B454">
        <v>5.08983E-2</v>
      </c>
      <c r="C454">
        <v>2.4554699999999999E-2</v>
      </c>
      <c r="D454">
        <v>8.0494700000000002E-2</v>
      </c>
      <c r="E454">
        <v>0.12672</v>
      </c>
      <c r="F454">
        <v>0.13526299999999999</v>
      </c>
      <c r="G454">
        <v>0.13928299999999999</v>
      </c>
      <c r="H454">
        <v>0.18748200000000001</v>
      </c>
      <c r="I454">
        <v>9.8880099999999999E-2</v>
      </c>
      <c r="J454">
        <v>3.4925200000000003E-2</v>
      </c>
      <c r="K454">
        <v>2.9788599999999998E-2</v>
      </c>
      <c r="L454">
        <v>5.7994799999999999E-2</v>
      </c>
      <c r="M454">
        <v>1.7152799999999999E-2</v>
      </c>
      <c r="N454">
        <v>8.1733699999999992E-3</v>
      </c>
      <c r="O454">
        <v>6.04427E-3</v>
      </c>
      <c r="P454">
        <v>2.3451600000000002E-3</v>
      </c>
    </row>
    <row r="455" spans="1:16" x14ac:dyDescent="0.3">
      <c r="A455">
        <v>2004</v>
      </c>
      <c r="B455">
        <v>5.6193199999999999E-2</v>
      </c>
      <c r="C455">
        <v>1.37807E-2</v>
      </c>
      <c r="D455">
        <v>4.9627900000000003E-2</v>
      </c>
      <c r="E455">
        <v>0.15167700000000001</v>
      </c>
      <c r="F455">
        <v>0.20316699999999999</v>
      </c>
      <c r="G455">
        <v>0.15221299999999999</v>
      </c>
      <c r="H455">
        <v>0.10607900000000001</v>
      </c>
      <c r="I455">
        <v>0.11595</v>
      </c>
      <c r="J455">
        <v>5.7878600000000002E-2</v>
      </c>
      <c r="K455">
        <v>2.0633200000000001E-2</v>
      </c>
      <c r="L455">
        <v>1.7891000000000001E-2</v>
      </c>
      <c r="M455">
        <v>3.4735700000000001E-2</v>
      </c>
      <c r="N455">
        <v>1.02649E-2</v>
      </c>
      <c r="O455">
        <v>4.8899700000000004E-3</v>
      </c>
      <c r="P455">
        <v>5.0187699999999997E-3</v>
      </c>
    </row>
    <row r="456" spans="1:16" x14ac:dyDescent="0.3">
      <c r="A456">
        <v>2005</v>
      </c>
      <c r="B456">
        <v>4.1188700000000002E-2</v>
      </c>
      <c r="C456">
        <v>7.2721399999999999E-3</v>
      </c>
      <c r="D456">
        <v>3.7113899999999998E-2</v>
      </c>
      <c r="E456">
        <v>0.13056499999999999</v>
      </c>
      <c r="F456">
        <v>0.27217000000000002</v>
      </c>
      <c r="G456">
        <v>0.228487</v>
      </c>
      <c r="H456">
        <v>0.106445</v>
      </c>
      <c r="I456">
        <v>5.44339E-2</v>
      </c>
      <c r="J456">
        <v>5.3486699999999998E-2</v>
      </c>
      <c r="K456">
        <v>2.63889E-2</v>
      </c>
      <c r="L456">
        <v>9.4120100000000002E-3</v>
      </c>
      <c r="M456">
        <v>8.1276600000000001E-3</v>
      </c>
      <c r="N456">
        <v>1.57599E-2</v>
      </c>
      <c r="O456">
        <v>4.6554300000000003E-3</v>
      </c>
      <c r="P456">
        <v>4.4932799999999997E-3</v>
      </c>
    </row>
    <row r="457" spans="1:16" x14ac:dyDescent="0.3">
      <c r="A457">
        <v>2006</v>
      </c>
      <c r="B457">
        <v>0.15942600000000001</v>
      </c>
      <c r="C457">
        <v>4.0097600000000002E-3</v>
      </c>
      <c r="D457">
        <v>1.2045500000000001E-2</v>
      </c>
      <c r="E457">
        <v>5.5054400000000003E-2</v>
      </c>
      <c r="F457">
        <v>0.14727299999999999</v>
      </c>
      <c r="G457">
        <v>0.22887299999999999</v>
      </c>
      <c r="H457">
        <v>0.17328499999999999</v>
      </c>
      <c r="I457">
        <v>8.0379400000000004E-2</v>
      </c>
      <c r="J457">
        <v>4.2096099999999997E-2</v>
      </c>
      <c r="K457">
        <v>4.2293799999999999E-2</v>
      </c>
      <c r="L457">
        <v>2.1173999999999998E-2</v>
      </c>
      <c r="M457">
        <v>7.5565199999999997E-3</v>
      </c>
      <c r="N457">
        <v>6.5270399999999996E-3</v>
      </c>
      <c r="O457">
        <v>1.26575E-2</v>
      </c>
      <c r="P457">
        <v>7.3479900000000004E-3</v>
      </c>
    </row>
    <row r="458" spans="1:16" x14ac:dyDescent="0.3">
      <c r="A458">
        <v>2007</v>
      </c>
      <c r="B458">
        <v>0.278644</v>
      </c>
      <c r="C458">
        <v>1.25086E-2</v>
      </c>
      <c r="D458">
        <v>1.2043699999999999E-2</v>
      </c>
      <c r="E458">
        <v>3.9096499999999999E-2</v>
      </c>
      <c r="F458">
        <v>0.1326</v>
      </c>
      <c r="G458">
        <v>0.186274</v>
      </c>
      <c r="H458">
        <v>0.16081999999999999</v>
      </c>
      <c r="I458">
        <v>8.6376900000000006E-2</v>
      </c>
      <c r="J458">
        <v>3.4524399999999997E-2</v>
      </c>
      <c r="K458">
        <v>1.7385500000000002E-2</v>
      </c>
      <c r="L458">
        <v>1.73122E-2</v>
      </c>
      <c r="M458">
        <v>8.6048300000000008E-3</v>
      </c>
      <c r="N458">
        <v>3.0636499999999998E-3</v>
      </c>
      <c r="O458">
        <v>2.6442499999999999E-3</v>
      </c>
      <c r="P458">
        <v>8.1024300000000007E-3</v>
      </c>
    </row>
    <row r="459" spans="1:16" x14ac:dyDescent="0.3">
      <c r="A459">
        <v>2008</v>
      </c>
      <c r="B459">
        <v>0.108963</v>
      </c>
      <c r="C459">
        <v>2.3328000000000002E-2</v>
      </c>
      <c r="D459">
        <v>3.18214E-2</v>
      </c>
      <c r="E459">
        <v>3.55889E-2</v>
      </c>
      <c r="F459">
        <v>9.5690999999999998E-2</v>
      </c>
      <c r="G459">
        <v>0.19486800000000001</v>
      </c>
      <c r="H459">
        <v>0.19073999999999999</v>
      </c>
      <c r="I459">
        <v>0.151698</v>
      </c>
      <c r="J459">
        <v>8.0295900000000003E-2</v>
      </c>
      <c r="K459">
        <v>3.2665E-2</v>
      </c>
      <c r="L459">
        <v>1.6552500000000001E-2</v>
      </c>
      <c r="M459">
        <v>1.64697E-2</v>
      </c>
      <c r="N459">
        <v>8.1843300000000001E-3</v>
      </c>
      <c r="O459">
        <v>2.91377E-3</v>
      </c>
      <c r="P459">
        <v>1.02208E-2</v>
      </c>
    </row>
    <row r="460" spans="1:16" x14ac:dyDescent="0.3">
      <c r="A460">
        <v>2009</v>
      </c>
      <c r="B460">
        <v>0.214973</v>
      </c>
      <c r="C460">
        <v>9.6008099999999996E-3</v>
      </c>
      <c r="D460">
        <v>9.0441400000000005E-2</v>
      </c>
      <c r="E460">
        <v>0.114466</v>
      </c>
      <c r="F460">
        <v>7.8799400000000006E-2</v>
      </c>
      <c r="G460">
        <v>9.6966999999999998E-2</v>
      </c>
      <c r="H460">
        <v>0.118575</v>
      </c>
      <c r="I460">
        <v>0.10398300000000001</v>
      </c>
      <c r="J460">
        <v>8.1728300000000004E-2</v>
      </c>
      <c r="K460">
        <v>4.3070499999999998E-2</v>
      </c>
      <c r="L460">
        <v>1.7797400000000001E-2</v>
      </c>
      <c r="M460">
        <v>9.0162300000000001E-3</v>
      </c>
      <c r="N460">
        <v>8.9706000000000004E-3</v>
      </c>
      <c r="O460">
        <v>4.4577499999999999E-3</v>
      </c>
      <c r="P460">
        <v>7.1539500000000001E-3</v>
      </c>
    </row>
    <row r="461" spans="1:16" x14ac:dyDescent="0.3">
      <c r="A461">
        <v>2010</v>
      </c>
      <c r="B461">
        <v>8.54549E-2</v>
      </c>
      <c r="C461">
        <v>3.9049199999999999E-2</v>
      </c>
      <c r="D461">
        <v>3.5059399999999998E-2</v>
      </c>
      <c r="E461">
        <v>0.35325000000000001</v>
      </c>
      <c r="F461">
        <v>0.22331899999999999</v>
      </c>
      <c r="G461">
        <v>6.1994899999999999E-2</v>
      </c>
      <c r="H461">
        <v>4.5407099999999999E-2</v>
      </c>
      <c r="I461">
        <v>4.7800200000000001E-2</v>
      </c>
      <c r="J461">
        <v>4.11416E-2</v>
      </c>
      <c r="K461">
        <v>3.2134799999999998E-2</v>
      </c>
      <c r="L461">
        <v>1.6850500000000001E-2</v>
      </c>
      <c r="M461">
        <v>6.9614999999999998E-3</v>
      </c>
      <c r="N461">
        <v>3.52659E-3</v>
      </c>
      <c r="O461">
        <v>3.5087199999999999E-3</v>
      </c>
      <c r="P461">
        <v>4.5417399999999998E-3</v>
      </c>
    </row>
    <row r="462" spans="1:16" x14ac:dyDescent="0.3">
      <c r="A462">
        <v>2011</v>
      </c>
      <c r="B462">
        <v>0.21122099999999999</v>
      </c>
      <c r="C462">
        <v>6.2279700000000002E-3</v>
      </c>
      <c r="D462">
        <v>6.6237099999999993E-2</v>
      </c>
      <c r="E462">
        <v>5.4057099999999997E-2</v>
      </c>
      <c r="F462">
        <v>0.34150399999999997</v>
      </c>
      <c r="G462">
        <v>0.153811</v>
      </c>
      <c r="H462">
        <v>3.9808200000000002E-2</v>
      </c>
      <c r="I462">
        <v>2.8531999999999998E-2</v>
      </c>
      <c r="J462">
        <v>2.9828E-2</v>
      </c>
      <c r="K462">
        <v>2.59677E-2</v>
      </c>
      <c r="L462">
        <v>2.0371299999999998E-2</v>
      </c>
      <c r="M462">
        <v>1.0682000000000001E-2</v>
      </c>
      <c r="N462">
        <v>4.4131099999999996E-3</v>
      </c>
      <c r="O462">
        <v>2.2356199999999998E-3</v>
      </c>
      <c r="P462">
        <v>5.1034399999999999E-3</v>
      </c>
    </row>
    <row r="463" spans="1:16" x14ac:dyDescent="0.3">
      <c r="A463">
        <v>2012</v>
      </c>
      <c r="B463">
        <v>0.153308</v>
      </c>
      <c r="C463">
        <v>1.6742900000000002E-2</v>
      </c>
      <c r="D463">
        <v>5.7433100000000001E-2</v>
      </c>
      <c r="E463">
        <v>0.36740699999999998</v>
      </c>
      <c r="F463">
        <v>0.113443</v>
      </c>
      <c r="G463">
        <v>0.194771</v>
      </c>
      <c r="H463">
        <v>4.78284E-2</v>
      </c>
      <c r="I463">
        <v>1.1428900000000001E-2</v>
      </c>
      <c r="J463">
        <v>8.2806000000000008E-3</v>
      </c>
      <c r="K463">
        <v>8.8296199999999998E-3</v>
      </c>
      <c r="L463">
        <v>7.7511799999999999E-3</v>
      </c>
      <c r="M463">
        <v>6.0805299999999998E-3</v>
      </c>
      <c r="N463">
        <v>3.18842E-3</v>
      </c>
      <c r="O463">
        <v>1.3172500000000001E-3</v>
      </c>
      <c r="P463">
        <v>2.1906E-3</v>
      </c>
    </row>
    <row r="464" spans="1:16" x14ac:dyDescent="0.3">
      <c r="A464">
        <v>2013</v>
      </c>
      <c r="B464">
        <v>0.13408400000000001</v>
      </c>
      <c r="C464">
        <v>7.6938400000000004E-3</v>
      </c>
      <c r="D464">
        <v>3.1753999999999998E-2</v>
      </c>
      <c r="E464">
        <v>0.112834</v>
      </c>
      <c r="F464">
        <v>0.49463699999999999</v>
      </c>
      <c r="G464">
        <v>8.4861599999999995E-2</v>
      </c>
      <c r="H464">
        <v>9.2813300000000001E-2</v>
      </c>
      <c r="I464">
        <v>2.0180699999999999E-2</v>
      </c>
      <c r="J464">
        <v>4.8264900000000001E-3</v>
      </c>
      <c r="K464">
        <v>3.5573200000000001E-3</v>
      </c>
      <c r="L464">
        <v>3.8373299999999999E-3</v>
      </c>
      <c r="M464">
        <v>3.3681499999999999E-3</v>
      </c>
      <c r="N464">
        <v>2.64212E-3</v>
      </c>
      <c r="O464">
        <v>1.38543E-3</v>
      </c>
      <c r="P464">
        <v>1.52422E-3</v>
      </c>
    </row>
    <row r="466" spans="1:16" x14ac:dyDescent="0.3">
      <c r="A466" t="s">
        <v>24</v>
      </c>
    </row>
    <row r="467" spans="1:16" x14ac:dyDescent="0.3">
      <c r="A467">
        <v>1979</v>
      </c>
      <c r="B467">
        <v>20992.3</v>
      </c>
      <c r="C467">
        <v>0.89680800000000005</v>
      </c>
      <c r="D467">
        <v>6.7441899999999999E-2</v>
      </c>
      <c r="E467">
        <v>1.6302899999999999E-2</v>
      </c>
      <c r="F467">
        <v>1.10069E-2</v>
      </c>
      <c r="G467">
        <v>5.2418899999999999E-3</v>
      </c>
      <c r="H467">
        <v>2.1574599999999999E-3</v>
      </c>
      <c r="I467">
        <v>3.7255699999999998E-4</v>
      </c>
      <c r="J467">
        <v>1.72294E-4</v>
      </c>
      <c r="K467">
        <v>1.8206599999999999E-4</v>
      </c>
      <c r="L467">
        <v>1.5129499999999999E-4</v>
      </c>
      <c r="M467" s="1">
        <v>8.0991599999999999E-5</v>
      </c>
      <c r="N467" s="1">
        <v>5.1539100000000003E-5</v>
      </c>
      <c r="O467" s="1">
        <v>1.5001899999999999E-5</v>
      </c>
      <c r="P467" s="1">
        <v>1.5372499999999999E-5</v>
      </c>
    </row>
    <row r="468" spans="1:16" x14ac:dyDescent="0.3">
      <c r="A468">
        <v>1982</v>
      </c>
      <c r="B468">
        <v>2679.74</v>
      </c>
      <c r="C468">
        <v>0.29229100000000002</v>
      </c>
      <c r="D468">
        <v>0.22972300000000001</v>
      </c>
      <c r="E468">
        <v>0.38683699999999999</v>
      </c>
      <c r="F468">
        <v>6.8340399999999996E-2</v>
      </c>
      <c r="G468">
        <v>1.29318E-2</v>
      </c>
      <c r="H468">
        <v>4.7951199999999999E-3</v>
      </c>
      <c r="I468">
        <v>2.6459700000000001E-3</v>
      </c>
      <c r="J468">
        <v>1.45363E-3</v>
      </c>
      <c r="K468">
        <v>6.69985E-4</v>
      </c>
      <c r="L468">
        <v>1.1134800000000001E-4</v>
      </c>
      <c r="M468" s="1">
        <v>5.1564100000000003E-5</v>
      </c>
      <c r="N468" s="1">
        <v>5.4555300000000003E-5</v>
      </c>
      <c r="O468" s="1">
        <v>4.5335099999999999E-5</v>
      </c>
      <c r="P468" s="1">
        <v>4.8813899999999997E-5</v>
      </c>
    </row>
    <row r="469" spans="1:16" x14ac:dyDescent="0.3">
      <c r="A469">
        <v>1985</v>
      </c>
      <c r="B469">
        <v>6086.68</v>
      </c>
      <c r="C469">
        <v>0.139431</v>
      </c>
      <c r="D469">
        <v>0.50355899999999998</v>
      </c>
      <c r="E469">
        <v>0.11031100000000001</v>
      </c>
      <c r="F469">
        <v>0.11614099999999999</v>
      </c>
      <c r="G469">
        <v>5.4253500000000003E-2</v>
      </c>
      <c r="H469">
        <v>6.2140099999999997E-2</v>
      </c>
      <c r="I469">
        <v>1.01837E-2</v>
      </c>
      <c r="J469">
        <v>2.11195E-3</v>
      </c>
      <c r="K469">
        <v>9.3019200000000004E-4</v>
      </c>
      <c r="L469">
        <v>5.1351999999999995E-4</v>
      </c>
      <c r="M469">
        <v>2.56844E-4</v>
      </c>
      <c r="N469">
        <v>1.14864E-4</v>
      </c>
      <c r="O469" s="1">
        <v>1.9089700000000001E-5</v>
      </c>
      <c r="P469" s="1">
        <v>3.4334500000000001E-5</v>
      </c>
    </row>
    <row r="470" spans="1:16" x14ac:dyDescent="0.3">
      <c r="A470">
        <v>1988</v>
      </c>
      <c r="B470">
        <v>994.88599999999997</v>
      </c>
      <c r="C470">
        <v>0.126029</v>
      </c>
      <c r="D470">
        <v>0.178754</v>
      </c>
      <c r="E470">
        <v>0.34616000000000002</v>
      </c>
      <c r="F470">
        <v>7.2197700000000004E-2</v>
      </c>
      <c r="G470">
        <v>0.182229</v>
      </c>
      <c r="H470">
        <v>2.7209500000000001E-2</v>
      </c>
      <c r="I470">
        <v>2.8502799999999998E-2</v>
      </c>
      <c r="J470">
        <v>1.35137E-2</v>
      </c>
      <c r="K470">
        <v>2.0635799999999999E-2</v>
      </c>
      <c r="L470">
        <v>3.5472099999999999E-3</v>
      </c>
      <c r="M470">
        <v>6.6677999999999996E-4</v>
      </c>
      <c r="N470">
        <v>2.7621500000000001E-4</v>
      </c>
      <c r="O470">
        <v>1.5248700000000001E-4</v>
      </c>
      <c r="P470">
        <v>1.26241E-4</v>
      </c>
    </row>
    <row r="471" spans="1:16" x14ac:dyDescent="0.3">
      <c r="A471">
        <v>1991</v>
      </c>
      <c r="B471">
        <v>5092.79</v>
      </c>
      <c r="C471">
        <v>0.662385</v>
      </c>
      <c r="D471">
        <v>0.106971</v>
      </c>
      <c r="E471">
        <v>4.23481E-2</v>
      </c>
      <c r="F471">
        <v>3.7971999999999999E-2</v>
      </c>
      <c r="G471">
        <v>3.6596999999999998E-2</v>
      </c>
      <c r="H471">
        <v>5.2394200000000002E-2</v>
      </c>
      <c r="I471">
        <v>1.1806000000000001E-2</v>
      </c>
      <c r="J471">
        <v>2.8750899999999999E-2</v>
      </c>
      <c r="K471">
        <v>5.4175200000000003E-3</v>
      </c>
      <c r="L471">
        <v>6.4878599999999998E-3</v>
      </c>
      <c r="M471">
        <v>3.0746200000000001E-3</v>
      </c>
      <c r="N471">
        <v>4.70835E-3</v>
      </c>
      <c r="O471">
        <v>8.0934599999999996E-4</v>
      </c>
      <c r="P471">
        <v>2.7875399999999998E-4</v>
      </c>
    </row>
    <row r="472" spans="1:16" x14ac:dyDescent="0.3">
      <c r="A472">
        <v>1994</v>
      </c>
      <c r="B472">
        <v>2997.89</v>
      </c>
      <c r="C472">
        <v>0.46263700000000002</v>
      </c>
      <c r="D472">
        <v>0.16959399999999999</v>
      </c>
      <c r="E472">
        <v>0.148954</v>
      </c>
      <c r="F472">
        <v>0.167322</v>
      </c>
      <c r="G472">
        <v>2.33037E-2</v>
      </c>
      <c r="H472">
        <v>6.3005200000000004E-3</v>
      </c>
      <c r="I472">
        <v>4.46445E-3</v>
      </c>
      <c r="J472">
        <v>4.1483800000000001E-3</v>
      </c>
      <c r="K472">
        <v>5.99199E-3</v>
      </c>
      <c r="L472">
        <v>1.42271E-3</v>
      </c>
      <c r="M472">
        <v>3.3902099999999998E-3</v>
      </c>
      <c r="N472">
        <v>6.4427699999999996E-4</v>
      </c>
      <c r="O472">
        <v>7.7156700000000002E-4</v>
      </c>
      <c r="P472">
        <v>1.05499E-3</v>
      </c>
    </row>
    <row r="473" spans="1:16" x14ac:dyDescent="0.3">
      <c r="A473">
        <v>1996</v>
      </c>
      <c r="B473">
        <v>4771.7700000000004</v>
      </c>
      <c r="C473">
        <v>0.14494599999999999</v>
      </c>
      <c r="D473">
        <v>0.156806</v>
      </c>
      <c r="E473">
        <v>0.407113</v>
      </c>
      <c r="F473">
        <v>0.1313</v>
      </c>
      <c r="G473">
        <v>7.6159599999999994E-2</v>
      </c>
      <c r="H473">
        <v>6.0862600000000003E-2</v>
      </c>
      <c r="I473">
        <v>9.2986000000000006E-3</v>
      </c>
      <c r="J473">
        <v>2.83526E-3</v>
      </c>
      <c r="K473">
        <v>2.1493599999999999E-3</v>
      </c>
      <c r="L473">
        <v>2.0249899999999999E-3</v>
      </c>
      <c r="M473">
        <v>2.9356E-3</v>
      </c>
      <c r="N473">
        <v>6.9701699999999997E-4</v>
      </c>
      <c r="O473">
        <v>1.6609299999999999E-3</v>
      </c>
      <c r="P473">
        <v>1.2105099999999999E-3</v>
      </c>
    </row>
    <row r="474" spans="1:16" x14ac:dyDescent="0.3">
      <c r="A474">
        <v>1997</v>
      </c>
      <c r="B474">
        <v>6463</v>
      </c>
      <c r="C474">
        <v>0.31482500000000002</v>
      </c>
      <c r="D474">
        <v>0.11543299999999999</v>
      </c>
      <c r="E474">
        <v>0.123394</v>
      </c>
      <c r="F474">
        <v>0.28480299999999997</v>
      </c>
      <c r="G474">
        <v>7.8316800000000006E-2</v>
      </c>
      <c r="H474">
        <v>4.0818399999999998E-2</v>
      </c>
      <c r="I474">
        <v>3.0447200000000001E-2</v>
      </c>
      <c r="J474">
        <v>4.7663200000000001E-3</v>
      </c>
      <c r="K474">
        <v>1.4934900000000001E-3</v>
      </c>
      <c r="L474">
        <v>1.1478300000000001E-3</v>
      </c>
      <c r="M474">
        <v>1.0814100000000001E-3</v>
      </c>
      <c r="N474">
        <v>1.5677099999999999E-3</v>
      </c>
      <c r="O474">
        <v>3.7222999999999998E-4</v>
      </c>
      <c r="P474">
        <v>1.53345E-3</v>
      </c>
    </row>
    <row r="475" spans="1:16" x14ac:dyDescent="0.3">
      <c r="A475">
        <v>1999</v>
      </c>
      <c r="B475">
        <v>3488.1</v>
      </c>
      <c r="C475">
        <v>0.20517199999999999</v>
      </c>
      <c r="D475">
        <v>0.34070800000000001</v>
      </c>
      <c r="E475">
        <v>0.19148299999999999</v>
      </c>
      <c r="F475">
        <v>6.0166999999999998E-2</v>
      </c>
      <c r="G475">
        <v>5.0157300000000002E-2</v>
      </c>
      <c r="H475">
        <v>0.100522</v>
      </c>
      <c r="I475">
        <v>2.67441E-2</v>
      </c>
      <c r="J475">
        <v>1.2399800000000001E-2</v>
      </c>
      <c r="K475">
        <v>9.1115999999999992E-3</v>
      </c>
      <c r="L475">
        <v>1.3995800000000001E-3</v>
      </c>
      <c r="M475">
        <v>4.4321900000000001E-4</v>
      </c>
      <c r="N475">
        <v>3.4063700000000003E-4</v>
      </c>
      <c r="O475">
        <v>3.2092699999999999E-4</v>
      </c>
      <c r="P475">
        <v>1.03078E-3</v>
      </c>
    </row>
    <row r="476" spans="1:16" x14ac:dyDescent="0.3">
      <c r="A476">
        <v>2000</v>
      </c>
      <c r="B476">
        <v>5323.54</v>
      </c>
      <c r="C476">
        <v>0.23927000000000001</v>
      </c>
      <c r="D476">
        <v>0.18498500000000001</v>
      </c>
      <c r="E476">
        <v>0.27999800000000002</v>
      </c>
      <c r="F476">
        <v>0.13180700000000001</v>
      </c>
      <c r="G476">
        <v>3.9115200000000003E-2</v>
      </c>
      <c r="H476">
        <v>3.2841099999999998E-2</v>
      </c>
      <c r="I476">
        <v>5.8926100000000002E-2</v>
      </c>
      <c r="J476">
        <v>1.69185E-2</v>
      </c>
      <c r="K476">
        <v>7.9650199999999997E-3</v>
      </c>
      <c r="L476">
        <v>5.8894699999999999E-3</v>
      </c>
      <c r="M476">
        <v>9.0464699999999996E-4</v>
      </c>
      <c r="N476">
        <v>2.8648399999999999E-4</v>
      </c>
      <c r="O476">
        <v>2.2017799999999999E-4</v>
      </c>
      <c r="P476">
        <v>8.7370700000000004E-4</v>
      </c>
    </row>
    <row r="477" spans="1:16" x14ac:dyDescent="0.3">
      <c r="A477">
        <v>2002</v>
      </c>
      <c r="B477">
        <v>4645.08</v>
      </c>
      <c r="C477">
        <v>0.409912</v>
      </c>
      <c r="D477">
        <v>0.25439400000000001</v>
      </c>
      <c r="E477">
        <v>0.124791</v>
      </c>
      <c r="F477">
        <v>6.9800100000000004E-2</v>
      </c>
      <c r="G477">
        <v>6.8609199999999995E-2</v>
      </c>
      <c r="H477">
        <v>3.0944800000000001E-2</v>
      </c>
      <c r="I477">
        <v>9.7777200000000002E-3</v>
      </c>
      <c r="J477">
        <v>7.9258499999999999E-3</v>
      </c>
      <c r="K477">
        <v>1.5087400000000001E-2</v>
      </c>
      <c r="L477">
        <v>4.45657E-3</v>
      </c>
      <c r="M477">
        <v>2.1227300000000002E-3</v>
      </c>
      <c r="N477">
        <v>1.5695800000000001E-3</v>
      </c>
      <c r="O477">
        <v>2.4109500000000001E-4</v>
      </c>
      <c r="P477">
        <v>3.6787700000000002E-4</v>
      </c>
    </row>
    <row r="478" spans="1:16" x14ac:dyDescent="0.3">
      <c r="A478">
        <v>2004</v>
      </c>
      <c r="B478">
        <v>1256.32</v>
      </c>
      <c r="C478">
        <v>0.18637500000000001</v>
      </c>
      <c r="D478">
        <v>0.25256800000000001</v>
      </c>
      <c r="E478">
        <v>0.29419000000000001</v>
      </c>
      <c r="F478">
        <v>0.14463899999999999</v>
      </c>
      <c r="G478">
        <v>4.9914E-2</v>
      </c>
      <c r="H478">
        <v>2.3782999999999999E-2</v>
      </c>
      <c r="I478">
        <v>2.17644E-2</v>
      </c>
      <c r="J478">
        <v>1.03622E-2</v>
      </c>
      <c r="K478">
        <v>3.6391599999999998E-3</v>
      </c>
      <c r="L478">
        <v>3.1409300000000001E-3</v>
      </c>
      <c r="M478">
        <v>6.0894900000000004E-3</v>
      </c>
      <c r="N478">
        <v>1.7987400000000001E-3</v>
      </c>
      <c r="O478">
        <v>8.5676700000000003E-4</v>
      </c>
      <c r="P478">
        <v>8.7929900000000005E-4</v>
      </c>
    </row>
    <row r="479" spans="1:16" x14ac:dyDescent="0.3">
      <c r="A479">
        <v>2006</v>
      </c>
      <c r="B479">
        <v>2159.61</v>
      </c>
      <c r="C479">
        <v>0.110774</v>
      </c>
      <c r="D479">
        <v>0.12865599999999999</v>
      </c>
      <c r="E479">
        <v>0.22650899999999999</v>
      </c>
      <c r="F479">
        <v>0.22712399999999999</v>
      </c>
      <c r="G479">
        <v>0.157217</v>
      </c>
      <c r="H479">
        <v>7.61902E-2</v>
      </c>
      <c r="I479">
        <v>2.8359700000000002E-2</v>
      </c>
      <c r="J479">
        <v>1.3884199999999999E-2</v>
      </c>
      <c r="K479">
        <v>1.36358E-2</v>
      </c>
      <c r="L479">
        <v>6.7759999999999999E-3</v>
      </c>
      <c r="M479">
        <v>2.41238E-3</v>
      </c>
      <c r="N479">
        <v>2.0820999999999999E-3</v>
      </c>
      <c r="O479">
        <v>4.03668E-3</v>
      </c>
      <c r="P479">
        <v>2.3432000000000001E-3</v>
      </c>
    </row>
    <row r="480" spans="1:16" x14ac:dyDescent="0.3">
      <c r="A480">
        <v>2007</v>
      </c>
      <c r="B480">
        <v>5082.8100000000004</v>
      </c>
      <c r="C480">
        <v>0.32513399999999998</v>
      </c>
      <c r="D480">
        <v>0.100316</v>
      </c>
      <c r="E480">
        <v>0.112326</v>
      </c>
      <c r="F480">
        <v>0.15423200000000001</v>
      </c>
      <c r="G480">
        <v>0.12633800000000001</v>
      </c>
      <c r="H480">
        <v>9.03254E-2</v>
      </c>
      <c r="I480">
        <v>4.4658499999999997E-2</v>
      </c>
      <c r="J480">
        <v>1.7627E-2</v>
      </c>
      <c r="K480">
        <v>8.8472700000000008E-3</v>
      </c>
      <c r="L480">
        <v>8.80243E-3</v>
      </c>
      <c r="M480">
        <v>4.3741700000000001E-3</v>
      </c>
      <c r="N480">
        <v>1.5572800000000001E-3</v>
      </c>
      <c r="O480">
        <v>1.3440800000000001E-3</v>
      </c>
      <c r="P480">
        <v>4.11846E-3</v>
      </c>
    </row>
    <row r="481" spans="1:16" x14ac:dyDescent="0.3">
      <c r="A481">
        <v>2008</v>
      </c>
      <c r="B481">
        <v>1797.34</v>
      </c>
      <c r="C481">
        <v>0.55736799999999997</v>
      </c>
      <c r="D481">
        <v>0.18431700000000001</v>
      </c>
      <c r="E481">
        <v>5.2797999999999998E-2</v>
      </c>
      <c r="F481">
        <v>4.6320199999999999E-2</v>
      </c>
      <c r="G481">
        <v>5.1379099999999997E-2</v>
      </c>
      <c r="H481">
        <v>4.2134499999999998E-2</v>
      </c>
      <c r="I481">
        <v>3.1365999999999998E-2</v>
      </c>
      <c r="J481">
        <v>1.6484700000000001E-2</v>
      </c>
      <c r="K481">
        <v>6.6963300000000003E-3</v>
      </c>
      <c r="L481">
        <v>3.3922700000000002E-3</v>
      </c>
      <c r="M481">
        <v>3.37507E-3</v>
      </c>
      <c r="N481">
        <v>1.67717E-3</v>
      </c>
      <c r="O481">
        <v>5.9710099999999995E-4</v>
      </c>
      <c r="P481">
        <v>2.0944800000000001E-3</v>
      </c>
    </row>
    <row r="482" spans="1:16" x14ac:dyDescent="0.3">
      <c r="A482">
        <v>2009</v>
      </c>
      <c r="B482">
        <v>9653.2800000000007</v>
      </c>
      <c r="C482">
        <v>0.22078300000000001</v>
      </c>
      <c r="D482">
        <v>0.480097</v>
      </c>
      <c r="E482">
        <v>0.15106</v>
      </c>
      <c r="F482">
        <v>3.5668800000000001E-2</v>
      </c>
      <c r="G482">
        <v>2.56352E-2</v>
      </c>
      <c r="H482">
        <v>2.7148700000000001E-2</v>
      </c>
      <c r="I482">
        <v>2.2522199999999999E-2</v>
      </c>
      <c r="J482">
        <v>1.76124E-2</v>
      </c>
      <c r="K482">
        <v>9.2724499999999998E-3</v>
      </c>
      <c r="L482">
        <v>3.8307599999999999E-3</v>
      </c>
      <c r="M482">
        <v>1.9406099999999999E-3</v>
      </c>
      <c r="N482">
        <v>1.9307700000000001E-3</v>
      </c>
      <c r="O482">
        <v>9.5945399999999999E-4</v>
      </c>
      <c r="P482">
        <v>1.53976E-3</v>
      </c>
    </row>
    <row r="483" spans="1:16" x14ac:dyDescent="0.3">
      <c r="A483">
        <v>2010</v>
      </c>
      <c r="B483">
        <v>4215.91</v>
      </c>
      <c r="C483">
        <v>0.63437299999999996</v>
      </c>
      <c r="D483">
        <v>9.0173199999999995E-2</v>
      </c>
      <c r="E483">
        <v>0.18485799999999999</v>
      </c>
      <c r="F483">
        <v>4.91003E-2</v>
      </c>
      <c r="G483">
        <v>1.0337000000000001E-2</v>
      </c>
      <c r="H483">
        <v>7.1943099999999998E-3</v>
      </c>
      <c r="I483">
        <v>7.3239400000000001E-3</v>
      </c>
      <c r="J483">
        <v>6.3003699999999996E-3</v>
      </c>
      <c r="K483">
        <v>4.9207299999999999E-3</v>
      </c>
      <c r="L483">
        <v>2.5802500000000001E-3</v>
      </c>
      <c r="M483">
        <v>1.0659899999999999E-3</v>
      </c>
      <c r="N483">
        <v>5.4001400000000001E-4</v>
      </c>
      <c r="O483">
        <v>5.3727699999999996E-4</v>
      </c>
      <c r="P483">
        <v>6.9545900000000005E-4</v>
      </c>
    </row>
    <row r="484" spans="1:16" x14ac:dyDescent="0.3">
      <c r="A484">
        <v>2012</v>
      </c>
      <c r="B484">
        <v>3658.61</v>
      </c>
      <c r="C484">
        <v>0.27927600000000002</v>
      </c>
      <c r="D484">
        <v>0.224916</v>
      </c>
      <c r="E484">
        <v>0.38006499999999999</v>
      </c>
      <c r="F484">
        <v>4.5169899999999999E-2</v>
      </c>
      <c r="G484">
        <v>4.9281600000000002E-2</v>
      </c>
      <c r="H484">
        <v>1.07925E-2</v>
      </c>
      <c r="I484">
        <v>2.4545499999999998E-3</v>
      </c>
      <c r="J484">
        <v>1.7712699999999999E-3</v>
      </c>
      <c r="K484">
        <v>1.8871999999999999E-3</v>
      </c>
      <c r="L484">
        <v>1.65643E-3</v>
      </c>
      <c r="M484">
        <v>1.29937E-3</v>
      </c>
      <c r="N484">
        <v>6.8134200000000004E-4</v>
      </c>
      <c r="O484">
        <v>2.8148499999999999E-4</v>
      </c>
      <c r="P484">
        <v>4.68114E-4</v>
      </c>
    </row>
    <row r="486" spans="1:16" x14ac:dyDescent="0.3">
      <c r="A486" t="s">
        <v>25</v>
      </c>
    </row>
    <row r="487" spans="1:16" x14ac:dyDescent="0.3">
      <c r="A487">
        <v>1982</v>
      </c>
      <c r="B487">
        <v>9.3046299999999998E-2</v>
      </c>
      <c r="C487">
        <v>0.22281300000000001</v>
      </c>
      <c r="D487">
        <v>0.23868400000000001</v>
      </c>
      <c r="E487">
        <v>0.30560100000000001</v>
      </c>
      <c r="F487">
        <v>0.104079</v>
      </c>
      <c r="G487">
        <v>1.4104800000000001E-2</v>
      </c>
      <c r="H487">
        <v>9.8061599999999995E-3</v>
      </c>
      <c r="I487">
        <v>4.7098599999999997E-3</v>
      </c>
      <c r="J487">
        <v>2.9647200000000001E-3</v>
      </c>
      <c r="K487">
        <v>1.88478E-3</v>
      </c>
      <c r="L487">
        <v>1.15229E-3</v>
      </c>
      <c r="M487">
        <v>7.1040100000000004E-4</v>
      </c>
      <c r="N487">
        <v>2.50017E-4</v>
      </c>
      <c r="O487" s="1">
        <v>9.9216900000000002E-5</v>
      </c>
      <c r="P487" s="1">
        <v>9.4115899999999998E-5</v>
      </c>
    </row>
    <row r="488" spans="1:16" x14ac:dyDescent="0.3">
      <c r="A488">
        <v>1983</v>
      </c>
      <c r="B488">
        <v>0.25585400000000003</v>
      </c>
      <c r="C488">
        <v>3.7794300000000003E-2</v>
      </c>
      <c r="D488">
        <v>8.3558400000000005E-2</v>
      </c>
      <c r="E488">
        <v>0.14818500000000001</v>
      </c>
      <c r="F488">
        <v>0.33043</v>
      </c>
      <c r="G488">
        <v>0.10158399999999999</v>
      </c>
      <c r="H488">
        <v>1.8714999999999999E-2</v>
      </c>
      <c r="I488">
        <v>1.02512E-2</v>
      </c>
      <c r="J488">
        <v>4.6458100000000002E-3</v>
      </c>
      <c r="K488">
        <v>3.9826499999999999E-3</v>
      </c>
      <c r="L488">
        <v>2.9891399999999999E-3</v>
      </c>
      <c r="M488">
        <v>1.0608900000000001E-3</v>
      </c>
      <c r="N488">
        <v>4.3021599999999998E-4</v>
      </c>
      <c r="O488">
        <v>3.5778200000000001E-4</v>
      </c>
      <c r="P488">
        <v>1.61886E-4</v>
      </c>
    </row>
    <row r="489" spans="1:16" x14ac:dyDescent="0.3">
      <c r="A489">
        <v>1984</v>
      </c>
      <c r="B489">
        <v>4.57971E-2</v>
      </c>
      <c r="C489">
        <v>3.5087399999999998E-2</v>
      </c>
      <c r="D489">
        <v>4.9796300000000002E-2</v>
      </c>
      <c r="E489">
        <v>0.14397299999999999</v>
      </c>
      <c r="F489">
        <v>0.182143</v>
      </c>
      <c r="G489">
        <v>0.42798399999999998</v>
      </c>
      <c r="H489">
        <v>8.1472199999999995E-2</v>
      </c>
      <c r="I489">
        <v>1.8125700000000002E-2</v>
      </c>
      <c r="J489">
        <v>8.4664900000000001E-3</v>
      </c>
      <c r="K489">
        <v>3.02045E-3</v>
      </c>
      <c r="L489">
        <v>2.0216499999999998E-3</v>
      </c>
      <c r="M489">
        <v>7.9730600000000001E-4</v>
      </c>
      <c r="N489">
        <v>4.64568E-4</v>
      </c>
      <c r="O489">
        <v>5.6729299999999996E-4</v>
      </c>
      <c r="P489">
        <v>2.8400099999999998E-4</v>
      </c>
    </row>
    <row r="490" spans="1:16" x14ac:dyDescent="0.3">
      <c r="A490">
        <v>1985</v>
      </c>
      <c r="B490">
        <v>0.31390200000000001</v>
      </c>
      <c r="C490">
        <v>4.43992E-2</v>
      </c>
      <c r="D490">
        <v>0.168131</v>
      </c>
      <c r="E490">
        <v>5.4617600000000002E-2</v>
      </c>
      <c r="F490">
        <v>0.188667</v>
      </c>
      <c r="G490">
        <v>0.120368</v>
      </c>
      <c r="H490">
        <v>8.3439200000000005E-2</v>
      </c>
      <c r="I490">
        <v>1.6544E-2</v>
      </c>
      <c r="J490">
        <v>4.2754000000000004E-3</v>
      </c>
      <c r="K490">
        <v>3.5039099999999998E-3</v>
      </c>
      <c r="L490">
        <v>1.2265500000000001E-3</v>
      </c>
      <c r="M490">
        <v>4.1278700000000002E-4</v>
      </c>
      <c r="N490">
        <v>4.4404200000000002E-4</v>
      </c>
      <c r="O490" s="1">
        <v>4.8727299999999997E-5</v>
      </c>
      <c r="P490" s="1">
        <v>2.11811E-5</v>
      </c>
    </row>
    <row r="491" spans="1:16" x14ac:dyDescent="0.3">
      <c r="A491">
        <v>1986</v>
      </c>
      <c r="B491">
        <v>0.233207</v>
      </c>
      <c r="C491">
        <v>5.29629E-2</v>
      </c>
      <c r="D491">
        <v>3.8610100000000001E-2</v>
      </c>
      <c r="E491">
        <v>0.142595</v>
      </c>
      <c r="F491">
        <v>8.7024500000000005E-2</v>
      </c>
      <c r="G491">
        <v>0.14738699999999999</v>
      </c>
      <c r="H491">
        <v>0.13000600000000001</v>
      </c>
      <c r="I491">
        <v>0.11966</v>
      </c>
      <c r="J491">
        <v>3.8110999999999999E-2</v>
      </c>
      <c r="K491">
        <v>5.9255100000000002E-3</v>
      </c>
      <c r="L491">
        <v>2.74537E-3</v>
      </c>
      <c r="M491">
        <v>1.2040099999999999E-3</v>
      </c>
      <c r="N491">
        <v>1.19305E-4</v>
      </c>
      <c r="O491">
        <v>3.2439099999999999E-4</v>
      </c>
      <c r="P491">
        <v>1.1736200000000001E-4</v>
      </c>
    </row>
    <row r="492" spans="1:16" x14ac:dyDescent="0.3">
      <c r="A492">
        <v>1987</v>
      </c>
      <c r="B492">
        <v>3.7926099999999997E-2</v>
      </c>
      <c r="C492">
        <v>6.1567900000000002E-2</v>
      </c>
      <c r="D492">
        <v>7.9564399999999993E-2</v>
      </c>
      <c r="E492">
        <v>5.9249099999999999E-2</v>
      </c>
      <c r="F492">
        <v>0.35714699999999999</v>
      </c>
      <c r="G492">
        <v>0.100478</v>
      </c>
      <c r="H492">
        <v>0.101005</v>
      </c>
      <c r="I492">
        <v>4.0744200000000001E-2</v>
      </c>
      <c r="J492">
        <v>0.131742</v>
      </c>
      <c r="K492">
        <v>2.0796800000000001E-2</v>
      </c>
      <c r="L492">
        <v>6.3160400000000002E-3</v>
      </c>
      <c r="M492">
        <v>2.5483099999999998E-3</v>
      </c>
      <c r="N492">
        <v>4.78374E-4</v>
      </c>
      <c r="O492">
        <v>2.3570199999999999E-4</v>
      </c>
      <c r="P492">
        <v>2.0123799999999999E-4</v>
      </c>
    </row>
    <row r="493" spans="1:16" x14ac:dyDescent="0.3">
      <c r="A493">
        <v>1988</v>
      </c>
      <c r="B493">
        <v>8.2367099999999999E-2</v>
      </c>
      <c r="C493">
        <v>3.9537599999999999E-2</v>
      </c>
      <c r="D493">
        <v>9.2335500000000001E-2</v>
      </c>
      <c r="E493">
        <v>0.17616499999999999</v>
      </c>
      <c r="F493">
        <v>7.8026899999999996E-2</v>
      </c>
      <c r="G493">
        <v>0.25580000000000003</v>
      </c>
      <c r="H493">
        <v>7.71902E-2</v>
      </c>
      <c r="I493">
        <v>6.0540200000000002E-2</v>
      </c>
      <c r="J493">
        <v>3.5626600000000001E-2</v>
      </c>
      <c r="K493">
        <v>8.6116899999999996E-2</v>
      </c>
      <c r="L493">
        <v>8.2722100000000003E-3</v>
      </c>
      <c r="M493">
        <v>4.9580600000000002E-3</v>
      </c>
      <c r="N493">
        <v>1.0338999999999999E-3</v>
      </c>
      <c r="O493">
        <v>1.30305E-3</v>
      </c>
      <c r="P493">
        <v>7.2728599999999995E-4</v>
      </c>
    </row>
    <row r="494" spans="1:16" x14ac:dyDescent="0.3">
      <c r="A494">
        <v>1989</v>
      </c>
      <c r="B494">
        <v>6.8809599999999999E-2</v>
      </c>
      <c r="C494">
        <v>2.0317600000000002E-2</v>
      </c>
      <c r="D494">
        <v>3.8714699999999998E-2</v>
      </c>
      <c r="E494">
        <v>0.12753300000000001</v>
      </c>
      <c r="F494">
        <v>0.28893600000000003</v>
      </c>
      <c r="G494">
        <v>5.8297300000000003E-2</v>
      </c>
      <c r="H494">
        <v>0.224603</v>
      </c>
      <c r="I494">
        <v>3.4281800000000001E-2</v>
      </c>
      <c r="J494">
        <v>4.25829E-2</v>
      </c>
      <c r="K494">
        <v>1.6471099999999999E-2</v>
      </c>
      <c r="L494">
        <v>5.2484799999999998E-2</v>
      </c>
      <c r="M494">
        <v>9.1339300000000002E-3</v>
      </c>
      <c r="N494">
        <v>8.0603800000000007E-3</v>
      </c>
      <c r="O494">
        <v>4.0450699999999996E-3</v>
      </c>
      <c r="P494">
        <v>5.7283000000000004E-3</v>
      </c>
    </row>
    <row r="495" spans="1:16" x14ac:dyDescent="0.3">
      <c r="A495">
        <v>1990</v>
      </c>
      <c r="B495">
        <v>0.150529</v>
      </c>
      <c r="C495">
        <v>2.1048399999999998E-2</v>
      </c>
      <c r="D495">
        <v>7.5309799999999996E-3</v>
      </c>
      <c r="E495">
        <v>4.8303199999999998E-2</v>
      </c>
      <c r="F495">
        <v>9.7117599999999998E-2</v>
      </c>
      <c r="G495">
        <v>0.32839000000000002</v>
      </c>
      <c r="H495">
        <v>6.6419599999999995E-2</v>
      </c>
      <c r="I495">
        <v>0.16675999999999999</v>
      </c>
      <c r="J495">
        <v>1.72835E-2</v>
      </c>
      <c r="K495">
        <v>3.25965E-2</v>
      </c>
      <c r="L495">
        <v>5.0625799999999997E-3</v>
      </c>
      <c r="M495">
        <v>4.75504E-2</v>
      </c>
      <c r="N495">
        <v>4.0982199999999996E-3</v>
      </c>
      <c r="O495">
        <v>3.1340600000000001E-3</v>
      </c>
      <c r="P495">
        <v>4.1762500000000003E-3</v>
      </c>
    </row>
    <row r="496" spans="1:16" x14ac:dyDescent="0.3">
      <c r="A496">
        <v>1991</v>
      </c>
      <c r="B496">
        <v>0.28323399999999999</v>
      </c>
      <c r="C496">
        <v>7.7255400000000002E-2</v>
      </c>
      <c r="D496">
        <v>2.7352700000000001E-2</v>
      </c>
      <c r="E496">
        <v>8.9176299999999993E-3</v>
      </c>
      <c r="F496">
        <v>5.3993600000000003E-2</v>
      </c>
      <c r="G496">
        <v>5.0293600000000001E-2</v>
      </c>
      <c r="H496">
        <v>0.16639899999999999</v>
      </c>
      <c r="I496">
        <v>6.25637E-2</v>
      </c>
      <c r="J496">
        <v>0.1356</v>
      </c>
      <c r="K496">
        <v>3.5545199999999999E-2</v>
      </c>
      <c r="L496">
        <v>4.9026300000000002E-2</v>
      </c>
      <c r="M496">
        <v>1.02431E-2</v>
      </c>
      <c r="N496">
        <v>3.1011400000000001E-2</v>
      </c>
      <c r="O496">
        <v>4.4420600000000003E-3</v>
      </c>
      <c r="P496">
        <v>4.1219999999999998E-3</v>
      </c>
    </row>
    <row r="497" spans="1:16" x14ac:dyDescent="0.3">
      <c r="A497">
        <v>1992</v>
      </c>
      <c r="B497">
        <v>0.18224799999999999</v>
      </c>
      <c r="C497">
        <v>4.4266199999999999E-2</v>
      </c>
      <c r="D497">
        <v>0.23198299999999999</v>
      </c>
      <c r="E497">
        <v>3.8785699999999999E-2</v>
      </c>
      <c r="F497">
        <v>4.3475399999999997E-2</v>
      </c>
      <c r="G497">
        <v>7.3088700000000006E-2</v>
      </c>
      <c r="H497">
        <v>6.5104400000000007E-2</v>
      </c>
      <c r="I497">
        <v>9.3861100000000003E-2</v>
      </c>
      <c r="J497">
        <v>4.2297300000000003E-2</v>
      </c>
      <c r="K497">
        <v>8.1029699999999996E-2</v>
      </c>
      <c r="L497">
        <v>2.88992E-2</v>
      </c>
      <c r="M497">
        <v>3.6544199999999999E-2</v>
      </c>
      <c r="N497">
        <v>1.5958400000000001E-2</v>
      </c>
      <c r="O497">
        <v>1.2559300000000001E-2</v>
      </c>
      <c r="P497">
        <v>9.8992899999999998E-3</v>
      </c>
    </row>
    <row r="498" spans="1:16" x14ac:dyDescent="0.3">
      <c r="A498">
        <v>1993</v>
      </c>
      <c r="B498">
        <v>0.237092</v>
      </c>
      <c r="C498">
        <v>3.3686599999999997E-2</v>
      </c>
      <c r="D498">
        <v>7.1647600000000006E-2</v>
      </c>
      <c r="E498">
        <v>0.30020599999999997</v>
      </c>
      <c r="F498">
        <v>6.5374199999999993E-2</v>
      </c>
      <c r="G498">
        <v>5.2611499999999999E-2</v>
      </c>
      <c r="H498">
        <v>2.7805300000000002E-2</v>
      </c>
      <c r="I498">
        <v>3.8791800000000001E-2</v>
      </c>
      <c r="J498">
        <v>5.3192299999999998E-2</v>
      </c>
      <c r="K498">
        <v>3.2818100000000003E-2</v>
      </c>
      <c r="L498">
        <v>2.8848200000000001E-2</v>
      </c>
      <c r="M498">
        <v>2.0995199999999999E-2</v>
      </c>
      <c r="N498">
        <v>1.66246E-2</v>
      </c>
      <c r="O498">
        <v>9.2092200000000006E-3</v>
      </c>
      <c r="P498">
        <v>1.10977E-2</v>
      </c>
    </row>
    <row r="499" spans="1:16" x14ac:dyDescent="0.3">
      <c r="A499">
        <v>1994</v>
      </c>
      <c r="B499">
        <v>0.15152599999999999</v>
      </c>
      <c r="C499">
        <v>6.3415799999999994E-2</v>
      </c>
      <c r="D499">
        <v>4.8056099999999997E-2</v>
      </c>
      <c r="E499">
        <v>0.13546800000000001</v>
      </c>
      <c r="F499">
        <v>0.36760300000000001</v>
      </c>
      <c r="G499">
        <v>6.4427300000000007E-2</v>
      </c>
      <c r="H499">
        <v>1.70803E-2</v>
      </c>
      <c r="I499">
        <v>1.51015E-2</v>
      </c>
      <c r="J499">
        <v>1.7340299999999999E-2</v>
      </c>
      <c r="K499">
        <v>3.2522599999999999E-2</v>
      </c>
      <c r="L499">
        <v>2.0155699999999999E-2</v>
      </c>
      <c r="M499">
        <v>2.8354500000000001E-2</v>
      </c>
      <c r="N499">
        <v>1.08652E-2</v>
      </c>
      <c r="O499">
        <v>1.0497299999999999E-2</v>
      </c>
      <c r="P499">
        <v>1.7585799999999999E-2</v>
      </c>
    </row>
    <row r="500" spans="1:16" x14ac:dyDescent="0.3">
      <c r="A500">
        <v>1995</v>
      </c>
      <c r="B500">
        <v>0.15073700000000001</v>
      </c>
      <c r="C500">
        <v>1.4632900000000001E-2</v>
      </c>
      <c r="D500">
        <v>2.8233100000000001E-2</v>
      </c>
      <c r="E500">
        <v>0.12806400000000001</v>
      </c>
      <c r="F500">
        <v>0.167744</v>
      </c>
      <c r="G500">
        <v>0.26839499999999999</v>
      </c>
      <c r="H500">
        <v>0.11364</v>
      </c>
      <c r="I500">
        <v>3.00839E-2</v>
      </c>
      <c r="J500">
        <v>1.8708200000000001E-2</v>
      </c>
      <c r="K500">
        <v>1.2130999999999999E-2</v>
      </c>
      <c r="L500">
        <v>2.29579E-2</v>
      </c>
      <c r="M500">
        <v>9.4643399999999999E-3</v>
      </c>
      <c r="N500">
        <v>1.7503899999999999E-2</v>
      </c>
      <c r="O500">
        <v>7.1081699999999996E-3</v>
      </c>
      <c r="P500">
        <v>1.0596899999999999E-2</v>
      </c>
    </row>
    <row r="501" spans="1:16" x14ac:dyDescent="0.3">
      <c r="A501">
        <v>1996</v>
      </c>
      <c r="B501">
        <v>0.23382800000000001</v>
      </c>
      <c r="C501">
        <v>5.6506599999999997E-2</v>
      </c>
      <c r="D501">
        <v>2.5295499999999999E-2</v>
      </c>
      <c r="E501">
        <v>5.02236E-2</v>
      </c>
      <c r="F501">
        <v>0.131414</v>
      </c>
      <c r="G501">
        <v>0.18345500000000001</v>
      </c>
      <c r="H501">
        <v>0.16742000000000001</v>
      </c>
      <c r="I501">
        <v>5.6866899999999998E-2</v>
      </c>
      <c r="J501">
        <v>1.42589E-2</v>
      </c>
      <c r="K501">
        <v>1.5358500000000001E-2</v>
      </c>
      <c r="L501">
        <v>1.0522999999999999E-2</v>
      </c>
      <c r="M501">
        <v>2.00152E-2</v>
      </c>
      <c r="N501">
        <v>6.5806500000000004E-3</v>
      </c>
      <c r="O501">
        <v>1.20275E-2</v>
      </c>
      <c r="P501">
        <v>1.6226500000000001E-2</v>
      </c>
    </row>
    <row r="502" spans="1:16" x14ac:dyDescent="0.3">
      <c r="A502">
        <v>1997</v>
      </c>
      <c r="B502">
        <v>0.27834599999999998</v>
      </c>
      <c r="C502">
        <v>4.2099900000000003E-2</v>
      </c>
      <c r="D502">
        <v>1.82229E-2</v>
      </c>
      <c r="E502">
        <v>2.2322700000000001E-2</v>
      </c>
      <c r="F502">
        <v>0.26928099999999999</v>
      </c>
      <c r="G502">
        <v>0.12538299999999999</v>
      </c>
      <c r="H502">
        <v>7.7845399999999995E-2</v>
      </c>
      <c r="I502">
        <v>9.7236799999999998E-2</v>
      </c>
      <c r="J502">
        <v>1.6979899999999999E-2</v>
      </c>
      <c r="K502">
        <v>8.7590099999999994E-3</v>
      </c>
      <c r="L502">
        <v>6.5890100000000002E-3</v>
      </c>
      <c r="M502">
        <v>7.29753E-3</v>
      </c>
      <c r="N502">
        <v>1.1934500000000001E-2</v>
      </c>
      <c r="O502">
        <v>3.9189100000000003E-3</v>
      </c>
      <c r="P502">
        <v>1.3783699999999999E-2</v>
      </c>
    </row>
    <row r="503" spans="1:16" x14ac:dyDescent="0.3">
      <c r="A503">
        <v>1998</v>
      </c>
      <c r="B503">
        <v>0.116074</v>
      </c>
      <c r="C503">
        <v>0.10202799999999999</v>
      </c>
      <c r="D503">
        <v>5.21574E-2</v>
      </c>
      <c r="E503">
        <v>3.4438900000000001E-2</v>
      </c>
      <c r="F503">
        <v>6.5755099999999997E-2</v>
      </c>
      <c r="G503">
        <v>0.37591599999999997</v>
      </c>
      <c r="H503">
        <v>9.8156499999999994E-2</v>
      </c>
      <c r="I503">
        <v>6.3542799999999997E-2</v>
      </c>
      <c r="J503">
        <v>4.9863900000000003E-2</v>
      </c>
      <c r="K503">
        <v>1.25354E-2</v>
      </c>
      <c r="L503">
        <v>5.7206599999999998E-3</v>
      </c>
      <c r="M503">
        <v>2.0344600000000001E-3</v>
      </c>
      <c r="N503">
        <v>4.5013400000000004E-3</v>
      </c>
      <c r="O503">
        <v>5.1607199999999997E-3</v>
      </c>
      <c r="P503">
        <v>1.21154E-2</v>
      </c>
    </row>
    <row r="504" spans="1:16" x14ac:dyDescent="0.3">
      <c r="A504">
        <v>1999</v>
      </c>
      <c r="B504">
        <v>0.114942</v>
      </c>
      <c r="C504">
        <v>9.9041599999999994E-2</v>
      </c>
      <c r="D504">
        <v>9.0877299999999994E-2</v>
      </c>
      <c r="E504">
        <v>9.8540299999999997E-2</v>
      </c>
      <c r="F504">
        <v>5.64553E-2</v>
      </c>
      <c r="G504">
        <v>0.102061</v>
      </c>
      <c r="H504">
        <v>0.2596</v>
      </c>
      <c r="I504">
        <v>7.2325100000000003E-2</v>
      </c>
      <c r="J504">
        <v>3.6541900000000002E-2</v>
      </c>
      <c r="K504">
        <v>3.4211400000000003E-2</v>
      </c>
      <c r="L504">
        <v>1.27343E-2</v>
      </c>
      <c r="M504">
        <v>5.4612100000000002E-3</v>
      </c>
      <c r="N504">
        <v>2.2935299999999998E-3</v>
      </c>
      <c r="O504">
        <v>3.3705200000000001E-3</v>
      </c>
      <c r="P504">
        <v>1.1544799999999999E-2</v>
      </c>
    </row>
    <row r="505" spans="1:16" x14ac:dyDescent="0.3">
      <c r="A505">
        <v>2000</v>
      </c>
      <c r="B505">
        <v>0.10682700000000001</v>
      </c>
      <c r="C505">
        <v>3.3942899999999998E-2</v>
      </c>
      <c r="D505">
        <v>4.0941499999999999E-2</v>
      </c>
      <c r="E505">
        <v>0.137958</v>
      </c>
      <c r="F505">
        <v>0.14188000000000001</v>
      </c>
      <c r="G505">
        <v>7.5131900000000001E-2</v>
      </c>
      <c r="H505">
        <v>6.6196599999999994E-2</v>
      </c>
      <c r="I505">
        <v>0.21748000000000001</v>
      </c>
      <c r="J505">
        <v>8.5513099999999995E-2</v>
      </c>
      <c r="K505">
        <v>4.5743399999999997E-2</v>
      </c>
      <c r="L505">
        <v>2.0001399999999999E-2</v>
      </c>
      <c r="M505">
        <v>1.34509E-2</v>
      </c>
      <c r="N505">
        <v>4.2365399999999996E-3</v>
      </c>
      <c r="O505">
        <v>1.93893E-3</v>
      </c>
      <c r="P505">
        <v>8.7578299999999994E-3</v>
      </c>
    </row>
    <row r="506" spans="1:16" x14ac:dyDescent="0.3">
      <c r="A506">
        <v>2001</v>
      </c>
      <c r="B506">
        <v>0.18907499999999999</v>
      </c>
      <c r="C506">
        <v>0.108485</v>
      </c>
      <c r="D506">
        <v>5.6903500000000003E-2</v>
      </c>
      <c r="E506">
        <v>5.2489399999999999E-2</v>
      </c>
      <c r="F506">
        <v>0.13344300000000001</v>
      </c>
      <c r="G506">
        <v>0.141093</v>
      </c>
      <c r="H506">
        <v>6.1270600000000001E-2</v>
      </c>
      <c r="I506">
        <v>3.08767E-2</v>
      </c>
      <c r="J506">
        <v>9.2633099999999996E-2</v>
      </c>
      <c r="K506">
        <v>6.6894700000000001E-2</v>
      </c>
      <c r="L506">
        <v>2.5997800000000001E-2</v>
      </c>
      <c r="M506">
        <v>2.1005599999999999E-2</v>
      </c>
      <c r="N506">
        <v>8.4576400000000006E-3</v>
      </c>
      <c r="O506">
        <v>3.00468E-3</v>
      </c>
      <c r="P506">
        <v>8.3708099999999994E-3</v>
      </c>
    </row>
    <row r="507" spans="1:16" x14ac:dyDescent="0.3">
      <c r="A507">
        <v>2002</v>
      </c>
      <c r="B507">
        <v>8.6002200000000001E-2</v>
      </c>
      <c r="C507">
        <v>4.0097000000000001E-2</v>
      </c>
      <c r="D507">
        <v>8.2874400000000001E-2</v>
      </c>
      <c r="E507">
        <v>0.11933199999999999</v>
      </c>
      <c r="F507">
        <v>0.123948</v>
      </c>
      <c r="G507">
        <v>0.16089600000000001</v>
      </c>
      <c r="H507">
        <v>8.37648E-2</v>
      </c>
      <c r="I507">
        <v>4.0923599999999997E-2</v>
      </c>
      <c r="J507">
        <v>5.6144199999999998E-2</v>
      </c>
      <c r="K507">
        <v>0.105766</v>
      </c>
      <c r="L507">
        <v>5.2841600000000002E-2</v>
      </c>
      <c r="M507">
        <v>2.385E-2</v>
      </c>
      <c r="N507">
        <v>1.4239E-2</v>
      </c>
      <c r="O507">
        <v>4.3817400000000003E-3</v>
      </c>
      <c r="P507">
        <v>4.9394800000000004E-3</v>
      </c>
    </row>
    <row r="508" spans="1:16" x14ac:dyDescent="0.3">
      <c r="A508">
        <v>2003</v>
      </c>
      <c r="B508">
        <v>3.60411E-2</v>
      </c>
      <c r="C508">
        <v>1.19445E-2</v>
      </c>
      <c r="D508">
        <v>6.9330699999999995E-2</v>
      </c>
      <c r="E508">
        <v>0.113068</v>
      </c>
      <c r="F508">
        <v>0.13212099999999999</v>
      </c>
      <c r="G508">
        <v>0.119371</v>
      </c>
      <c r="H508">
        <v>0.15845300000000001</v>
      </c>
      <c r="I508">
        <v>8.7763499999999994E-2</v>
      </c>
      <c r="J508">
        <v>3.9470999999999999E-2</v>
      </c>
      <c r="K508">
        <v>5.1452999999999999E-2</v>
      </c>
      <c r="L508">
        <v>0.10369200000000001</v>
      </c>
      <c r="M508">
        <v>4.4984799999999998E-2</v>
      </c>
      <c r="N508">
        <v>1.7155400000000001E-2</v>
      </c>
      <c r="O508">
        <v>8.5708499999999996E-3</v>
      </c>
      <c r="P508">
        <v>6.5802200000000003E-3</v>
      </c>
    </row>
    <row r="509" spans="1:16" x14ac:dyDescent="0.3">
      <c r="A509">
        <v>2004</v>
      </c>
      <c r="B509">
        <v>5.9068500000000003E-2</v>
      </c>
      <c r="C509">
        <v>4.1556200000000001E-2</v>
      </c>
      <c r="D509">
        <v>2.59034E-2</v>
      </c>
      <c r="E509">
        <v>0.19143099999999999</v>
      </c>
      <c r="F509">
        <v>0.18565000000000001</v>
      </c>
      <c r="G509">
        <v>0.14081199999999999</v>
      </c>
      <c r="H509">
        <v>8.2788299999999995E-2</v>
      </c>
      <c r="I509">
        <v>8.9838399999999999E-2</v>
      </c>
      <c r="J509">
        <v>4.4653100000000001E-2</v>
      </c>
      <c r="K509">
        <v>2.7959100000000001E-2</v>
      </c>
      <c r="L509">
        <v>2.8053000000000002E-2</v>
      </c>
      <c r="M509">
        <v>5.0771200000000002E-2</v>
      </c>
      <c r="N509">
        <v>2.1789099999999999E-2</v>
      </c>
      <c r="O509">
        <v>5.4409300000000001E-3</v>
      </c>
      <c r="P509">
        <v>4.2862100000000004E-3</v>
      </c>
    </row>
    <row r="510" spans="1:16" x14ac:dyDescent="0.3">
      <c r="A510">
        <v>2005</v>
      </c>
      <c r="B510">
        <v>4.5073599999999998E-2</v>
      </c>
      <c r="C510">
        <v>1.61817E-2</v>
      </c>
      <c r="D510">
        <v>2.4142899999999998E-2</v>
      </c>
      <c r="E510">
        <v>0.10421999999999999</v>
      </c>
      <c r="F510">
        <v>0.302645</v>
      </c>
      <c r="G510">
        <v>0.206016</v>
      </c>
      <c r="H510">
        <v>0.10938100000000001</v>
      </c>
      <c r="I510">
        <v>5.0507999999999997E-2</v>
      </c>
      <c r="J510">
        <v>3.8804100000000001E-2</v>
      </c>
      <c r="K510">
        <v>3.0033500000000001E-2</v>
      </c>
      <c r="L510">
        <v>7.8044500000000001E-3</v>
      </c>
      <c r="M510">
        <v>1.6540300000000001E-2</v>
      </c>
      <c r="N510">
        <v>2.70396E-2</v>
      </c>
      <c r="O510">
        <v>1.0588999999999999E-2</v>
      </c>
      <c r="P510">
        <v>1.1020800000000001E-2</v>
      </c>
    </row>
    <row r="511" spans="1:16" x14ac:dyDescent="0.3">
      <c r="A511">
        <v>2006</v>
      </c>
      <c r="B511">
        <v>0.15380199999999999</v>
      </c>
      <c r="C511">
        <v>1.33042E-2</v>
      </c>
      <c r="D511">
        <v>2.0728799999999999E-2</v>
      </c>
      <c r="E511">
        <v>6.8123900000000001E-2</v>
      </c>
      <c r="F511">
        <v>0.170072</v>
      </c>
      <c r="G511">
        <v>0.21637200000000001</v>
      </c>
      <c r="H511">
        <v>0.139124</v>
      </c>
      <c r="I511">
        <v>6.7178000000000002E-2</v>
      </c>
      <c r="J511">
        <v>3.8516000000000002E-2</v>
      </c>
      <c r="K511">
        <v>3.3375000000000002E-2</v>
      </c>
      <c r="L511">
        <v>1.6066500000000001E-2</v>
      </c>
      <c r="M511">
        <v>1.0045500000000001E-2</v>
      </c>
      <c r="N511">
        <v>1.4493499999999999E-2</v>
      </c>
      <c r="O511">
        <v>1.9470100000000001E-2</v>
      </c>
      <c r="P511">
        <v>1.93282E-2</v>
      </c>
    </row>
    <row r="512" spans="1:16" x14ac:dyDescent="0.3">
      <c r="A512">
        <v>2007</v>
      </c>
      <c r="B512">
        <v>0.279974</v>
      </c>
      <c r="C512">
        <v>6.6044500000000004E-3</v>
      </c>
      <c r="D512">
        <v>1.61221E-2</v>
      </c>
      <c r="E512">
        <v>4.666E-2</v>
      </c>
      <c r="F512">
        <v>0.146283</v>
      </c>
      <c r="G512">
        <v>0.17229800000000001</v>
      </c>
      <c r="H512">
        <v>0.12523100000000001</v>
      </c>
      <c r="I512">
        <v>9.0793700000000005E-2</v>
      </c>
      <c r="J512">
        <v>3.8527800000000001E-2</v>
      </c>
      <c r="K512">
        <v>1.7323999999999999E-2</v>
      </c>
      <c r="L512">
        <v>1.61134E-2</v>
      </c>
      <c r="M512">
        <v>1.39498E-2</v>
      </c>
      <c r="N512">
        <v>6.4446700000000004E-3</v>
      </c>
      <c r="O512">
        <v>8.0771799999999998E-3</v>
      </c>
      <c r="P512">
        <v>1.55966E-2</v>
      </c>
    </row>
    <row r="513" spans="1:16" x14ac:dyDescent="0.3">
      <c r="A513">
        <v>2008</v>
      </c>
      <c r="B513">
        <v>0.111739</v>
      </c>
      <c r="C513">
        <v>2.50564E-2</v>
      </c>
      <c r="D513">
        <v>2.0704199999999999E-2</v>
      </c>
      <c r="E513">
        <v>3.7443200000000003E-2</v>
      </c>
      <c r="F513">
        <v>0.10649500000000001</v>
      </c>
      <c r="G513">
        <v>0.215364</v>
      </c>
      <c r="H513">
        <v>0.17003399999999999</v>
      </c>
      <c r="I513">
        <v>0.118964</v>
      </c>
      <c r="J513">
        <v>7.5835E-2</v>
      </c>
      <c r="K513">
        <v>2.9942799999999999E-2</v>
      </c>
      <c r="L513">
        <v>2.51743E-2</v>
      </c>
      <c r="M513">
        <v>1.9208300000000001E-2</v>
      </c>
      <c r="N513">
        <v>8.7676500000000001E-3</v>
      </c>
      <c r="O513">
        <v>4.85456E-3</v>
      </c>
      <c r="P513">
        <v>3.0417400000000001E-2</v>
      </c>
    </row>
    <row r="514" spans="1:16" x14ac:dyDescent="0.3">
      <c r="A514">
        <v>2009</v>
      </c>
      <c r="B514">
        <v>0.195442</v>
      </c>
      <c r="C514">
        <v>4.7845699999999998E-2</v>
      </c>
      <c r="D514">
        <v>9.9191000000000001E-2</v>
      </c>
      <c r="E514">
        <v>0.107977</v>
      </c>
      <c r="F514">
        <v>6.3968800000000006E-2</v>
      </c>
      <c r="G514">
        <v>9.2090900000000003E-2</v>
      </c>
      <c r="H514">
        <v>0.12541099999999999</v>
      </c>
      <c r="I514">
        <v>9.9040600000000006E-2</v>
      </c>
      <c r="J514">
        <v>7.2417499999999996E-2</v>
      </c>
      <c r="K514">
        <v>3.5725199999999999E-2</v>
      </c>
      <c r="L514">
        <v>2.36723E-2</v>
      </c>
      <c r="M514">
        <v>7.9454499999999997E-3</v>
      </c>
      <c r="N514">
        <v>7.9999800000000003E-3</v>
      </c>
      <c r="O514">
        <v>4.1721199999999996E-3</v>
      </c>
      <c r="P514">
        <v>1.71001E-2</v>
      </c>
    </row>
    <row r="515" spans="1:16" x14ac:dyDescent="0.3">
      <c r="A515">
        <v>2010</v>
      </c>
      <c r="B515">
        <v>7.5591000000000005E-2</v>
      </c>
      <c r="C515">
        <v>2.12369E-2</v>
      </c>
      <c r="D515">
        <v>3.7784699999999997E-2</v>
      </c>
      <c r="E515">
        <v>0.38079200000000002</v>
      </c>
      <c r="F515">
        <v>0.17242199999999999</v>
      </c>
      <c r="G515">
        <v>5.45859E-2</v>
      </c>
      <c r="H515">
        <v>4.8310499999999999E-2</v>
      </c>
      <c r="I515">
        <v>5.1615500000000002E-2</v>
      </c>
      <c r="J515">
        <v>5.4650799999999999E-2</v>
      </c>
      <c r="K515">
        <v>3.7621500000000002E-2</v>
      </c>
      <c r="L515">
        <v>3.2453099999999999E-2</v>
      </c>
      <c r="M515">
        <v>1.1934699999999999E-2</v>
      </c>
      <c r="N515">
        <v>7.2996800000000002E-3</v>
      </c>
      <c r="O515">
        <v>4.2635399999999997E-3</v>
      </c>
      <c r="P515">
        <v>9.4385500000000004E-3</v>
      </c>
    </row>
    <row r="516" spans="1:16" x14ac:dyDescent="0.3">
      <c r="A516">
        <v>2011</v>
      </c>
      <c r="B516">
        <v>0.20292499999999999</v>
      </c>
      <c r="C516">
        <v>2.0680299999999999E-2</v>
      </c>
      <c r="D516">
        <v>4.30233E-2</v>
      </c>
      <c r="E516">
        <v>5.8859099999999998E-2</v>
      </c>
      <c r="F516">
        <v>0.29602499999999998</v>
      </c>
      <c r="G516">
        <v>0.14594199999999999</v>
      </c>
      <c r="H516">
        <v>4.3387299999999997E-2</v>
      </c>
      <c r="I516">
        <v>2.4947199999999999E-2</v>
      </c>
      <c r="J516">
        <v>3.9121799999999998E-2</v>
      </c>
      <c r="K516">
        <v>3.8940299999999997E-2</v>
      </c>
      <c r="L516">
        <v>3.2510799999999999E-2</v>
      </c>
      <c r="M516">
        <v>2.48601E-2</v>
      </c>
      <c r="N516">
        <v>1.05112E-2</v>
      </c>
      <c r="O516">
        <v>4.9614000000000004E-3</v>
      </c>
      <c r="P516">
        <v>1.33046E-2</v>
      </c>
    </row>
    <row r="517" spans="1:16" x14ac:dyDescent="0.3">
      <c r="A517">
        <v>2012</v>
      </c>
      <c r="B517">
        <v>0.14881800000000001</v>
      </c>
      <c r="C517">
        <v>2.9057400000000001E-2</v>
      </c>
      <c r="D517">
        <v>5.3152400000000002E-2</v>
      </c>
      <c r="E517">
        <v>0.38182700000000003</v>
      </c>
      <c r="F517">
        <v>8.8380700000000006E-2</v>
      </c>
      <c r="G517">
        <v>0.14129700000000001</v>
      </c>
      <c r="H517">
        <v>4.8350999999999998E-2</v>
      </c>
      <c r="I517">
        <v>1.9243E-2</v>
      </c>
      <c r="J517">
        <v>1.4511899999999999E-2</v>
      </c>
      <c r="K517">
        <v>2.0074000000000002E-2</v>
      </c>
      <c r="L517">
        <v>1.6398599999999999E-2</v>
      </c>
      <c r="M517">
        <v>1.44993E-2</v>
      </c>
      <c r="N517">
        <v>1.2146000000000001E-2</v>
      </c>
      <c r="O517">
        <v>4.3352299999999998E-3</v>
      </c>
      <c r="P517">
        <v>7.9086099999999999E-3</v>
      </c>
    </row>
    <row r="518" spans="1:16" x14ac:dyDescent="0.3">
      <c r="A518">
        <v>2013</v>
      </c>
      <c r="B518">
        <v>0.12629699999999999</v>
      </c>
      <c r="C518">
        <v>1.28112E-2</v>
      </c>
      <c r="D518">
        <v>2.4564900000000001E-2</v>
      </c>
      <c r="E518">
        <v>9.6568899999999999E-2</v>
      </c>
      <c r="F518">
        <v>0.480402</v>
      </c>
      <c r="G518">
        <v>0.112243</v>
      </c>
      <c r="H518">
        <v>7.1006700000000006E-2</v>
      </c>
      <c r="I518">
        <v>2.51358E-2</v>
      </c>
      <c r="J518">
        <v>8.5621199999999995E-3</v>
      </c>
      <c r="K518">
        <v>7.7885300000000001E-3</v>
      </c>
      <c r="L518">
        <v>1.02828E-2</v>
      </c>
      <c r="M518">
        <v>7.7598299999999997E-3</v>
      </c>
      <c r="N518">
        <v>7.2380999999999999E-3</v>
      </c>
      <c r="O518">
        <v>3.9881300000000003E-3</v>
      </c>
      <c r="P518">
        <v>5.3514399999999998E-3</v>
      </c>
    </row>
    <row r="520" spans="1:16" x14ac:dyDescent="0.3">
      <c r="A520" t="s">
        <v>26</v>
      </c>
    </row>
    <row r="521" spans="1:16" x14ac:dyDescent="0.3">
      <c r="A521">
        <v>1979</v>
      </c>
      <c r="B521">
        <v>0</v>
      </c>
      <c r="C521">
        <v>0.88811200000000001</v>
      </c>
      <c r="D521">
        <v>8.3862300000000001E-2</v>
      </c>
      <c r="E521">
        <v>8.9173900000000007E-3</v>
      </c>
      <c r="F521">
        <v>1.153E-2</v>
      </c>
      <c r="G521">
        <v>2.7637400000000002E-3</v>
      </c>
      <c r="H521">
        <v>6.4775200000000003E-4</v>
      </c>
      <c r="I521" s="1">
        <v>8.6366999999999995E-5</v>
      </c>
      <c r="J521">
        <v>6.04569E-4</v>
      </c>
      <c r="K521">
        <v>1.2739100000000001E-3</v>
      </c>
      <c r="L521">
        <v>1.4898299999999999E-3</v>
      </c>
      <c r="M521">
        <v>6.2616099999999997E-4</v>
      </c>
      <c r="N521" s="1">
        <v>6.4775200000000003E-5</v>
      </c>
      <c r="O521" s="1">
        <v>2.1591699999999999E-5</v>
      </c>
      <c r="P521">
        <v>0</v>
      </c>
    </row>
    <row r="522" spans="1:16" x14ac:dyDescent="0.3">
      <c r="A522">
        <v>1982</v>
      </c>
      <c r="B522">
        <v>0</v>
      </c>
      <c r="C522">
        <v>0.19101399999999999</v>
      </c>
      <c r="D522">
        <v>0.23072200000000001</v>
      </c>
      <c r="E522">
        <v>0.42892400000000003</v>
      </c>
      <c r="F522">
        <v>0.100534</v>
      </c>
      <c r="G522">
        <v>1.58944E-2</v>
      </c>
      <c r="H522">
        <v>7.91912E-3</v>
      </c>
      <c r="I522">
        <v>9.9971899999999995E-3</v>
      </c>
      <c r="J522">
        <v>5.0547600000000002E-3</v>
      </c>
      <c r="K522">
        <v>3.08902E-3</v>
      </c>
      <c r="L522">
        <v>6.8520100000000004E-3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>
        <v>1985</v>
      </c>
      <c r="B523">
        <v>0</v>
      </c>
      <c r="C523">
        <v>6.20782E-2</v>
      </c>
      <c r="D523">
        <v>0.54453700000000005</v>
      </c>
      <c r="E523">
        <v>6.0006700000000003E-2</v>
      </c>
      <c r="F523">
        <v>0.14607400000000001</v>
      </c>
      <c r="G523">
        <v>0.10090200000000001</v>
      </c>
      <c r="H523">
        <v>7.5309100000000004E-2</v>
      </c>
      <c r="I523">
        <v>8.6869400000000006E-3</v>
      </c>
      <c r="J523">
        <v>1.4032700000000001E-3</v>
      </c>
      <c r="K523">
        <v>4.6775799999999998E-4</v>
      </c>
      <c r="L523">
        <v>5.3458100000000001E-4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>
        <v>1988</v>
      </c>
      <c r="B524">
        <v>0</v>
      </c>
      <c r="C524">
        <v>9.0553400000000006E-2</v>
      </c>
      <c r="D524">
        <v>0.292018</v>
      </c>
      <c r="E524">
        <v>0.31465700000000002</v>
      </c>
      <c r="F524">
        <v>6.01789E-2</v>
      </c>
      <c r="G524">
        <v>0.153257</v>
      </c>
      <c r="H524">
        <v>3.2817499999999999E-2</v>
      </c>
      <c r="I524">
        <v>1.2296400000000001E-2</v>
      </c>
      <c r="J524">
        <v>1.0547900000000001E-2</v>
      </c>
      <c r="K524">
        <v>2.07262E-2</v>
      </c>
      <c r="L524">
        <v>1.2947800000000001E-2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>
        <v>1991</v>
      </c>
      <c r="B525">
        <v>0</v>
      </c>
      <c r="C525">
        <v>0.76878400000000002</v>
      </c>
      <c r="D525">
        <v>0.125108</v>
      </c>
      <c r="E525">
        <v>2.7757E-2</v>
      </c>
      <c r="F525">
        <v>2.8996500000000001E-2</v>
      </c>
      <c r="G525">
        <v>1.7212600000000002E-2</v>
      </c>
      <c r="H525">
        <v>1.5490200000000001E-2</v>
      </c>
      <c r="I525">
        <v>5.0048799999999997E-3</v>
      </c>
      <c r="J525">
        <v>4.7916299999999998E-3</v>
      </c>
      <c r="K525">
        <v>1.89756E-3</v>
      </c>
      <c r="L525">
        <v>2.075E-3</v>
      </c>
      <c r="M525">
        <v>6.8245000000000003E-4</v>
      </c>
      <c r="N525">
        <v>1.0171900000000001E-3</v>
      </c>
      <c r="O525">
        <v>5.9382700000000001E-4</v>
      </c>
      <c r="P525">
        <v>5.8932799999999997E-4</v>
      </c>
    </row>
    <row r="526" spans="1:16" x14ac:dyDescent="0.3">
      <c r="A526">
        <v>1994</v>
      </c>
      <c r="B526">
        <v>0</v>
      </c>
      <c r="C526">
        <v>0.42779499999999998</v>
      </c>
      <c r="D526">
        <v>0.12347</v>
      </c>
      <c r="E526">
        <v>0.18295400000000001</v>
      </c>
      <c r="F526">
        <v>0.20904300000000001</v>
      </c>
      <c r="G526">
        <v>3.21211E-2</v>
      </c>
      <c r="H526">
        <v>7.5938400000000001E-3</v>
      </c>
      <c r="I526">
        <v>7.31374E-3</v>
      </c>
      <c r="J526">
        <v>3.2963699999999999E-3</v>
      </c>
      <c r="K526">
        <v>2.30693E-3</v>
      </c>
      <c r="L526">
        <v>6.9996499999999998E-4</v>
      </c>
      <c r="M526">
        <v>1.4250199999999999E-3</v>
      </c>
      <c r="N526">
        <v>3.2652899999999999E-4</v>
      </c>
      <c r="O526">
        <v>6.2038000000000002E-4</v>
      </c>
      <c r="P526">
        <v>1.0330199999999999E-3</v>
      </c>
    </row>
    <row r="527" spans="1:16" x14ac:dyDescent="0.3">
      <c r="A527">
        <v>1996</v>
      </c>
      <c r="B527">
        <v>0</v>
      </c>
      <c r="C527">
        <v>8.0389799999999997E-2</v>
      </c>
      <c r="D527">
        <v>9.3711600000000006E-2</v>
      </c>
      <c r="E527">
        <v>0.48379800000000001</v>
      </c>
      <c r="F527">
        <v>0.14780299999999999</v>
      </c>
      <c r="G527">
        <v>9.1716900000000004E-2</v>
      </c>
      <c r="H527">
        <v>7.8221100000000002E-2</v>
      </c>
      <c r="I527">
        <v>1.5283700000000001E-2</v>
      </c>
      <c r="J527">
        <v>3.0115400000000001E-3</v>
      </c>
      <c r="K527">
        <v>1.13003E-3</v>
      </c>
      <c r="L527">
        <v>1.02629E-3</v>
      </c>
      <c r="M527">
        <v>2.1871600000000001E-3</v>
      </c>
      <c r="N527">
        <v>2.35541E-4</v>
      </c>
      <c r="O527">
        <v>8.6138299999999996E-4</v>
      </c>
      <c r="P527">
        <v>6.2441799999999996E-4</v>
      </c>
    </row>
    <row r="528" spans="1:16" x14ac:dyDescent="0.3">
      <c r="A528">
        <v>1997</v>
      </c>
      <c r="B528">
        <v>0</v>
      </c>
      <c r="C528">
        <v>0.43401499999999998</v>
      </c>
      <c r="D528">
        <v>6.09747E-2</v>
      </c>
      <c r="E528">
        <v>7.7681899999999998E-2</v>
      </c>
      <c r="F528">
        <v>0.30352400000000002</v>
      </c>
      <c r="G528">
        <v>6.0765399999999997E-2</v>
      </c>
      <c r="H528">
        <v>3.2484499999999999E-2</v>
      </c>
      <c r="I528">
        <v>2.2576599999999999E-2</v>
      </c>
      <c r="J528">
        <v>5.1801399999999997E-3</v>
      </c>
      <c r="K528">
        <v>6.1531499999999996E-4</v>
      </c>
      <c r="L528">
        <v>7.8258500000000003E-4</v>
      </c>
      <c r="M528">
        <v>3.1809999999999998E-4</v>
      </c>
      <c r="N528">
        <v>3.5334500000000003E-4</v>
      </c>
      <c r="O528">
        <v>3.6392E-4</v>
      </c>
      <c r="P528">
        <v>3.6497100000000001E-4</v>
      </c>
    </row>
    <row r="529" spans="1:16" x14ac:dyDescent="0.3">
      <c r="A529">
        <v>1999</v>
      </c>
      <c r="B529">
        <v>0</v>
      </c>
      <c r="C529">
        <v>0.16731499999999999</v>
      </c>
      <c r="D529">
        <v>0.37907400000000002</v>
      </c>
      <c r="E529">
        <v>0.17743</v>
      </c>
      <c r="F529">
        <v>6.1395199999999997E-2</v>
      </c>
      <c r="G529">
        <v>2.88705E-2</v>
      </c>
      <c r="H529">
        <v>0.12320399999999999</v>
      </c>
      <c r="I529">
        <v>4.2179800000000003E-2</v>
      </c>
      <c r="J529">
        <v>1.1028100000000001E-2</v>
      </c>
      <c r="K529">
        <v>7.0476499999999999E-3</v>
      </c>
      <c r="L529">
        <v>1.5243800000000001E-3</v>
      </c>
      <c r="M529">
        <v>6.8201999999999998E-4</v>
      </c>
      <c r="N529">
        <v>1.7602699999999999E-4</v>
      </c>
      <c r="O529">
        <v>0</v>
      </c>
      <c r="P529" s="1">
        <v>7.3060300000000002E-5</v>
      </c>
    </row>
    <row r="530" spans="1:16" x14ac:dyDescent="0.3">
      <c r="A530">
        <v>2000</v>
      </c>
      <c r="B530">
        <v>0</v>
      </c>
      <c r="C530">
        <v>0.172593</v>
      </c>
      <c r="D530">
        <v>0.16073899999999999</v>
      </c>
      <c r="E530">
        <v>0.33641900000000002</v>
      </c>
      <c r="F530">
        <v>0.122047</v>
      </c>
      <c r="G530">
        <v>3.3083799999999997E-2</v>
      </c>
      <c r="H530">
        <v>3.1741499999999999E-2</v>
      </c>
      <c r="I530">
        <v>9.8364199999999999E-2</v>
      </c>
      <c r="J530">
        <v>2.5831799999999999E-2</v>
      </c>
      <c r="K530">
        <v>1.14889E-2</v>
      </c>
      <c r="L530">
        <v>4.8326999999999997E-3</v>
      </c>
      <c r="M530">
        <v>2.45225E-3</v>
      </c>
      <c r="N530">
        <v>1.5823200000000001E-4</v>
      </c>
      <c r="O530">
        <v>1.8382199999999999E-4</v>
      </c>
      <c r="P530" s="1">
        <v>6.35347E-5</v>
      </c>
    </row>
    <row r="531" spans="1:16" x14ac:dyDescent="0.3">
      <c r="A531">
        <v>2002</v>
      </c>
      <c r="B531">
        <v>0</v>
      </c>
      <c r="C531">
        <v>0.36223100000000003</v>
      </c>
      <c r="D531">
        <v>0.33225700000000002</v>
      </c>
      <c r="E531">
        <v>0.112043</v>
      </c>
      <c r="F531">
        <v>5.9283700000000002E-2</v>
      </c>
      <c r="G531">
        <v>5.1324599999999998E-2</v>
      </c>
      <c r="H531">
        <v>2.4875600000000001E-2</v>
      </c>
      <c r="I531">
        <v>8.6494499999999995E-3</v>
      </c>
      <c r="J531">
        <v>1.1393500000000001E-2</v>
      </c>
      <c r="K531">
        <v>2.0576799999999999E-2</v>
      </c>
      <c r="L531">
        <v>1.0196500000000001E-2</v>
      </c>
      <c r="M531">
        <v>4.1608499999999998E-3</v>
      </c>
      <c r="N531">
        <v>2.1798500000000001E-3</v>
      </c>
      <c r="O531">
        <v>5.5583300000000004E-4</v>
      </c>
      <c r="P531">
        <v>2.7284199999999997E-4</v>
      </c>
    </row>
    <row r="532" spans="1:16" x14ac:dyDescent="0.3">
      <c r="A532">
        <v>2004</v>
      </c>
      <c r="B532">
        <v>0</v>
      </c>
      <c r="C532">
        <v>4.0339800000000002E-2</v>
      </c>
      <c r="D532">
        <v>0.174343</v>
      </c>
      <c r="E532">
        <v>0.42954300000000001</v>
      </c>
      <c r="F532">
        <v>0.21182000000000001</v>
      </c>
      <c r="G532">
        <v>6.1158900000000002E-2</v>
      </c>
      <c r="H532">
        <v>2.9696699999999999E-2</v>
      </c>
      <c r="I532">
        <v>2.82705E-2</v>
      </c>
      <c r="J532">
        <v>9.9722200000000004E-3</v>
      </c>
      <c r="K532">
        <v>5.08881E-3</v>
      </c>
      <c r="L532">
        <v>3.6076900000000002E-3</v>
      </c>
      <c r="M532">
        <v>2.9052599999999998E-3</v>
      </c>
      <c r="N532">
        <v>1.78079E-3</v>
      </c>
      <c r="O532">
        <v>8.5052900000000004E-4</v>
      </c>
      <c r="P532">
        <v>6.2339100000000005E-4</v>
      </c>
    </row>
    <row r="533" spans="1:16" x14ac:dyDescent="0.3">
      <c r="A533">
        <v>2006</v>
      </c>
      <c r="B533">
        <v>0</v>
      </c>
      <c r="C533">
        <v>7.0954500000000004E-2</v>
      </c>
      <c r="D533">
        <v>9.5906199999999997E-2</v>
      </c>
      <c r="E533">
        <v>0.20750199999999999</v>
      </c>
      <c r="F533">
        <v>0.236488</v>
      </c>
      <c r="G533">
        <v>0.18767400000000001</v>
      </c>
      <c r="H533">
        <v>0.108739</v>
      </c>
      <c r="I533">
        <v>3.7438300000000001E-2</v>
      </c>
      <c r="J533">
        <v>1.8023000000000001E-2</v>
      </c>
      <c r="K533">
        <v>1.37159E-2</v>
      </c>
      <c r="L533">
        <v>7.9322100000000003E-3</v>
      </c>
      <c r="M533">
        <v>5.5203099999999996E-3</v>
      </c>
      <c r="N533">
        <v>2.9128000000000001E-3</v>
      </c>
      <c r="O533">
        <v>3.3653400000000001E-3</v>
      </c>
      <c r="P533">
        <v>3.8291100000000002E-3</v>
      </c>
    </row>
    <row r="534" spans="1:16" x14ac:dyDescent="0.3">
      <c r="A534">
        <v>2007</v>
      </c>
      <c r="B534">
        <v>0</v>
      </c>
      <c r="C534">
        <v>0.28363100000000002</v>
      </c>
      <c r="D534">
        <v>8.8362599999999999E-2</v>
      </c>
      <c r="E534">
        <v>0.118866</v>
      </c>
      <c r="F534">
        <v>0.18495500000000001</v>
      </c>
      <c r="G534">
        <v>0.162744</v>
      </c>
      <c r="H534">
        <v>8.4482799999999997E-2</v>
      </c>
      <c r="I534">
        <v>4.5938399999999997E-2</v>
      </c>
      <c r="J534">
        <v>1.6638E-2</v>
      </c>
      <c r="K534">
        <v>5.1898100000000004E-3</v>
      </c>
      <c r="L534">
        <v>5.5768700000000003E-3</v>
      </c>
      <c r="M534">
        <v>1.5847000000000001E-3</v>
      </c>
      <c r="N534">
        <v>4.70989E-4</v>
      </c>
      <c r="O534">
        <v>5.8042E-4</v>
      </c>
      <c r="P534">
        <v>9.7914599999999997E-4</v>
      </c>
    </row>
    <row r="535" spans="1:16" x14ac:dyDescent="0.3">
      <c r="A535">
        <v>2008</v>
      </c>
      <c r="B535">
        <v>0</v>
      </c>
      <c r="C535">
        <v>0.62245099999999998</v>
      </c>
      <c r="D535">
        <v>0.22101899999999999</v>
      </c>
      <c r="E535">
        <v>3.0934799999999998E-2</v>
      </c>
      <c r="F535">
        <v>2.2896E-2</v>
      </c>
      <c r="G535">
        <v>3.6459800000000001E-2</v>
      </c>
      <c r="H535">
        <v>2.8361500000000001E-2</v>
      </c>
      <c r="I535">
        <v>1.51453E-2</v>
      </c>
      <c r="J535">
        <v>1.2473E-2</v>
      </c>
      <c r="K535">
        <v>3.20682E-3</v>
      </c>
      <c r="L535">
        <v>3.2455299999999999E-3</v>
      </c>
      <c r="M535">
        <v>1.4844400000000001E-3</v>
      </c>
      <c r="N535">
        <v>9.5449900000000004E-4</v>
      </c>
      <c r="O535">
        <v>4.12979E-4</v>
      </c>
      <c r="P535">
        <v>9.5483299999999998E-4</v>
      </c>
    </row>
    <row r="536" spans="1:16" x14ac:dyDescent="0.3">
      <c r="A536">
        <v>2009</v>
      </c>
      <c r="B536">
        <v>0</v>
      </c>
      <c r="C536">
        <v>0.27786699999999998</v>
      </c>
      <c r="D536">
        <v>0.58345400000000003</v>
      </c>
      <c r="E536">
        <v>6.9321400000000005E-2</v>
      </c>
      <c r="F536">
        <v>1.0822200000000001E-2</v>
      </c>
      <c r="G536">
        <v>1.18161E-2</v>
      </c>
      <c r="H536">
        <v>1.7602199999999998E-2</v>
      </c>
      <c r="I536">
        <v>1.30732E-2</v>
      </c>
      <c r="J536">
        <v>7.2459899999999999E-3</v>
      </c>
      <c r="K536">
        <v>5.5134600000000004E-3</v>
      </c>
      <c r="L536">
        <v>1.9325099999999999E-3</v>
      </c>
      <c r="M536">
        <v>7.5251300000000001E-4</v>
      </c>
      <c r="N536">
        <v>1.7954000000000001E-4</v>
      </c>
      <c r="O536">
        <v>1.45549E-4</v>
      </c>
      <c r="P536">
        <v>2.7432999999999998E-4</v>
      </c>
    </row>
    <row r="537" spans="1:16" x14ac:dyDescent="0.3">
      <c r="A537">
        <v>2010</v>
      </c>
      <c r="B537">
        <v>0</v>
      </c>
      <c r="C537">
        <v>0.63805000000000001</v>
      </c>
      <c r="D537">
        <v>9.7123799999999996E-2</v>
      </c>
      <c r="E537">
        <v>0.21784300000000001</v>
      </c>
      <c r="F537">
        <v>3.8276400000000002E-2</v>
      </c>
      <c r="G537">
        <v>4.6190500000000004E-3</v>
      </c>
      <c r="H537">
        <v>6.20599E-4</v>
      </c>
      <c r="I537">
        <v>7.3831799999999996E-4</v>
      </c>
      <c r="J537">
        <v>6.7735600000000005E-4</v>
      </c>
      <c r="K537">
        <v>6.4644500000000005E-4</v>
      </c>
      <c r="L537">
        <v>5.97655E-4</v>
      </c>
      <c r="M537">
        <v>2.6026700000000001E-4</v>
      </c>
      <c r="N537">
        <v>1.93418E-4</v>
      </c>
      <c r="O537">
        <v>1.2924200000000001E-4</v>
      </c>
      <c r="P537">
        <v>2.23699E-4</v>
      </c>
    </row>
    <row r="538" spans="1:16" x14ac:dyDescent="0.3">
      <c r="A538">
        <v>2012</v>
      </c>
      <c r="B538">
        <v>0</v>
      </c>
      <c r="C538">
        <v>0.29742000000000002</v>
      </c>
      <c r="D538">
        <v>0.24856300000000001</v>
      </c>
      <c r="E538">
        <v>0.37030099999999999</v>
      </c>
      <c r="F538">
        <v>3.07009E-2</v>
      </c>
      <c r="G538">
        <v>3.7281300000000003E-2</v>
      </c>
      <c r="H538">
        <v>9.6402099999999998E-3</v>
      </c>
      <c r="I538">
        <v>1.9818000000000001E-3</v>
      </c>
      <c r="J538">
        <v>1.26224E-3</v>
      </c>
      <c r="K538">
        <v>9.7876600000000005E-4</v>
      </c>
      <c r="L538">
        <v>9.9498800000000004E-4</v>
      </c>
      <c r="M538">
        <v>2.9777500000000001E-4</v>
      </c>
      <c r="N538">
        <v>3.7759399999999998E-4</v>
      </c>
      <c r="O538" s="1">
        <v>8.9782400000000003E-5</v>
      </c>
      <c r="P538">
        <v>1.10802E-4</v>
      </c>
    </row>
    <row r="540" spans="1:16" x14ac:dyDescent="0.3">
      <c r="A540" t="s">
        <v>44</v>
      </c>
    </row>
    <row r="541" spans="1:16" x14ac:dyDescent="0.3">
      <c r="A541">
        <v>1964</v>
      </c>
      <c r="B541">
        <v>60.462699999999998</v>
      </c>
      <c r="C541">
        <v>454.238</v>
      </c>
      <c r="D541">
        <v>4.64316</v>
      </c>
      <c r="E541">
        <v>4.7252799999999997</v>
      </c>
      <c r="F541">
        <v>1.2692399999999999</v>
      </c>
      <c r="G541">
        <v>3.84043</v>
      </c>
      <c r="H541">
        <v>5.4459</v>
      </c>
    </row>
    <row r="542" spans="1:16" x14ac:dyDescent="0.3">
      <c r="A542">
        <v>1965</v>
      </c>
      <c r="B542">
        <v>150.06299999999999</v>
      </c>
      <c r="C542">
        <v>28.703499999999998</v>
      </c>
      <c r="D542">
        <v>4.0830000000000002</v>
      </c>
      <c r="E542">
        <v>4.2867600000000001</v>
      </c>
      <c r="F542">
        <v>1.2692399999999999</v>
      </c>
      <c r="G542">
        <v>3.2802600000000002</v>
      </c>
      <c r="H542">
        <v>4.8857299999999997</v>
      </c>
    </row>
    <row r="543" spans="1:16" x14ac:dyDescent="0.3">
      <c r="A543">
        <v>1966</v>
      </c>
      <c r="B543">
        <v>153.25800000000001</v>
      </c>
      <c r="C543">
        <v>48.631</v>
      </c>
      <c r="D543">
        <v>3.9544600000000001</v>
      </c>
      <c r="E543">
        <v>4.1440900000000003</v>
      </c>
      <c r="F543">
        <v>1.2692399999999999</v>
      </c>
      <c r="G543">
        <v>3.1517300000000001</v>
      </c>
      <c r="H543">
        <v>4.7572000000000001</v>
      </c>
    </row>
    <row r="544" spans="1:16" x14ac:dyDescent="0.3">
      <c r="A544">
        <v>1967</v>
      </c>
      <c r="B544">
        <v>138.22499999999999</v>
      </c>
      <c r="C544">
        <v>15.147500000000001</v>
      </c>
      <c r="D544">
        <v>3.4668600000000001</v>
      </c>
      <c r="E544">
        <v>3.7626599999999999</v>
      </c>
      <c r="F544">
        <v>1.2692399999999999</v>
      </c>
      <c r="G544">
        <v>2.66412</v>
      </c>
      <c r="H544">
        <v>4.2695999999999996</v>
      </c>
    </row>
    <row r="545" spans="1:8" x14ac:dyDescent="0.3">
      <c r="A545">
        <v>1968</v>
      </c>
      <c r="B545">
        <v>113.32299999999999</v>
      </c>
      <c r="C545">
        <v>210.48099999999999</v>
      </c>
      <c r="D545">
        <v>3.7027299999999999</v>
      </c>
      <c r="E545">
        <v>3.7927300000000002</v>
      </c>
      <c r="F545">
        <v>1.2692399999999999</v>
      </c>
      <c r="G545">
        <v>2.9</v>
      </c>
      <c r="H545">
        <v>4.5054699999999999</v>
      </c>
    </row>
    <row r="546" spans="1:8" x14ac:dyDescent="0.3">
      <c r="A546">
        <v>1969</v>
      </c>
      <c r="B546">
        <v>86.042699999999996</v>
      </c>
      <c r="C546">
        <v>87.916399999999996</v>
      </c>
      <c r="D546">
        <v>3.5177100000000001</v>
      </c>
      <c r="E546">
        <v>3.6258900000000001</v>
      </c>
      <c r="F546">
        <v>1.2692399999999999</v>
      </c>
      <c r="G546">
        <v>2.7149700000000001</v>
      </c>
      <c r="H546">
        <v>4.3204500000000001</v>
      </c>
    </row>
    <row r="547" spans="1:8" x14ac:dyDescent="0.3">
      <c r="A547">
        <v>1970</v>
      </c>
      <c r="B547">
        <v>5.8950899999999997</v>
      </c>
      <c r="C547">
        <v>2.09829</v>
      </c>
      <c r="D547">
        <v>2.7650700000000001</v>
      </c>
      <c r="E547">
        <v>3.5796600000000001</v>
      </c>
      <c r="F547">
        <v>1.2692399999999999</v>
      </c>
      <c r="G547">
        <v>1.96234</v>
      </c>
      <c r="H547">
        <v>3.5678100000000001</v>
      </c>
    </row>
    <row r="548" spans="1:8" x14ac:dyDescent="0.3">
      <c r="A548">
        <v>1971</v>
      </c>
      <c r="B548">
        <v>2.5084300000000002</v>
      </c>
      <c r="C548">
        <v>16.3949</v>
      </c>
      <c r="D548">
        <v>3.5290300000000001</v>
      </c>
      <c r="E548">
        <v>3.9083399999999999</v>
      </c>
      <c r="F548">
        <v>1.2692399999999999</v>
      </c>
      <c r="G548">
        <v>2.7262900000000001</v>
      </c>
      <c r="H548">
        <v>4.3317699999999997</v>
      </c>
    </row>
    <row r="549" spans="1:8" x14ac:dyDescent="0.3">
      <c r="A549">
        <v>1972</v>
      </c>
      <c r="B549">
        <v>65.6434</v>
      </c>
      <c r="C549">
        <v>5.8297999999999996</v>
      </c>
      <c r="D549">
        <v>3.5399600000000002</v>
      </c>
      <c r="E549">
        <v>4.0617799999999997</v>
      </c>
      <c r="F549">
        <v>1.2692399999999999</v>
      </c>
      <c r="G549">
        <v>2.7372299999999998</v>
      </c>
      <c r="H549">
        <v>4.3426999999999998</v>
      </c>
    </row>
    <row r="550" spans="1:8" x14ac:dyDescent="0.3">
      <c r="A550">
        <v>1973</v>
      </c>
      <c r="B550">
        <v>107.215</v>
      </c>
      <c r="C550">
        <v>15.3436</v>
      </c>
      <c r="D550">
        <v>4.7344499999999998</v>
      </c>
      <c r="E550">
        <v>4.2735399999999997</v>
      </c>
      <c r="F550">
        <v>1.2692399999999999</v>
      </c>
      <c r="G550">
        <v>3.9317199999999999</v>
      </c>
      <c r="H550">
        <v>5.5371899999999998</v>
      </c>
    </row>
    <row r="551" spans="1:8" x14ac:dyDescent="0.3">
      <c r="A551">
        <v>1974</v>
      </c>
      <c r="B551">
        <v>139.52600000000001</v>
      </c>
      <c r="C551">
        <v>86.842500000000001</v>
      </c>
      <c r="D551">
        <v>3.20174</v>
      </c>
      <c r="E551">
        <v>3.4137599999999999</v>
      </c>
      <c r="F551">
        <v>1.2692399999999999</v>
      </c>
      <c r="G551">
        <v>2.399</v>
      </c>
      <c r="H551">
        <v>4.0044700000000004</v>
      </c>
    </row>
    <row r="552" spans="1:8" x14ac:dyDescent="0.3">
      <c r="A552">
        <v>1975</v>
      </c>
      <c r="B552">
        <v>135.774</v>
      </c>
      <c r="C552">
        <v>116.98399999999999</v>
      </c>
      <c r="D552">
        <v>3.2727900000000001</v>
      </c>
      <c r="E552">
        <v>3.4018299999999999</v>
      </c>
      <c r="F552">
        <v>1.2692399999999999</v>
      </c>
      <c r="G552">
        <v>2.4700500000000001</v>
      </c>
      <c r="H552">
        <v>4.07552</v>
      </c>
    </row>
    <row r="553" spans="1:8" x14ac:dyDescent="0.3">
      <c r="A553">
        <v>1976</v>
      </c>
      <c r="B553">
        <v>275.36200000000002</v>
      </c>
      <c r="C553">
        <v>78.037800000000004</v>
      </c>
      <c r="D553">
        <v>3.7037599999999999</v>
      </c>
      <c r="E553">
        <v>3.52006</v>
      </c>
      <c r="F553">
        <v>1.2692399999999999</v>
      </c>
      <c r="G553">
        <v>2.9010199999999999</v>
      </c>
      <c r="H553">
        <v>4.5064900000000003</v>
      </c>
    </row>
    <row r="554" spans="1:8" x14ac:dyDescent="0.3">
      <c r="A554">
        <v>1977</v>
      </c>
      <c r="B554">
        <v>72.097999999999999</v>
      </c>
      <c r="C554">
        <v>54.662100000000002</v>
      </c>
      <c r="D554">
        <v>3.3773900000000001</v>
      </c>
      <c r="E554">
        <v>3.5913499999999998</v>
      </c>
      <c r="F554">
        <v>1.2692399999999999</v>
      </c>
      <c r="G554">
        <v>2.5746500000000001</v>
      </c>
      <c r="H554">
        <v>4.1801300000000001</v>
      </c>
    </row>
    <row r="555" spans="1:8" x14ac:dyDescent="0.3">
      <c r="A555">
        <v>1978</v>
      </c>
      <c r="B555">
        <v>1050.42</v>
      </c>
      <c r="C555">
        <v>10946.5</v>
      </c>
      <c r="D555">
        <v>3.7134900000000002</v>
      </c>
      <c r="E555">
        <v>3.7285200000000001</v>
      </c>
      <c r="F555">
        <v>1.2692399999999999</v>
      </c>
      <c r="G555">
        <v>3.3544999999999998</v>
      </c>
      <c r="H555">
        <v>4.0724900000000002</v>
      </c>
    </row>
    <row r="556" spans="1:8" x14ac:dyDescent="0.3">
      <c r="A556">
        <v>1979</v>
      </c>
      <c r="B556">
        <v>190.215</v>
      </c>
      <c r="C556">
        <v>611.73800000000006</v>
      </c>
      <c r="D556">
        <v>3.8262200000000002</v>
      </c>
      <c r="E556">
        <v>3.7483900000000001</v>
      </c>
      <c r="F556">
        <v>1.2692399999999999</v>
      </c>
      <c r="G556">
        <v>3.4672299999999998</v>
      </c>
      <c r="H556">
        <v>4.1852200000000002</v>
      </c>
    </row>
    <row r="557" spans="1:8" x14ac:dyDescent="0.3">
      <c r="A557">
        <v>1980</v>
      </c>
      <c r="B557">
        <v>100.73099999999999</v>
      </c>
      <c r="C557">
        <v>66.339799999999997</v>
      </c>
      <c r="D557">
        <v>3.98508</v>
      </c>
      <c r="E557">
        <v>3.7368000000000001</v>
      </c>
      <c r="F557">
        <v>1.2692399999999999</v>
      </c>
      <c r="G557">
        <v>3.62609</v>
      </c>
      <c r="H557">
        <v>4.3440799999999999</v>
      </c>
    </row>
    <row r="558" spans="1:8" x14ac:dyDescent="0.3">
      <c r="A558">
        <v>1981</v>
      </c>
      <c r="B558">
        <v>568.774</v>
      </c>
      <c r="C558">
        <v>1677.68</v>
      </c>
      <c r="D558">
        <v>3.9065799999999999</v>
      </c>
      <c r="E558">
        <v>3.8714900000000001</v>
      </c>
      <c r="F558">
        <v>1.2692399999999999</v>
      </c>
      <c r="G558">
        <v>3.54758</v>
      </c>
      <c r="H558">
        <v>4.2655700000000003</v>
      </c>
    </row>
    <row r="559" spans="1:8" x14ac:dyDescent="0.3">
      <c r="A559">
        <v>1982</v>
      </c>
      <c r="B559">
        <v>689.697</v>
      </c>
      <c r="C559">
        <v>183.38300000000001</v>
      </c>
      <c r="D559">
        <v>4.4533399999999999</v>
      </c>
      <c r="E559">
        <v>4.35961</v>
      </c>
      <c r="F559">
        <v>1.2692399999999999</v>
      </c>
      <c r="G559">
        <v>4.0943500000000004</v>
      </c>
      <c r="H559">
        <v>4.8123399999999998</v>
      </c>
    </row>
    <row r="560" spans="1:8" x14ac:dyDescent="0.3">
      <c r="A560">
        <v>1983</v>
      </c>
      <c r="B560">
        <v>60.420299999999997</v>
      </c>
      <c r="C560">
        <v>366.01499999999999</v>
      </c>
      <c r="D560">
        <v>4.7896099999999997</v>
      </c>
      <c r="E560">
        <v>4.8700700000000001</v>
      </c>
      <c r="F560">
        <v>1.2692399999999999</v>
      </c>
      <c r="G560">
        <v>4.4306200000000002</v>
      </c>
      <c r="H560">
        <v>5.1486099999999997</v>
      </c>
    </row>
    <row r="561" spans="1:8" x14ac:dyDescent="0.3">
      <c r="A561">
        <v>1984</v>
      </c>
      <c r="B561">
        <v>738.30799999999999</v>
      </c>
      <c r="C561">
        <v>698.09</v>
      </c>
      <c r="D561">
        <v>5.2950699999999999</v>
      </c>
      <c r="E561">
        <v>5.2389099999999997</v>
      </c>
      <c r="F561">
        <v>1.2692399999999999</v>
      </c>
      <c r="G561">
        <v>4.93607</v>
      </c>
      <c r="H561">
        <v>5.6540600000000003</v>
      </c>
    </row>
    <row r="562" spans="1:8" x14ac:dyDescent="0.3">
      <c r="A562">
        <v>1985</v>
      </c>
      <c r="B562">
        <v>122.184</v>
      </c>
      <c r="C562">
        <v>178.62899999999999</v>
      </c>
      <c r="D562">
        <v>5.5972400000000002</v>
      </c>
      <c r="E562">
        <v>5.4380100000000002</v>
      </c>
      <c r="F562">
        <v>1.2692399999999999</v>
      </c>
      <c r="G562">
        <v>5.2382400000000002</v>
      </c>
      <c r="H562">
        <v>5.9562299999999997</v>
      </c>
    </row>
    <row r="563" spans="1:8" x14ac:dyDescent="0.3">
      <c r="A563">
        <v>1986</v>
      </c>
      <c r="B563">
        <v>956.61199999999997</v>
      </c>
      <c r="C563">
        <v>133.95500000000001</v>
      </c>
      <c r="D563">
        <v>5.3071299999999999</v>
      </c>
      <c r="E563">
        <v>5.4629599999999998</v>
      </c>
      <c r="F563">
        <v>1.2692399999999999</v>
      </c>
      <c r="G563">
        <v>4.9481400000000004</v>
      </c>
      <c r="H563">
        <v>5.6661299999999999</v>
      </c>
    </row>
    <row r="564" spans="1:8" x14ac:dyDescent="0.3">
      <c r="A564">
        <v>1987</v>
      </c>
      <c r="B564">
        <v>22.022500000000001</v>
      </c>
      <c r="C564">
        <v>12.4352</v>
      </c>
      <c r="D564">
        <v>6.67056</v>
      </c>
      <c r="E564">
        <v>5.9382900000000003</v>
      </c>
      <c r="F564">
        <v>1.2692399999999999</v>
      </c>
      <c r="G564">
        <v>6.3115699999999997</v>
      </c>
      <c r="H564">
        <v>7.02956</v>
      </c>
    </row>
    <row r="565" spans="1:8" x14ac:dyDescent="0.3">
      <c r="A565">
        <v>1988</v>
      </c>
      <c r="B565">
        <v>108.74</v>
      </c>
      <c r="C565">
        <v>68.702100000000002</v>
      </c>
      <c r="D565">
        <v>5.4151999999999996</v>
      </c>
      <c r="E565">
        <v>5.67096</v>
      </c>
      <c r="F565">
        <v>1.2692399999999999</v>
      </c>
      <c r="G565">
        <v>5.0561999999999996</v>
      </c>
      <c r="H565">
        <v>5.7741899999999999</v>
      </c>
    </row>
    <row r="566" spans="1:8" x14ac:dyDescent="0.3">
      <c r="A566">
        <v>1989</v>
      </c>
      <c r="B566">
        <v>241.90100000000001</v>
      </c>
      <c r="C566">
        <v>46.392200000000003</v>
      </c>
      <c r="D566">
        <v>6.6079600000000003</v>
      </c>
      <c r="E566">
        <v>6.3004100000000003</v>
      </c>
      <c r="F566">
        <v>1.2692399999999999</v>
      </c>
      <c r="G566">
        <v>6.2489600000000003</v>
      </c>
      <c r="H566">
        <v>6.9669499999999998</v>
      </c>
    </row>
    <row r="567" spans="1:8" x14ac:dyDescent="0.3">
      <c r="A567">
        <v>1990</v>
      </c>
      <c r="B567">
        <v>182.96199999999999</v>
      </c>
      <c r="C567">
        <v>210.43899999999999</v>
      </c>
      <c r="D567">
        <v>6.6340300000000001</v>
      </c>
      <c r="E567">
        <v>6.4764400000000002</v>
      </c>
      <c r="F567">
        <v>1.2692399999999999</v>
      </c>
      <c r="G567">
        <v>6.2750399999999997</v>
      </c>
      <c r="H567">
        <v>6.9930300000000001</v>
      </c>
    </row>
    <row r="568" spans="1:8" x14ac:dyDescent="0.3">
      <c r="A568">
        <v>1991</v>
      </c>
      <c r="B568">
        <v>23.164999999999999</v>
      </c>
      <c r="C568">
        <v>23.7303</v>
      </c>
      <c r="D568">
        <v>7.38124</v>
      </c>
      <c r="E568">
        <v>6.7437500000000004</v>
      </c>
      <c r="F568">
        <v>1.2692399999999999</v>
      </c>
      <c r="G568">
        <v>7.18825</v>
      </c>
      <c r="H568">
        <v>7.5742399999999996</v>
      </c>
    </row>
    <row r="569" spans="1:8" x14ac:dyDescent="0.3">
      <c r="A569">
        <v>1992</v>
      </c>
      <c r="B569">
        <v>170.053</v>
      </c>
      <c r="C569">
        <v>190.11099999999999</v>
      </c>
      <c r="D569">
        <v>6.0305999999999997</v>
      </c>
      <c r="E569">
        <v>5.78782</v>
      </c>
      <c r="F569">
        <v>1.2692399999999999</v>
      </c>
      <c r="G569">
        <v>5.8510999999999997</v>
      </c>
      <c r="H569">
        <v>6.2100999999999997</v>
      </c>
    </row>
    <row r="570" spans="1:8" x14ac:dyDescent="0.3">
      <c r="A570">
        <v>1993</v>
      </c>
      <c r="B570">
        <v>932.92399999999998</v>
      </c>
      <c r="C570">
        <v>254245</v>
      </c>
      <c r="D570">
        <v>4.8545600000000002</v>
      </c>
      <c r="E570">
        <v>4.85006</v>
      </c>
      <c r="F570">
        <v>1.2692399999999999</v>
      </c>
      <c r="G570">
        <v>4.7006399999999999</v>
      </c>
      <c r="H570">
        <v>5.0084799999999996</v>
      </c>
    </row>
    <row r="571" spans="1:8" x14ac:dyDescent="0.3">
      <c r="A571">
        <v>1994</v>
      </c>
      <c r="B571">
        <v>628.91399999999999</v>
      </c>
      <c r="C571">
        <v>247.24100000000001</v>
      </c>
      <c r="D571">
        <v>5.1072100000000002</v>
      </c>
      <c r="E571">
        <v>5.2066400000000002</v>
      </c>
      <c r="F571">
        <v>1.2692399999999999</v>
      </c>
      <c r="G571">
        <v>4.8617999999999997</v>
      </c>
      <c r="H571">
        <v>5.3526100000000003</v>
      </c>
    </row>
    <row r="572" spans="1:8" x14ac:dyDescent="0.3">
      <c r="A572">
        <v>1995</v>
      </c>
      <c r="B572">
        <v>633.87099999999998</v>
      </c>
      <c r="C572">
        <v>1637.83</v>
      </c>
      <c r="D572">
        <v>5.73834</v>
      </c>
      <c r="E572">
        <v>5.77684</v>
      </c>
      <c r="F572">
        <v>1.2692399999999999</v>
      </c>
      <c r="G572">
        <v>5.5214600000000003</v>
      </c>
      <c r="H572">
        <v>5.9552199999999997</v>
      </c>
    </row>
    <row r="573" spans="1:8" x14ac:dyDescent="0.3">
      <c r="A573">
        <v>1996</v>
      </c>
      <c r="B573">
        <v>99.542000000000002</v>
      </c>
      <c r="C573">
        <v>516.86800000000005</v>
      </c>
      <c r="D573">
        <v>6.4359299999999999</v>
      </c>
      <c r="E573">
        <v>6.3590799999999996</v>
      </c>
      <c r="F573">
        <v>1.2692399999999999</v>
      </c>
      <c r="G573">
        <v>6.2272699999999999</v>
      </c>
      <c r="H573">
        <v>6.6445999999999996</v>
      </c>
    </row>
    <row r="574" spans="1:8" x14ac:dyDescent="0.3">
      <c r="A574">
        <v>1997</v>
      </c>
      <c r="B574">
        <v>738.91300000000001</v>
      </c>
      <c r="C574">
        <v>833.32899999999995</v>
      </c>
      <c r="D574">
        <v>5.9664000000000001</v>
      </c>
      <c r="E574">
        <v>6.0354900000000002</v>
      </c>
      <c r="F574">
        <v>1.2692399999999999</v>
      </c>
      <c r="G574">
        <v>5.8077500000000004</v>
      </c>
      <c r="H574">
        <v>6.1250600000000004</v>
      </c>
    </row>
    <row r="575" spans="1:8" x14ac:dyDescent="0.3">
      <c r="A575">
        <v>1998</v>
      </c>
      <c r="B575">
        <v>1877.54</v>
      </c>
      <c r="C575">
        <v>11006.9</v>
      </c>
      <c r="D575">
        <v>6.1832099999999999</v>
      </c>
      <c r="E575">
        <v>6.1654799999999996</v>
      </c>
      <c r="F575">
        <v>1.2692399999999999</v>
      </c>
      <c r="G575">
        <v>6.0284399999999998</v>
      </c>
      <c r="H575">
        <v>6.3379899999999996</v>
      </c>
    </row>
    <row r="576" spans="1:8" x14ac:dyDescent="0.3">
      <c r="A576">
        <v>1999</v>
      </c>
      <c r="B576">
        <v>3900.51</v>
      </c>
      <c r="C576">
        <v>1937.68</v>
      </c>
      <c r="D576">
        <v>5.7369899999999996</v>
      </c>
      <c r="E576">
        <v>5.7831200000000003</v>
      </c>
      <c r="F576">
        <v>1.2692399999999999</v>
      </c>
      <c r="G576">
        <v>5.6179800000000002</v>
      </c>
      <c r="H576">
        <v>5.8559900000000003</v>
      </c>
    </row>
    <row r="577" spans="1:16" x14ac:dyDescent="0.3">
      <c r="A577">
        <v>2000</v>
      </c>
      <c r="B577">
        <v>4128.7</v>
      </c>
      <c r="C577">
        <v>54955.1</v>
      </c>
      <c r="D577">
        <v>5.9706000000000001</v>
      </c>
      <c r="E577">
        <v>5.9793599999999998</v>
      </c>
      <c r="F577">
        <v>1.2692399999999999</v>
      </c>
      <c r="G577">
        <v>5.8512000000000004</v>
      </c>
      <c r="H577">
        <v>6.09</v>
      </c>
    </row>
    <row r="578" spans="1:16" x14ac:dyDescent="0.3">
      <c r="A578">
        <v>2001</v>
      </c>
      <c r="B578">
        <v>746.58100000000002</v>
      </c>
      <c r="C578">
        <v>306.62099999999998</v>
      </c>
      <c r="D578">
        <v>6.2123200000000001</v>
      </c>
      <c r="E578">
        <v>6.0994999999999999</v>
      </c>
      <c r="F578">
        <v>1.2692399999999999</v>
      </c>
      <c r="G578">
        <v>6.06351</v>
      </c>
      <c r="H578">
        <v>6.3611300000000002</v>
      </c>
    </row>
    <row r="579" spans="1:16" x14ac:dyDescent="0.3">
      <c r="A579">
        <v>2002</v>
      </c>
      <c r="B579">
        <v>1624.36</v>
      </c>
      <c r="C579">
        <v>22802.7</v>
      </c>
      <c r="D579">
        <v>6.1158200000000003</v>
      </c>
      <c r="E579">
        <v>6.1018800000000004</v>
      </c>
      <c r="F579">
        <v>1.2692399999999999</v>
      </c>
      <c r="G579">
        <v>5.99411</v>
      </c>
      <c r="H579">
        <v>6.2375299999999996</v>
      </c>
    </row>
    <row r="580" spans="1:16" x14ac:dyDescent="0.3">
      <c r="A580">
        <v>2003</v>
      </c>
      <c r="B580">
        <v>1405.51</v>
      </c>
      <c r="C580" s="1">
        <v>6300360</v>
      </c>
      <c r="D580">
        <v>5.5728200000000001</v>
      </c>
      <c r="E580">
        <v>5.5719500000000002</v>
      </c>
      <c r="F580">
        <v>1.2692399999999999</v>
      </c>
      <c r="G580">
        <v>5.4441100000000002</v>
      </c>
      <c r="H580">
        <v>5.70153</v>
      </c>
    </row>
    <row r="581" spans="1:16" x14ac:dyDescent="0.3">
      <c r="A581">
        <v>2004</v>
      </c>
      <c r="B581">
        <v>2477.12</v>
      </c>
      <c r="C581">
        <v>2249.52</v>
      </c>
      <c r="D581">
        <v>5.4183399999999997</v>
      </c>
      <c r="E581">
        <v>5.3761200000000002</v>
      </c>
      <c r="F581">
        <v>1.2692399999999999</v>
      </c>
      <c r="G581">
        <v>5.27902</v>
      </c>
      <c r="H581">
        <v>5.5576600000000003</v>
      </c>
    </row>
    <row r="582" spans="1:16" x14ac:dyDescent="0.3">
      <c r="A582">
        <v>2005</v>
      </c>
      <c r="B582">
        <v>1950.65</v>
      </c>
      <c r="C582">
        <v>4820.84</v>
      </c>
      <c r="D582">
        <v>5.5352300000000003</v>
      </c>
      <c r="E582">
        <v>5.5578099999999999</v>
      </c>
      <c r="F582">
        <v>1.2692399999999999</v>
      </c>
      <c r="G582">
        <v>5.4079800000000002</v>
      </c>
      <c r="H582">
        <v>5.6624699999999999</v>
      </c>
    </row>
    <row r="583" spans="1:16" x14ac:dyDescent="0.3">
      <c r="A583">
        <v>2006</v>
      </c>
      <c r="B583">
        <v>1330.01</v>
      </c>
      <c r="C583">
        <v>653.84699999999998</v>
      </c>
      <c r="D583">
        <v>5.8189099999999998</v>
      </c>
      <c r="E583">
        <v>5.8879999999999999</v>
      </c>
      <c r="F583">
        <v>1.2692399999999999</v>
      </c>
      <c r="G583">
        <v>5.67875</v>
      </c>
      <c r="H583">
        <v>5.9590800000000002</v>
      </c>
    </row>
    <row r="584" spans="1:16" x14ac:dyDescent="0.3">
      <c r="A584">
        <v>2007</v>
      </c>
      <c r="B584">
        <v>3119.24</v>
      </c>
      <c r="C584">
        <v>1044.77</v>
      </c>
      <c r="D584">
        <v>6.1960199999999999</v>
      </c>
      <c r="E584">
        <v>6.2543699999999998</v>
      </c>
      <c r="F584">
        <v>1.2692399999999999</v>
      </c>
      <c r="G584">
        <v>6.0703500000000004</v>
      </c>
      <c r="H584">
        <v>6.3216999999999999</v>
      </c>
    </row>
    <row r="585" spans="1:16" x14ac:dyDescent="0.3">
      <c r="A585">
        <v>2008</v>
      </c>
      <c r="B585">
        <v>2529.4</v>
      </c>
      <c r="C585">
        <v>5488.66</v>
      </c>
      <c r="D585">
        <v>6.5705499999999999</v>
      </c>
      <c r="E585">
        <v>6.5410599999999999</v>
      </c>
      <c r="F585">
        <v>1.2692399999999999</v>
      </c>
      <c r="G585">
        <v>6.4328799999999999</v>
      </c>
      <c r="H585">
        <v>6.7082199999999998</v>
      </c>
    </row>
    <row r="586" spans="1:16" x14ac:dyDescent="0.3">
      <c r="A586">
        <v>2009</v>
      </c>
      <c r="B586">
        <v>999.73800000000006</v>
      </c>
      <c r="C586">
        <v>477.34899999999999</v>
      </c>
      <c r="D586">
        <v>6.2832100000000004</v>
      </c>
      <c r="E586">
        <v>6.1571499999999997</v>
      </c>
      <c r="F586">
        <v>1.2692399999999999</v>
      </c>
      <c r="G586">
        <v>6.1475299999999997</v>
      </c>
      <c r="H586">
        <v>6.4188999999999998</v>
      </c>
    </row>
    <row r="587" spans="1:16" x14ac:dyDescent="0.3">
      <c r="A587">
        <v>2010</v>
      </c>
      <c r="B587">
        <v>1539.1</v>
      </c>
      <c r="C587">
        <v>2702.74</v>
      </c>
      <c r="D587">
        <v>5.2419500000000001</v>
      </c>
      <c r="E587">
        <v>5.1981200000000003</v>
      </c>
      <c r="F587">
        <v>1.2692399999999999</v>
      </c>
      <c r="G587">
        <v>5.1062599999999998</v>
      </c>
      <c r="H587">
        <v>5.3776299999999999</v>
      </c>
    </row>
    <row r="588" spans="1:16" x14ac:dyDescent="0.3">
      <c r="A588">
        <v>2011</v>
      </c>
      <c r="B588">
        <v>2077.92</v>
      </c>
      <c r="C588">
        <v>973.64200000000005</v>
      </c>
      <c r="D588">
        <v>5.4200499999999998</v>
      </c>
      <c r="E588">
        <v>5.3595699999999997</v>
      </c>
      <c r="F588">
        <v>1.2692399999999999</v>
      </c>
      <c r="G588">
        <v>5.28437</v>
      </c>
      <c r="H588">
        <v>5.5557400000000001</v>
      </c>
    </row>
    <row r="589" spans="1:16" x14ac:dyDescent="0.3">
      <c r="A589">
        <v>2012</v>
      </c>
      <c r="B589">
        <v>1459.03</v>
      </c>
      <c r="C589">
        <v>3810.4</v>
      </c>
      <c r="D589">
        <v>5.0377299999999998</v>
      </c>
      <c r="E589">
        <v>5.0081699999999998</v>
      </c>
      <c r="F589">
        <v>1.2692399999999999</v>
      </c>
      <c r="G589">
        <v>4.9020400000000004</v>
      </c>
      <c r="H589">
        <v>5.1734200000000001</v>
      </c>
    </row>
    <row r="590" spans="1:16" x14ac:dyDescent="0.3">
      <c r="A590" t="s">
        <v>88</v>
      </c>
    </row>
    <row r="591" spans="1:16" x14ac:dyDescent="0.3">
      <c r="B591">
        <v>1.1545399999999999E-3</v>
      </c>
      <c r="C591">
        <v>1.3339200000000001E-2</v>
      </c>
      <c r="D591">
        <v>4.1419600000000001E-2</v>
      </c>
      <c r="E591">
        <v>0.20259099999999999</v>
      </c>
      <c r="F591">
        <v>0.21334500000000001</v>
      </c>
      <c r="G591">
        <v>0.212343</v>
      </c>
      <c r="H591">
        <v>0.20305500000000001</v>
      </c>
      <c r="I591">
        <v>0.19175600000000001</v>
      </c>
      <c r="J591">
        <v>0.18122199999999999</v>
      </c>
      <c r="K591">
        <v>0.17347099999999999</v>
      </c>
      <c r="L591">
        <v>0.17347099999999999</v>
      </c>
      <c r="M591">
        <v>0.17347099999999999</v>
      </c>
      <c r="N591">
        <v>0.17347099999999999</v>
      </c>
      <c r="O591">
        <v>0.17347099999999999</v>
      </c>
      <c r="P591">
        <v>0.17347099999999999</v>
      </c>
    </row>
    <row r="592" spans="1:16" x14ac:dyDescent="0.3">
      <c r="B592">
        <v>9.4938499999999996E-4</v>
      </c>
      <c r="C592">
        <v>1.17921E-2</v>
      </c>
      <c r="D592">
        <v>5.0070900000000002E-2</v>
      </c>
      <c r="E592">
        <v>0.19889899999999999</v>
      </c>
      <c r="F592">
        <v>0.18813099999999999</v>
      </c>
      <c r="G592">
        <v>0.176094</v>
      </c>
      <c r="H592">
        <v>0.16563800000000001</v>
      </c>
      <c r="I592">
        <v>0.15675600000000001</v>
      </c>
      <c r="J592">
        <v>0.148753</v>
      </c>
      <c r="K592">
        <v>0.142544</v>
      </c>
      <c r="L592">
        <v>0.142544</v>
      </c>
      <c r="M592">
        <v>0.142544</v>
      </c>
      <c r="N592">
        <v>0.142544</v>
      </c>
      <c r="O592">
        <v>0.142544</v>
      </c>
      <c r="P592">
        <v>0.142544</v>
      </c>
    </row>
    <row r="593" spans="2:16" x14ac:dyDescent="0.3">
      <c r="B593">
        <v>9.0989300000000005E-4</v>
      </c>
      <c r="C593">
        <v>1.43657E-2</v>
      </c>
      <c r="D593">
        <v>5.48656E-2</v>
      </c>
      <c r="E593">
        <v>0.17416499999999999</v>
      </c>
      <c r="F593">
        <v>0.167319</v>
      </c>
      <c r="G593">
        <v>0.15583</v>
      </c>
      <c r="H593">
        <v>0.147207</v>
      </c>
      <c r="I593">
        <v>0.139595</v>
      </c>
      <c r="J593">
        <v>0.133575</v>
      </c>
      <c r="K593">
        <v>0.129361</v>
      </c>
      <c r="L593">
        <v>0.129361</v>
      </c>
      <c r="M593">
        <v>0.129361</v>
      </c>
      <c r="N593">
        <v>0.129361</v>
      </c>
      <c r="O593">
        <v>0.129361</v>
      </c>
      <c r="P593">
        <v>0.129361</v>
      </c>
    </row>
    <row r="594" spans="2:16" x14ac:dyDescent="0.3">
      <c r="B594">
        <v>1.5384699999999999E-3</v>
      </c>
      <c r="C594">
        <v>2.9105700000000002E-2</v>
      </c>
      <c r="D594">
        <v>0.15956699999999999</v>
      </c>
      <c r="E594">
        <v>0.24501300000000001</v>
      </c>
      <c r="F594">
        <v>0.244419</v>
      </c>
      <c r="G594">
        <v>0.23664099999999999</v>
      </c>
      <c r="H594">
        <v>0.233985</v>
      </c>
      <c r="I594">
        <v>0.23028499999999999</v>
      </c>
      <c r="J594">
        <v>0.22622500000000001</v>
      </c>
      <c r="K594">
        <v>0.224907</v>
      </c>
      <c r="L594">
        <v>0.224907</v>
      </c>
      <c r="M594">
        <v>0.224907</v>
      </c>
      <c r="N594">
        <v>0.224907</v>
      </c>
      <c r="O594">
        <v>0.224907</v>
      </c>
      <c r="P594">
        <v>0.224907</v>
      </c>
    </row>
    <row r="595" spans="2:16" x14ac:dyDescent="0.3">
      <c r="B595">
        <v>1.6871E-3</v>
      </c>
      <c r="C595">
        <v>3.2981700000000003E-2</v>
      </c>
      <c r="D595">
        <v>0.127442</v>
      </c>
      <c r="E595">
        <v>0.27536500000000003</v>
      </c>
      <c r="F595">
        <v>0.25981300000000002</v>
      </c>
      <c r="G595">
        <v>0.24417700000000001</v>
      </c>
      <c r="H595">
        <v>0.23588300000000001</v>
      </c>
      <c r="I595">
        <v>0.22889499999999999</v>
      </c>
      <c r="J595">
        <v>0.223548</v>
      </c>
      <c r="K595">
        <v>0.21948300000000001</v>
      </c>
      <c r="L595">
        <v>0.21948300000000001</v>
      </c>
      <c r="M595">
        <v>0.21948300000000001</v>
      </c>
      <c r="N595">
        <v>0.21948300000000001</v>
      </c>
      <c r="O595">
        <v>0.21948300000000001</v>
      </c>
      <c r="P595">
        <v>0.21948300000000001</v>
      </c>
    </row>
    <row r="596" spans="2:16" x14ac:dyDescent="0.3">
      <c r="B596">
        <v>1.6600300000000001E-3</v>
      </c>
      <c r="C596">
        <v>3.3451599999999998E-2</v>
      </c>
      <c r="D596">
        <v>0.176952</v>
      </c>
      <c r="E596">
        <v>0.230298</v>
      </c>
      <c r="F596">
        <v>0.219941</v>
      </c>
      <c r="G596">
        <v>0.20952799999999999</v>
      </c>
      <c r="H596">
        <v>0.20769599999999999</v>
      </c>
      <c r="I596">
        <v>0.2064</v>
      </c>
      <c r="J596">
        <v>0.20550299999999999</v>
      </c>
      <c r="K596">
        <v>0.220276</v>
      </c>
      <c r="L596">
        <v>0.220276</v>
      </c>
      <c r="M596">
        <v>0.220276</v>
      </c>
      <c r="N596">
        <v>0.220276</v>
      </c>
      <c r="O596">
        <v>0.220276</v>
      </c>
      <c r="P596">
        <v>0.220276</v>
      </c>
    </row>
    <row r="597" spans="2:16" x14ac:dyDescent="0.3">
      <c r="B597">
        <v>2.2605699999999999E-3</v>
      </c>
      <c r="C597">
        <v>6.6461900000000004E-2</v>
      </c>
      <c r="D597">
        <v>0.242927</v>
      </c>
      <c r="E597">
        <v>0.23725599999999999</v>
      </c>
      <c r="F597">
        <v>0.23227200000000001</v>
      </c>
      <c r="G597">
        <v>0.22550999999999999</v>
      </c>
      <c r="H597">
        <v>0.26418199999999997</v>
      </c>
      <c r="I597">
        <v>0.26400000000000001</v>
      </c>
      <c r="J597">
        <v>0.26382299999999997</v>
      </c>
      <c r="K597">
        <v>0.42376399999999997</v>
      </c>
      <c r="L597">
        <v>0.42376399999999997</v>
      </c>
      <c r="M597">
        <v>0.42376399999999997</v>
      </c>
      <c r="N597">
        <v>0.42376399999999997</v>
      </c>
      <c r="O597">
        <v>0.42376399999999997</v>
      </c>
      <c r="P597">
        <v>0.42376399999999997</v>
      </c>
    </row>
    <row r="598" spans="2:16" x14ac:dyDescent="0.3">
      <c r="B598">
        <v>2.8797100000000002E-3</v>
      </c>
      <c r="C598">
        <v>7.4089100000000005E-2</v>
      </c>
      <c r="D598">
        <v>0.280339</v>
      </c>
      <c r="E598">
        <v>0.31896099999999999</v>
      </c>
      <c r="F598">
        <v>0.35317999999999999</v>
      </c>
      <c r="G598">
        <v>0.34157500000000002</v>
      </c>
      <c r="H598">
        <v>0.338779</v>
      </c>
      <c r="I598">
        <v>0.34208300000000003</v>
      </c>
      <c r="J598">
        <v>0.34534799999999999</v>
      </c>
      <c r="K598">
        <v>0.66984600000000005</v>
      </c>
      <c r="L598">
        <v>0.66984600000000005</v>
      </c>
      <c r="M598">
        <v>0.66984600000000005</v>
      </c>
      <c r="N598">
        <v>0.66984600000000005</v>
      </c>
      <c r="O598">
        <v>0.66984600000000005</v>
      </c>
      <c r="P598">
        <v>0.66984600000000005</v>
      </c>
    </row>
    <row r="599" spans="2:16" x14ac:dyDescent="0.3">
      <c r="B599">
        <v>3.2047299999999998E-3</v>
      </c>
      <c r="C599">
        <v>0.131108</v>
      </c>
      <c r="D599">
        <v>0.38775799999999999</v>
      </c>
      <c r="E599">
        <v>0.40048</v>
      </c>
      <c r="F599">
        <v>0.39415099999999997</v>
      </c>
      <c r="G599">
        <v>0.38761800000000002</v>
      </c>
      <c r="H599">
        <v>0.38744299999999998</v>
      </c>
      <c r="I599">
        <v>0.38637100000000002</v>
      </c>
      <c r="J599">
        <v>0.411887</v>
      </c>
      <c r="K599">
        <v>0.65310800000000002</v>
      </c>
      <c r="L599">
        <v>0.65310800000000002</v>
      </c>
      <c r="M599">
        <v>0.65310800000000002</v>
      </c>
      <c r="N599">
        <v>0.65310800000000002</v>
      </c>
      <c r="O599">
        <v>0.65310800000000002</v>
      </c>
      <c r="P599">
        <v>0.65310800000000002</v>
      </c>
    </row>
    <row r="600" spans="2:16" x14ac:dyDescent="0.3">
      <c r="B600">
        <v>3.6193100000000001E-3</v>
      </c>
      <c r="C600">
        <v>0.16730600000000001</v>
      </c>
      <c r="D600">
        <v>0.45237899999999998</v>
      </c>
      <c r="E600">
        <v>0.53178199999999998</v>
      </c>
      <c r="F600">
        <v>0.52883599999999997</v>
      </c>
      <c r="G600">
        <v>0.52447900000000003</v>
      </c>
      <c r="H600">
        <v>0.51992099999999997</v>
      </c>
      <c r="I600">
        <v>0.51811200000000002</v>
      </c>
      <c r="J600">
        <v>0.52107999999999999</v>
      </c>
      <c r="K600">
        <v>0.68794200000000005</v>
      </c>
      <c r="L600">
        <v>0.68794200000000005</v>
      </c>
      <c r="M600">
        <v>0.68794200000000005</v>
      </c>
      <c r="N600">
        <v>0.68794200000000005</v>
      </c>
      <c r="O600">
        <v>0.68794200000000005</v>
      </c>
      <c r="P600">
        <v>0.68794200000000005</v>
      </c>
    </row>
    <row r="601" spans="2:16" x14ac:dyDescent="0.3">
      <c r="B601">
        <v>3.70944E-3</v>
      </c>
      <c r="C601">
        <v>0.23382700000000001</v>
      </c>
      <c r="D601">
        <v>0.57868799999999998</v>
      </c>
      <c r="E601">
        <v>0.57174700000000001</v>
      </c>
      <c r="F601">
        <v>0.56407099999999999</v>
      </c>
      <c r="G601">
        <v>0.55598499999999995</v>
      </c>
      <c r="H601">
        <v>0.55448299999999995</v>
      </c>
      <c r="I601">
        <v>0.56107099999999999</v>
      </c>
      <c r="J601">
        <v>0.56506000000000001</v>
      </c>
      <c r="K601">
        <v>0.598889</v>
      </c>
      <c r="L601">
        <v>0.598889</v>
      </c>
      <c r="M601">
        <v>0.598889</v>
      </c>
      <c r="N601">
        <v>0.598889</v>
      </c>
      <c r="O601">
        <v>0.598889</v>
      </c>
      <c r="P601">
        <v>0.598889</v>
      </c>
    </row>
    <row r="602" spans="2:16" x14ac:dyDescent="0.3">
      <c r="B602">
        <v>2.6892000000000001E-3</v>
      </c>
      <c r="C602">
        <v>0.109487</v>
      </c>
      <c r="D602">
        <v>0.541099</v>
      </c>
      <c r="E602">
        <v>0.50154699999999997</v>
      </c>
      <c r="F602">
        <v>0.478964</v>
      </c>
      <c r="G602">
        <v>0.46752500000000002</v>
      </c>
      <c r="H602">
        <v>0.46222200000000002</v>
      </c>
      <c r="I602">
        <v>0.46087800000000001</v>
      </c>
      <c r="J602">
        <v>0.46127600000000002</v>
      </c>
      <c r="K602">
        <v>0.53807300000000002</v>
      </c>
      <c r="L602">
        <v>0.53807300000000002</v>
      </c>
      <c r="M602">
        <v>0.53807300000000002</v>
      </c>
      <c r="N602">
        <v>0.53807300000000002</v>
      </c>
      <c r="O602">
        <v>0.53807300000000002</v>
      </c>
      <c r="P602">
        <v>0.53807300000000002</v>
      </c>
    </row>
    <row r="603" spans="2:16" x14ac:dyDescent="0.3">
      <c r="B603">
        <v>2.1564700000000002E-3</v>
      </c>
      <c r="C603">
        <v>9.2799999999999994E-2</v>
      </c>
      <c r="D603">
        <v>0.38605400000000001</v>
      </c>
      <c r="E603">
        <v>0.47548299999999999</v>
      </c>
      <c r="F603">
        <v>0.451067</v>
      </c>
      <c r="G603">
        <v>0.43663000000000002</v>
      </c>
      <c r="H603">
        <v>0.42795100000000003</v>
      </c>
      <c r="I603">
        <v>0.42362499999999997</v>
      </c>
      <c r="J603">
        <v>0.42189500000000002</v>
      </c>
      <c r="K603">
        <v>0.44629999999999997</v>
      </c>
      <c r="L603">
        <v>0.44629999999999997</v>
      </c>
      <c r="M603">
        <v>0.44629999999999997</v>
      </c>
      <c r="N603">
        <v>0.44629999999999997</v>
      </c>
      <c r="O603">
        <v>0.44629999999999997</v>
      </c>
      <c r="P603">
        <v>0.44629999999999997</v>
      </c>
    </row>
    <row r="604" spans="2:16" x14ac:dyDescent="0.3">
      <c r="B604">
        <v>1.75727E-3</v>
      </c>
      <c r="C604">
        <v>0.108601</v>
      </c>
      <c r="D604">
        <v>0.28749599999999997</v>
      </c>
      <c r="E604">
        <v>0.35776999999999998</v>
      </c>
      <c r="F604">
        <v>0.37534000000000001</v>
      </c>
      <c r="G604">
        <v>0.36719099999999999</v>
      </c>
      <c r="H604">
        <v>0.36249599999999998</v>
      </c>
      <c r="I604">
        <v>0.35966900000000002</v>
      </c>
      <c r="J604">
        <v>0.35776799999999997</v>
      </c>
      <c r="K604">
        <v>0.35626999999999998</v>
      </c>
      <c r="L604">
        <v>0.35626999999999998</v>
      </c>
      <c r="M604">
        <v>0.35626999999999998</v>
      </c>
      <c r="N604">
        <v>0.35626999999999998</v>
      </c>
      <c r="O604">
        <v>0.35626999999999998</v>
      </c>
      <c r="P604">
        <v>0.35626999999999998</v>
      </c>
    </row>
    <row r="605" spans="2:16" x14ac:dyDescent="0.3">
      <c r="B605">
        <v>1.6624599999999999E-3</v>
      </c>
      <c r="C605">
        <v>9.85906E-2</v>
      </c>
      <c r="D605">
        <v>0.31272499999999998</v>
      </c>
      <c r="E605">
        <v>0.36224899999999999</v>
      </c>
      <c r="F605">
        <v>0.36833700000000003</v>
      </c>
      <c r="G605">
        <v>0.35760500000000001</v>
      </c>
      <c r="H605">
        <v>0.37140200000000001</v>
      </c>
      <c r="I605">
        <v>0.37672</v>
      </c>
      <c r="J605">
        <v>0.37570599999999998</v>
      </c>
      <c r="K605">
        <v>0.37345499999999998</v>
      </c>
      <c r="L605">
        <v>0.37345499999999998</v>
      </c>
      <c r="M605">
        <v>0.37345499999999998</v>
      </c>
      <c r="N605">
        <v>0.37345499999999998</v>
      </c>
      <c r="O605">
        <v>0.37345499999999998</v>
      </c>
      <c r="P605">
        <v>0.37345499999999998</v>
      </c>
    </row>
    <row r="606" spans="2:16" x14ac:dyDescent="0.3">
      <c r="B606">
        <v>1.48452E-3</v>
      </c>
      <c r="C606">
        <v>5.6862000000000003E-2</v>
      </c>
      <c r="D606">
        <v>0.26664700000000002</v>
      </c>
      <c r="E606">
        <v>0.32150099999999998</v>
      </c>
      <c r="F606">
        <v>0.40327299999999999</v>
      </c>
      <c r="G606">
        <v>0.39910400000000001</v>
      </c>
      <c r="H606">
        <v>0.38810800000000001</v>
      </c>
      <c r="I606">
        <v>0.40331899999999998</v>
      </c>
      <c r="J606">
        <v>0.40241199999999999</v>
      </c>
      <c r="K606">
        <v>0.39996599999999999</v>
      </c>
      <c r="L606">
        <v>0.39996599999999999</v>
      </c>
      <c r="M606">
        <v>0.39996599999999999</v>
      </c>
      <c r="N606">
        <v>0.39996599999999999</v>
      </c>
      <c r="O606">
        <v>0.39996599999999999</v>
      </c>
      <c r="P606">
        <v>0.39996599999999999</v>
      </c>
    </row>
    <row r="607" spans="2:16" x14ac:dyDescent="0.3">
      <c r="B607">
        <v>9.1642100000000005E-4</v>
      </c>
      <c r="C607">
        <v>2.3009999999999999E-2</v>
      </c>
      <c r="D607">
        <v>0.15656999999999999</v>
      </c>
      <c r="E607">
        <v>0.32415699999999997</v>
      </c>
      <c r="F607">
        <v>0.387266</v>
      </c>
      <c r="G607">
        <v>0.409802</v>
      </c>
      <c r="H607">
        <v>0.39901900000000001</v>
      </c>
      <c r="I607">
        <v>0.39339800000000003</v>
      </c>
      <c r="J607">
        <v>0.39149499999999998</v>
      </c>
      <c r="K607">
        <v>0.39059100000000002</v>
      </c>
      <c r="L607">
        <v>0.39059100000000002</v>
      </c>
      <c r="M607">
        <v>0.39059100000000002</v>
      </c>
      <c r="N607">
        <v>0.39059100000000002</v>
      </c>
      <c r="O607">
        <v>0.39059100000000002</v>
      </c>
      <c r="P607">
        <v>0.39059100000000002</v>
      </c>
    </row>
    <row r="608" spans="2:16" x14ac:dyDescent="0.3">
      <c r="B608">
        <v>4.8746599999999998E-4</v>
      </c>
      <c r="C608">
        <v>1.02186E-2</v>
      </c>
      <c r="D608">
        <v>7.7101600000000006E-2</v>
      </c>
      <c r="E608">
        <v>0.205569</v>
      </c>
      <c r="F608">
        <v>0.31546299999999999</v>
      </c>
      <c r="G608">
        <v>0.31134200000000001</v>
      </c>
      <c r="H608">
        <v>0.307168</v>
      </c>
      <c r="I608">
        <v>0.30560199999999998</v>
      </c>
      <c r="J608">
        <v>0.305284</v>
      </c>
      <c r="K608">
        <v>0.33698600000000001</v>
      </c>
      <c r="L608">
        <v>0.33698600000000001</v>
      </c>
      <c r="M608">
        <v>0.33698600000000001</v>
      </c>
      <c r="N608">
        <v>0.33698600000000001</v>
      </c>
      <c r="O608">
        <v>0.33698600000000001</v>
      </c>
      <c r="P608">
        <v>0.33698600000000001</v>
      </c>
    </row>
    <row r="609" spans="2:16" x14ac:dyDescent="0.3">
      <c r="B609">
        <v>2.6743300000000003E-4</v>
      </c>
      <c r="C609">
        <v>4.7858600000000003E-3</v>
      </c>
      <c r="D609">
        <v>3.2006399999999997E-2</v>
      </c>
      <c r="E609">
        <v>0.12135799999999999</v>
      </c>
      <c r="F609">
        <v>0.20161599999999999</v>
      </c>
      <c r="G609">
        <v>0.213315</v>
      </c>
      <c r="H609">
        <v>0.210674</v>
      </c>
      <c r="I609">
        <v>0.21877199999999999</v>
      </c>
      <c r="J609">
        <v>0.22297500000000001</v>
      </c>
      <c r="K609">
        <v>0.28328700000000001</v>
      </c>
      <c r="L609">
        <v>0.28328700000000001</v>
      </c>
      <c r="M609">
        <v>0.28328700000000001</v>
      </c>
      <c r="N609">
        <v>0.28328700000000001</v>
      </c>
      <c r="O609">
        <v>0.28328700000000001</v>
      </c>
      <c r="P609">
        <v>0.28328700000000001</v>
      </c>
    </row>
    <row r="610" spans="2:16" x14ac:dyDescent="0.3">
      <c r="B610">
        <v>2.05062E-4</v>
      </c>
      <c r="C610">
        <v>4.76181E-3</v>
      </c>
      <c r="D610">
        <v>2.6696899999999999E-2</v>
      </c>
      <c r="E610">
        <v>8.9291599999999999E-2</v>
      </c>
      <c r="F610">
        <v>0.140594</v>
      </c>
      <c r="G610">
        <v>0.19179099999999999</v>
      </c>
      <c r="H610">
        <v>0.19035299999999999</v>
      </c>
      <c r="I610">
        <v>0.19689699999999999</v>
      </c>
      <c r="J610">
        <v>0.21607199999999999</v>
      </c>
      <c r="K610">
        <v>0.30781900000000001</v>
      </c>
      <c r="L610">
        <v>0.30781900000000001</v>
      </c>
      <c r="M610">
        <v>0.30781900000000001</v>
      </c>
      <c r="N610">
        <v>0.30781900000000001</v>
      </c>
      <c r="O610">
        <v>0.30781900000000001</v>
      </c>
      <c r="P610">
        <v>0.30781900000000001</v>
      </c>
    </row>
    <row r="611" spans="2:16" x14ac:dyDescent="0.3">
      <c r="B611">
        <v>1.74112E-4</v>
      </c>
      <c r="C611">
        <v>3.85557E-3</v>
      </c>
      <c r="D611">
        <v>2.6263700000000001E-2</v>
      </c>
      <c r="E611">
        <v>8.2323999999999994E-2</v>
      </c>
      <c r="F611">
        <v>0.166986</v>
      </c>
      <c r="G611">
        <v>0.161354</v>
      </c>
      <c r="H611">
        <v>0.18429799999999999</v>
      </c>
      <c r="I611">
        <v>0.19322500000000001</v>
      </c>
      <c r="J611">
        <v>0.21506</v>
      </c>
      <c r="K611">
        <v>0.325152</v>
      </c>
      <c r="L611">
        <v>0.325152</v>
      </c>
      <c r="M611">
        <v>0.325152</v>
      </c>
      <c r="N611">
        <v>0.325152</v>
      </c>
      <c r="O611">
        <v>0.325152</v>
      </c>
      <c r="P611">
        <v>0.325152</v>
      </c>
    </row>
    <row r="612" spans="2:16" x14ac:dyDescent="0.3">
      <c r="B612">
        <v>1.5678600000000001E-4</v>
      </c>
      <c r="C612">
        <v>5.2649899999999998E-3</v>
      </c>
      <c r="D612">
        <v>3.0895700000000002E-2</v>
      </c>
      <c r="E612">
        <v>6.1701800000000001E-2</v>
      </c>
      <c r="F612">
        <v>0.12235699999999999</v>
      </c>
      <c r="G612">
        <v>0.19769999999999999</v>
      </c>
      <c r="H612">
        <v>0.18695600000000001</v>
      </c>
      <c r="I612">
        <v>0.20355899999999999</v>
      </c>
      <c r="J612">
        <v>0.22170200000000001</v>
      </c>
      <c r="K612">
        <v>0.34430699999999997</v>
      </c>
      <c r="L612">
        <v>0.34430699999999997</v>
      </c>
      <c r="M612">
        <v>0.34430699999999997</v>
      </c>
      <c r="N612">
        <v>0.34430699999999997</v>
      </c>
      <c r="O612">
        <v>0.34430699999999997</v>
      </c>
      <c r="P612">
        <v>0.34430699999999997</v>
      </c>
    </row>
    <row r="613" spans="2:16" x14ac:dyDescent="0.3">
      <c r="B613">
        <v>1.30338E-4</v>
      </c>
      <c r="C613">
        <v>5.5956399999999998E-3</v>
      </c>
      <c r="D613">
        <v>2.77221E-2</v>
      </c>
      <c r="E613">
        <v>7.80246E-2</v>
      </c>
      <c r="F613">
        <v>0.108616</v>
      </c>
      <c r="G613">
        <v>0.17969299999999999</v>
      </c>
      <c r="H613">
        <v>0.18207200000000001</v>
      </c>
      <c r="I613">
        <v>0.16383700000000001</v>
      </c>
      <c r="J613">
        <v>0.20228199999999999</v>
      </c>
      <c r="K613">
        <v>0.29149199999999997</v>
      </c>
      <c r="L613">
        <v>0.29149199999999997</v>
      </c>
      <c r="M613">
        <v>0.29149199999999997</v>
      </c>
      <c r="N613">
        <v>0.29149199999999997</v>
      </c>
      <c r="O613">
        <v>0.29149199999999997</v>
      </c>
      <c r="P613">
        <v>0.29149199999999997</v>
      </c>
    </row>
    <row r="614" spans="2:16" x14ac:dyDescent="0.3">
      <c r="B614" s="1">
        <v>8.2082699999999999E-5</v>
      </c>
      <c r="C614">
        <v>3.9506000000000003E-3</v>
      </c>
      <c r="D614">
        <v>1.9021400000000001E-2</v>
      </c>
      <c r="E614">
        <v>4.44074E-2</v>
      </c>
      <c r="F614">
        <v>7.4863700000000005E-2</v>
      </c>
      <c r="G614">
        <v>0.116004</v>
      </c>
      <c r="H614">
        <v>0.11479399999999999</v>
      </c>
      <c r="I614">
        <v>0.17233699999999999</v>
      </c>
      <c r="J614">
        <v>0.17166100000000001</v>
      </c>
      <c r="K614">
        <v>0.210951</v>
      </c>
      <c r="L614">
        <v>0.210951</v>
      </c>
      <c r="M614">
        <v>0.210951</v>
      </c>
      <c r="N614">
        <v>0.210951</v>
      </c>
      <c r="O614">
        <v>0.210951</v>
      </c>
      <c r="P614">
        <v>0.210951</v>
      </c>
    </row>
    <row r="615" spans="2:16" x14ac:dyDescent="0.3">
      <c r="B615">
        <v>1.09083E-4</v>
      </c>
      <c r="C615">
        <v>5.62701E-3</v>
      </c>
      <c r="D615">
        <v>7.8835799999999998E-2</v>
      </c>
      <c r="E615">
        <v>7.5373899999999994E-2</v>
      </c>
      <c r="F615">
        <v>0.14207</v>
      </c>
      <c r="G615">
        <v>0.141817</v>
      </c>
      <c r="H615">
        <v>0.19896900000000001</v>
      </c>
      <c r="I615">
        <v>0.185754</v>
      </c>
      <c r="J615">
        <v>0.188968</v>
      </c>
      <c r="K615">
        <v>0.18329799999999999</v>
      </c>
      <c r="L615">
        <v>0.18329799999999999</v>
      </c>
      <c r="M615">
        <v>0.18329799999999999</v>
      </c>
      <c r="N615">
        <v>0.18329799999999999</v>
      </c>
      <c r="O615">
        <v>0.18329799999999999</v>
      </c>
      <c r="P615">
        <v>0.18329799999999999</v>
      </c>
    </row>
    <row r="616" spans="2:16" x14ac:dyDescent="0.3">
      <c r="B616" s="1">
        <v>9.3362800000000007E-5</v>
      </c>
      <c r="C616">
        <v>5.5045199999999997E-3</v>
      </c>
      <c r="D616">
        <v>4.0259299999999998E-2</v>
      </c>
      <c r="E616">
        <v>8.84823E-2</v>
      </c>
      <c r="F616">
        <v>0.12160799999999999</v>
      </c>
      <c r="G616">
        <v>0.16300700000000001</v>
      </c>
      <c r="H616">
        <v>0.21953600000000001</v>
      </c>
      <c r="I616">
        <v>0.20883299999999999</v>
      </c>
      <c r="J616">
        <v>0.196713</v>
      </c>
      <c r="K616">
        <v>0.19556000000000001</v>
      </c>
      <c r="L616">
        <v>0.19556000000000001</v>
      </c>
      <c r="M616">
        <v>0.19556000000000001</v>
      </c>
      <c r="N616">
        <v>0.19556000000000001</v>
      </c>
      <c r="O616">
        <v>0.19556000000000001</v>
      </c>
      <c r="P616">
        <v>0.19556000000000001</v>
      </c>
    </row>
    <row r="617" spans="2:16" x14ac:dyDescent="0.3">
      <c r="B617">
        <v>1.1975E-4</v>
      </c>
      <c r="C617">
        <v>8.5763499999999999E-3</v>
      </c>
      <c r="D617">
        <v>4.4988E-2</v>
      </c>
      <c r="E617">
        <v>0.172016</v>
      </c>
      <c r="F617">
        <v>0.23267599999999999</v>
      </c>
      <c r="G617">
        <v>0.25197700000000001</v>
      </c>
      <c r="H617">
        <v>0.27552599999999999</v>
      </c>
      <c r="I617">
        <v>0.28551199999999999</v>
      </c>
      <c r="J617">
        <v>0.27112000000000003</v>
      </c>
      <c r="K617">
        <v>0.24871599999999999</v>
      </c>
      <c r="L617">
        <v>0.24871599999999999</v>
      </c>
      <c r="M617">
        <v>0.24871599999999999</v>
      </c>
      <c r="N617">
        <v>0.24871599999999999</v>
      </c>
      <c r="O617">
        <v>0.24871599999999999</v>
      </c>
      <c r="P617">
        <v>0.24871599999999999</v>
      </c>
    </row>
    <row r="618" spans="2:16" x14ac:dyDescent="0.3">
      <c r="B618">
        <v>1.02743E-4</v>
      </c>
      <c r="C618">
        <v>7.9897300000000004E-3</v>
      </c>
      <c r="D618">
        <v>2.7572699999999999E-2</v>
      </c>
      <c r="E618">
        <v>0.12156599999999999</v>
      </c>
      <c r="F618">
        <v>0.21009900000000001</v>
      </c>
      <c r="G618">
        <v>0.24979899999999999</v>
      </c>
      <c r="H618">
        <v>0.33866600000000002</v>
      </c>
      <c r="I618">
        <v>0.28450999999999999</v>
      </c>
      <c r="J618">
        <v>0.33762199999999998</v>
      </c>
      <c r="K618">
        <v>0.32059700000000002</v>
      </c>
      <c r="L618">
        <v>0.32059700000000002</v>
      </c>
      <c r="M618">
        <v>0.32059700000000002</v>
      </c>
      <c r="N618">
        <v>0.32059700000000002</v>
      </c>
      <c r="O618">
        <v>0.32059700000000002</v>
      </c>
      <c r="P618">
        <v>0.32059700000000002</v>
      </c>
    </row>
    <row r="619" spans="2:16" x14ac:dyDescent="0.3">
      <c r="B619">
        <v>1.19739E-4</v>
      </c>
      <c r="C619">
        <v>9.7679800000000008E-3</v>
      </c>
      <c r="D619">
        <v>6.6364300000000001E-2</v>
      </c>
      <c r="E619">
        <v>0.103646</v>
      </c>
      <c r="F619">
        <v>0.177811</v>
      </c>
      <c r="G619">
        <v>0.30457400000000001</v>
      </c>
      <c r="H619">
        <v>0.39300200000000002</v>
      </c>
      <c r="I619">
        <v>0.45957599999999998</v>
      </c>
      <c r="J619">
        <v>0.486792</v>
      </c>
      <c r="K619">
        <v>0.48197099999999998</v>
      </c>
      <c r="L619">
        <v>0.48197099999999998</v>
      </c>
      <c r="M619">
        <v>0.48197099999999998</v>
      </c>
      <c r="N619">
        <v>0.48197099999999998</v>
      </c>
      <c r="O619">
        <v>0.48197099999999998</v>
      </c>
      <c r="P619">
        <v>0.48197099999999998</v>
      </c>
    </row>
    <row r="620" spans="2:16" x14ac:dyDescent="0.3">
      <c r="B620" s="1">
        <v>6.9747300000000002E-5</v>
      </c>
      <c r="C620">
        <v>2.58056E-3</v>
      </c>
      <c r="D620">
        <v>4.4817799999999998E-2</v>
      </c>
      <c r="E620">
        <v>0.157774</v>
      </c>
      <c r="F620">
        <v>0.12737200000000001</v>
      </c>
      <c r="G620">
        <v>0.20755000000000001</v>
      </c>
      <c r="H620">
        <v>0.27578599999999998</v>
      </c>
      <c r="I620">
        <v>0.27487400000000001</v>
      </c>
      <c r="J620">
        <v>0.27621000000000001</v>
      </c>
      <c r="K620">
        <v>0.25879799999999997</v>
      </c>
      <c r="L620">
        <v>0.25879799999999997</v>
      </c>
      <c r="M620">
        <v>0.25879799999999997</v>
      </c>
      <c r="N620">
        <v>0.25879799999999997</v>
      </c>
      <c r="O620">
        <v>0.25879799999999997</v>
      </c>
      <c r="P620">
        <v>0.25879799999999997</v>
      </c>
    </row>
    <row r="621" spans="2:16" x14ac:dyDescent="0.3">
      <c r="B621" s="1">
        <v>5.3218799999999999E-5</v>
      </c>
      <c r="C621">
        <v>2.1969799999999999E-3</v>
      </c>
      <c r="D621">
        <v>1.43654E-2</v>
      </c>
      <c r="E621">
        <v>8.8970099999999996E-2</v>
      </c>
      <c r="F621">
        <v>0.239066</v>
      </c>
      <c r="G621">
        <v>0.224241</v>
      </c>
      <c r="H621">
        <v>0.22328600000000001</v>
      </c>
      <c r="I621">
        <v>0.21646599999999999</v>
      </c>
      <c r="J621">
        <v>0.20882999999999999</v>
      </c>
      <c r="K621">
        <v>0.20155200000000001</v>
      </c>
      <c r="L621">
        <v>0.20155200000000001</v>
      </c>
      <c r="M621">
        <v>0.20155200000000001</v>
      </c>
      <c r="N621">
        <v>0.20155200000000001</v>
      </c>
      <c r="O621">
        <v>0.20155200000000001</v>
      </c>
      <c r="P621">
        <v>0.20155200000000001</v>
      </c>
    </row>
    <row r="622" spans="2:16" x14ac:dyDescent="0.3">
      <c r="B622" s="1">
        <v>4.6724699999999997E-5</v>
      </c>
      <c r="C622">
        <v>2.1107500000000002E-3</v>
      </c>
      <c r="D622">
        <v>9.0718399999999994E-3</v>
      </c>
      <c r="E622">
        <v>3.9412099999999999E-2</v>
      </c>
      <c r="F622">
        <v>0.154498</v>
      </c>
      <c r="G622">
        <v>0.308643</v>
      </c>
      <c r="H622">
        <v>0.27176600000000001</v>
      </c>
      <c r="I622">
        <v>0.25179299999999999</v>
      </c>
      <c r="J622">
        <v>0.23467099999999999</v>
      </c>
      <c r="K622">
        <v>0.224662</v>
      </c>
      <c r="L622">
        <v>0.224662</v>
      </c>
      <c r="M622">
        <v>0.224662</v>
      </c>
      <c r="N622">
        <v>0.224662</v>
      </c>
      <c r="O622">
        <v>0.224662</v>
      </c>
      <c r="P622">
        <v>0.224662</v>
      </c>
    </row>
    <row r="623" spans="2:16" x14ac:dyDescent="0.3">
      <c r="B623" s="1">
        <v>5.0602200000000001E-5</v>
      </c>
      <c r="C623">
        <v>5.0030700000000001E-3</v>
      </c>
      <c r="D623">
        <v>1.5219399999999999E-2</v>
      </c>
      <c r="E623">
        <v>1.5122200000000001E-2</v>
      </c>
      <c r="F623">
        <v>7.6662499999999995E-2</v>
      </c>
      <c r="G623">
        <v>0.26117099999999999</v>
      </c>
      <c r="H623">
        <v>0.40030900000000003</v>
      </c>
      <c r="I623">
        <v>0.37191299999999999</v>
      </c>
      <c r="J623">
        <v>0.33855200000000002</v>
      </c>
      <c r="K623">
        <v>0.31111699999999998</v>
      </c>
      <c r="L623">
        <v>0.31111699999999998</v>
      </c>
      <c r="M623">
        <v>0.31111699999999998</v>
      </c>
      <c r="N623">
        <v>0.31111699999999998</v>
      </c>
      <c r="O623">
        <v>0.31111699999999998</v>
      </c>
      <c r="P623">
        <v>0.31111699999999998</v>
      </c>
    </row>
    <row r="624" spans="2:16" x14ac:dyDescent="0.3">
      <c r="B624" s="1">
        <v>5.5842399999999999E-5</v>
      </c>
      <c r="C624">
        <v>9.2137799999999995E-3</v>
      </c>
      <c r="D624">
        <v>1.7023099999999999E-2</v>
      </c>
      <c r="E624">
        <v>4.2248800000000003E-2</v>
      </c>
      <c r="F624">
        <v>8.5751999999999995E-2</v>
      </c>
      <c r="G624">
        <v>0.177397</v>
      </c>
      <c r="H624">
        <v>0.298595</v>
      </c>
      <c r="I624">
        <v>0.31800699999999998</v>
      </c>
      <c r="J624">
        <v>0.35928100000000002</v>
      </c>
      <c r="K624">
        <v>0.33809400000000001</v>
      </c>
      <c r="L624">
        <v>0.33809400000000001</v>
      </c>
      <c r="M624">
        <v>0.33809400000000001</v>
      </c>
      <c r="N624">
        <v>0.33809400000000001</v>
      </c>
      <c r="O624">
        <v>0.33809400000000001</v>
      </c>
      <c r="P624">
        <v>0.33809400000000001</v>
      </c>
    </row>
    <row r="625" spans="2:16" x14ac:dyDescent="0.3">
      <c r="B625" s="1">
        <v>4.6853200000000001E-5</v>
      </c>
      <c r="C625">
        <v>4.9689000000000001E-3</v>
      </c>
      <c r="D625">
        <v>1.9032799999999999E-2</v>
      </c>
      <c r="E625">
        <v>4.3386099999999997E-2</v>
      </c>
      <c r="F625">
        <v>9.1793600000000003E-2</v>
      </c>
      <c r="G625">
        <v>0.19031100000000001</v>
      </c>
      <c r="H625">
        <v>0.195691</v>
      </c>
      <c r="I625">
        <v>0.26863199999999998</v>
      </c>
      <c r="J625">
        <v>0.31620900000000002</v>
      </c>
      <c r="K625">
        <v>0.314529</v>
      </c>
      <c r="L625">
        <v>0.314529</v>
      </c>
      <c r="M625">
        <v>0.314529</v>
      </c>
      <c r="N625">
        <v>0.314529</v>
      </c>
      <c r="O625">
        <v>0.314529</v>
      </c>
      <c r="P625">
        <v>0.314529</v>
      </c>
    </row>
    <row r="626" spans="2:16" x14ac:dyDescent="0.3">
      <c r="B626" s="1">
        <v>3.99182E-5</v>
      </c>
      <c r="C626">
        <v>2.69492E-3</v>
      </c>
      <c r="D626">
        <v>4.1188900000000001E-2</v>
      </c>
      <c r="E626">
        <v>6.1586500000000002E-2</v>
      </c>
      <c r="F626">
        <v>8.7307099999999999E-2</v>
      </c>
      <c r="G626">
        <v>0.138206</v>
      </c>
      <c r="H626">
        <v>0.21512899999999999</v>
      </c>
      <c r="I626">
        <v>0.208286</v>
      </c>
      <c r="J626">
        <v>0.201048</v>
      </c>
      <c r="K626">
        <v>0.18857399999999999</v>
      </c>
      <c r="L626">
        <v>0.18857399999999999</v>
      </c>
      <c r="M626">
        <v>0.18857399999999999</v>
      </c>
      <c r="N626">
        <v>0.18857399999999999</v>
      </c>
      <c r="O626">
        <v>0.18857399999999999</v>
      </c>
      <c r="P626">
        <v>0.18857399999999999</v>
      </c>
    </row>
    <row r="627" spans="2:16" x14ac:dyDescent="0.3">
      <c r="B627" s="1">
        <v>4.1689300000000001E-5</v>
      </c>
      <c r="C627">
        <v>2.4618399999999999E-3</v>
      </c>
      <c r="D627">
        <v>2.3576300000000001E-2</v>
      </c>
      <c r="E627">
        <v>8.8378600000000002E-2</v>
      </c>
      <c r="F627">
        <v>0.13986199999999999</v>
      </c>
      <c r="G627">
        <v>0.13739999999999999</v>
      </c>
      <c r="H627">
        <v>0.24047499999999999</v>
      </c>
      <c r="I627">
        <v>0.27841300000000002</v>
      </c>
      <c r="J627">
        <v>0.23377899999999999</v>
      </c>
      <c r="K627">
        <v>0.21043700000000001</v>
      </c>
      <c r="L627">
        <v>0.21043700000000001</v>
      </c>
      <c r="M627">
        <v>0.21043700000000001</v>
      </c>
      <c r="N627">
        <v>0.21043700000000001</v>
      </c>
      <c r="O627">
        <v>0.21043700000000001</v>
      </c>
      <c r="P627">
        <v>0.21043700000000001</v>
      </c>
    </row>
    <row r="628" spans="2:16" x14ac:dyDescent="0.3">
      <c r="B628" s="1">
        <v>4.1579899999999998E-5</v>
      </c>
      <c r="C628">
        <v>1.58651E-3</v>
      </c>
      <c r="D628">
        <v>1.6491200000000001E-2</v>
      </c>
      <c r="E628">
        <v>6.8724400000000005E-2</v>
      </c>
      <c r="F628">
        <v>0.19373699999999999</v>
      </c>
      <c r="G628">
        <v>0.28054200000000001</v>
      </c>
      <c r="H628">
        <v>0.27184199999999997</v>
      </c>
      <c r="I628">
        <v>0.267822</v>
      </c>
      <c r="J628">
        <v>0.25042799999999998</v>
      </c>
      <c r="K628">
        <v>0.24434400000000001</v>
      </c>
      <c r="L628">
        <v>0.24434400000000001</v>
      </c>
      <c r="M628">
        <v>0.24434400000000001</v>
      </c>
      <c r="N628">
        <v>0.24434400000000001</v>
      </c>
      <c r="O628">
        <v>0.24434400000000001</v>
      </c>
      <c r="P628">
        <v>0.24434400000000001</v>
      </c>
    </row>
    <row r="629" spans="2:16" x14ac:dyDescent="0.3">
      <c r="B629" s="1">
        <v>5.1765199999999997E-5</v>
      </c>
      <c r="C629">
        <v>3.8122400000000002E-3</v>
      </c>
      <c r="D629">
        <v>2.0574599999999998E-2</v>
      </c>
      <c r="E629">
        <v>8.0952300000000005E-2</v>
      </c>
      <c r="F629">
        <v>0.17968000000000001</v>
      </c>
      <c r="G629">
        <v>0.35150700000000001</v>
      </c>
      <c r="H629">
        <v>0.342165</v>
      </c>
      <c r="I629">
        <v>0.33212199999999997</v>
      </c>
      <c r="J629">
        <v>0.30805900000000003</v>
      </c>
      <c r="K629">
        <v>0.27141999999999999</v>
      </c>
      <c r="L629">
        <v>0.27141999999999999</v>
      </c>
      <c r="M629">
        <v>0.27141999999999999</v>
      </c>
      <c r="N629">
        <v>0.27141999999999999</v>
      </c>
      <c r="O629">
        <v>0.27141999999999999</v>
      </c>
      <c r="P629">
        <v>0.27141999999999999</v>
      </c>
    </row>
    <row r="630" spans="2:16" x14ac:dyDescent="0.3">
      <c r="B630" s="1">
        <v>5.5029499999999999E-5</v>
      </c>
      <c r="C630">
        <v>2.6522999999999998E-3</v>
      </c>
      <c r="D630">
        <v>5.0677600000000003E-2</v>
      </c>
      <c r="E630">
        <v>8.1907499999999994E-2</v>
      </c>
      <c r="F630">
        <v>0.21609500000000001</v>
      </c>
      <c r="G630">
        <v>0.329731</v>
      </c>
      <c r="H630">
        <v>0.37444499999999997</v>
      </c>
      <c r="I630">
        <v>0.35498600000000002</v>
      </c>
      <c r="J630">
        <v>0.30812600000000001</v>
      </c>
      <c r="K630">
        <v>0.25741700000000001</v>
      </c>
      <c r="L630">
        <v>0.25741700000000001</v>
      </c>
      <c r="M630">
        <v>0.25741700000000001</v>
      </c>
      <c r="N630">
        <v>0.25741700000000001</v>
      </c>
      <c r="O630">
        <v>0.25741700000000001</v>
      </c>
      <c r="P630">
        <v>0.25741700000000001</v>
      </c>
    </row>
    <row r="631" spans="2:16" x14ac:dyDescent="0.3">
      <c r="B631" s="1">
        <v>4.5589200000000001E-5</v>
      </c>
      <c r="C631">
        <v>1.7273E-3</v>
      </c>
      <c r="D631">
        <v>1.96548E-2</v>
      </c>
      <c r="E631">
        <v>0.162161</v>
      </c>
      <c r="F631">
        <v>0.18678400000000001</v>
      </c>
      <c r="G631">
        <v>0.244647</v>
      </c>
      <c r="H631">
        <v>0.32251400000000002</v>
      </c>
      <c r="I631">
        <v>0.31465900000000002</v>
      </c>
      <c r="J631">
        <v>0.283003</v>
      </c>
      <c r="K631">
        <v>0.25573200000000001</v>
      </c>
      <c r="L631">
        <v>0.25573200000000001</v>
      </c>
      <c r="M631">
        <v>0.25573200000000001</v>
      </c>
      <c r="N631">
        <v>0.25573200000000001</v>
      </c>
      <c r="O631">
        <v>0.25573200000000001</v>
      </c>
      <c r="P631">
        <v>0.25573200000000001</v>
      </c>
    </row>
    <row r="632" spans="2:16" x14ac:dyDescent="0.3">
      <c r="B632" s="1">
        <v>4.3461799999999998E-5</v>
      </c>
      <c r="C632">
        <v>2.08559E-3</v>
      </c>
      <c r="D632">
        <v>1.9698299999999998E-2</v>
      </c>
      <c r="E632">
        <v>0.109462</v>
      </c>
      <c r="F632">
        <v>0.28725400000000001</v>
      </c>
      <c r="G632">
        <v>0.31568499999999999</v>
      </c>
      <c r="H632">
        <v>0.28009299999999998</v>
      </c>
      <c r="I632">
        <v>0.25426900000000002</v>
      </c>
      <c r="J632">
        <v>0.237846</v>
      </c>
      <c r="K632">
        <v>0.210872</v>
      </c>
      <c r="L632">
        <v>0.210872</v>
      </c>
      <c r="M632">
        <v>0.210872</v>
      </c>
      <c r="N632">
        <v>0.210872</v>
      </c>
      <c r="O632">
        <v>0.210872</v>
      </c>
      <c r="P632">
        <v>0.210872</v>
      </c>
    </row>
    <row r="633" spans="2:16" x14ac:dyDescent="0.3">
      <c r="B633" s="1">
        <v>5.8517999999999998E-5</v>
      </c>
      <c r="C633">
        <v>3.6836099999999999E-3</v>
      </c>
      <c r="D633">
        <v>5.4529500000000002E-2</v>
      </c>
      <c r="E633">
        <v>0.13094800000000001</v>
      </c>
      <c r="F633">
        <v>0.27492899999999998</v>
      </c>
      <c r="G633">
        <v>0.37266199999999999</v>
      </c>
      <c r="H633">
        <v>0.35230600000000001</v>
      </c>
      <c r="I633">
        <v>0.33054800000000001</v>
      </c>
      <c r="J633">
        <v>0.29927599999999999</v>
      </c>
      <c r="K633">
        <v>0.27332600000000001</v>
      </c>
      <c r="L633">
        <v>0.27332600000000001</v>
      </c>
      <c r="M633">
        <v>0.27332600000000001</v>
      </c>
      <c r="N633">
        <v>0.27332600000000001</v>
      </c>
      <c r="O633">
        <v>0.27332600000000001</v>
      </c>
      <c r="P633">
        <v>0.27332600000000001</v>
      </c>
    </row>
    <row r="634" spans="2:16" x14ac:dyDescent="0.3">
      <c r="B634" s="1">
        <v>6.0956899999999999E-5</v>
      </c>
      <c r="C634">
        <v>4.3190800000000003E-3</v>
      </c>
      <c r="D634">
        <v>5.6201500000000001E-2</v>
      </c>
      <c r="E634">
        <v>0.135601</v>
      </c>
      <c r="F634">
        <v>0.27673799999999998</v>
      </c>
      <c r="G634">
        <v>0.42100700000000002</v>
      </c>
      <c r="H634">
        <v>0.37475199999999997</v>
      </c>
      <c r="I634">
        <v>0.33590799999999998</v>
      </c>
      <c r="J634">
        <v>0.31221100000000002</v>
      </c>
      <c r="K634">
        <v>0.29369200000000001</v>
      </c>
      <c r="L634">
        <v>0.29369200000000001</v>
      </c>
      <c r="M634">
        <v>0.29369200000000001</v>
      </c>
      <c r="N634">
        <v>0.29369200000000001</v>
      </c>
      <c r="O634">
        <v>0.29369200000000001</v>
      </c>
      <c r="P634">
        <v>0.29369200000000001</v>
      </c>
    </row>
    <row r="635" spans="2:16" x14ac:dyDescent="0.3">
      <c r="B635" s="1">
        <v>5.5653899999999999E-5</v>
      </c>
      <c r="C635">
        <v>3.25552E-3</v>
      </c>
      <c r="D635">
        <v>2.7715E-2</v>
      </c>
      <c r="E635">
        <v>0.13163800000000001</v>
      </c>
      <c r="F635">
        <v>0.271789</v>
      </c>
      <c r="G635">
        <v>0.44622499999999998</v>
      </c>
      <c r="H635">
        <v>0.41904400000000003</v>
      </c>
      <c r="I635">
        <v>0.37324499999999999</v>
      </c>
      <c r="J635">
        <v>0.361759</v>
      </c>
      <c r="K635">
        <v>0.32797799999999999</v>
      </c>
      <c r="L635">
        <v>0.32797799999999999</v>
      </c>
      <c r="M635">
        <v>0.32797799999999999</v>
      </c>
      <c r="N635">
        <v>0.32797799999999999</v>
      </c>
      <c r="O635">
        <v>0.32797799999999999</v>
      </c>
      <c r="P635">
        <v>0.32797799999999999</v>
      </c>
    </row>
    <row r="636" spans="2:16" x14ac:dyDescent="0.3">
      <c r="B636" s="1">
        <v>4.6377600000000001E-5</v>
      </c>
      <c r="C636">
        <v>2.0128699999999999E-3</v>
      </c>
      <c r="D636">
        <v>2.6515E-2</v>
      </c>
      <c r="E636">
        <v>0.11434900000000001</v>
      </c>
      <c r="F636">
        <v>0.189303</v>
      </c>
      <c r="G636">
        <v>0.32820199999999999</v>
      </c>
      <c r="H636">
        <v>0.36387000000000003</v>
      </c>
      <c r="I636">
        <v>0.35733799999999999</v>
      </c>
      <c r="J636">
        <v>0.36857899999999999</v>
      </c>
      <c r="K636">
        <v>0.37660500000000002</v>
      </c>
      <c r="L636">
        <v>0.37660500000000002</v>
      </c>
      <c r="M636">
        <v>0.37660500000000002</v>
      </c>
      <c r="N636">
        <v>0.37660500000000002</v>
      </c>
      <c r="O636">
        <v>0.37660500000000002</v>
      </c>
      <c r="P636">
        <v>0.37660500000000002</v>
      </c>
    </row>
    <row r="637" spans="2:16" x14ac:dyDescent="0.3">
      <c r="B637" s="1">
        <v>4.2215400000000002E-5</v>
      </c>
      <c r="C637">
        <v>2.00555E-3</v>
      </c>
      <c r="D637">
        <v>1.7123699999999999E-2</v>
      </c>
      <c r="E637">
        <v>0.15180199999999999</v>
      </c>
      <c r="F637">
        <v>0.218917</v>
      </c>
      <c r="G637">
        <v>0.24224399999999999</v>
      </c>
      <c r="H637">
        <v>0.28520200000000001</v>
      </c>
      <c r="I637">
        <v>0.31581799999999999</v>
      </c>
      <c r="J637">
        <v>0.30988199999999999</v>
      </c>
      <c r="K637">
        <v>0.30114999999999997</v>
      </c>
      <c r="L637">
        <v>0.30114999999999997</v>
      </c>
      <c r="M637">
        <v>0.30114999999999997</v>
      </c>
      <c r="N637">
        <v>0.30114999999999997</v>
      </c>
      <c r="O637">
        <v>0.30114999999999997</v>
      </c>
      <c r="P637">
        <v>0.30114999999999997</v>
      </c>
    </row>
    <row r="638" spans="2:16" x14ac:dyDescent="0.3">
      <c r="B638" s="1">
        <v>5.7492399999999999E-5</v>
      </c>
      <c r="C638">
        <v>2.71243E-3</v>
      </c>
      <c r="D638">
        <v>1.9169800000000001E-2</v>
      </c>
      <c r="E638">
        <v>9.5792600000000006E-2</v>
      </c>
      <c r="F638">
        <v>0.39296599999999998</v>
      </c>
      <c r="G638">
        <v>0.49990200000000001</v>
      </c>
      <c r="H638">
        <v>0.47469099999999997</v>
      </c>
      <c r="I638">
        <v>0.455204</v>
      </c>
      <c r="J638">
        <v>0.43617699999999998</v>
      </c>
      <c r="K638">
        <v>0.41903299999999999</v>
      </c>
      <c r="L638">
        <v>0.41903299999999999</v>
      </c>
      <c r="M638">
        <v>0.41903299999999999</v>
      </c>
      <c r="N638">
        <v>0.41903299999999999</v>
      </c>
      <c r="O638">
        <v>0.41903299999999999</v>
      </c>
      <c r="P638">
        <v>0.41903299999999999</v>
      </c>
    </row>
    <row r="639" spans="2:16" x14ac:dyDescent="0.3">
      <c r="B639" s="1">
        <v>6.1331100000000006E-5</v>
      </c>
      <c r="C639">
        <v>3.8346600000000002E-3</v>
      </c>
      <c r="D639">
        <v>2.6383899999999998E-2</v>
      </c>
      <c r="E639">
        <v>0.132248</v>
      </c>
      <c r="F639">
        <v>0.21073800000000001</v>
      </c>
      <c r="G639">
        <v>0.43399599999999999</v>
      </c>
      <c r="H639">
        <v>0.53752</v>
      </c>
      <c r="I639">
        <v>0.51268599999999998</v>
      </c>
      <c r="J639">
        <v>0.47991800000000001</v>
      </c>
      <c r="K639">
        <v>0.45536300000000002</v>
      </c>
      <c r="L639">
        <v>0.45536300000000002</v>
      </c>
      <c r="M639">
        <v>0.45536300000000002</v>
      </c>
      <c r="N639">
        <v>0.45536300000000002</v>
      </c>
      <c r="O639">
        <v>0.45536300000000002</v>
      </c>
      <c r="P639">
        <v>0.45536300000000002</v>
      </c>
    </row>
    <row r="640" spans="2:16" x14ac:dyDescent="0.3">
      <c r="B640" s="1">
        <v>5.3747800000000001E-5</v>
      </c>
      <c r="C640">
        <v>3.3627100000000001E-3</v>
      </c>
      <c r="D640">
        <v>2.3426700000000002E-2</v>
      </c>
      <c r="E640">
        <v>0.12665299999999999</v>
      </c>
      <c r="F640">
        <v>0.21201700000000001</v>
      </c>
      <c r="G640">
        <v>0.31045600000000001</v>
      </c>
      <c r="H640">
        <v>0.44616299999999998</v>
      </c>
      <c r="I640">
        <v>0.434531</v>
      </c>
      <c r="J640">
        <v>0.424292</v>
      </c>
      <c r="K640">
        <v>0.41591499999999998</v>
      </c>
      <c r="L640">
        <v>0.41591499999999998</v>
      </c>
      <c r="M640">
        <v>0.41591499999999998</v>
      </c>
      <c r="N640">
        <v>0.41591499999999998</v>
      </c>
      <c r="O640">
        <v>0.41591499999999998</v>
      </c>
      <c r="P640">
        <v>0.41591499999999998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296"/>
  <sheetViews>
    <sheetView showGridLines="0" tabSelected="1" topLeftCell="AE1" zoomScaleNormal="100" workbookViewId="0">
      <selection activeCell="AF7" sqref="AF7"/>
    </sheetView>
  </sheetViews>
  <sheetFormatPr defaultRowHeight="14.4" x14ac:dyDescent="0.3"/>
  <cols>
    <col min="4" max="4" width="15.88671875" customWidth="1"/>
    <col min="5" max="5" width="12" bestFit="1" customWidth="1"/>
    <col min="6" max="6" width="12.33203125" bestFit="1" customWidth="1"/>
    <col min="15" max="15" width="11.5546875" bestFit="1" customWidth="1"/>
    <col min="16" max="24" width="11.44140625" customWidth="1"/>
    <col min="25" max="27" width="12.5546875" bestFit="1" customWidth="1"/>
  </cols>
  <sheetData>
    <row r="1" spans="1:59" x14ac:dyDescent="0.3">
      <c r="A1" s="7"/>
    </row>
    <row r="2" spans="1:59" x14ac:dyDescent="0.3">
      <c r="A2" s="3"/>
    </row>
    <row r="3" spans="1:59" x14ac:dyDescent="0.3">
      <c r="A3" s="3"/>
    </row>
    <row r="4" spans="1:59" x14ac:dyDescent="0.3">
      <c r="A4" s="3"/>
      <c r="AB4" t="s">
        <v>4</v>
      </c>
    </row>
    <row r="5" spans="1:59" x14ac:dyDescent="0.3">
      <c r="AB5" t="s">
        <v>6</v>
      </c>
    </row>
    <row r="6" spans="1:59" x14ac:dyDescent="0.3">
      <c r="AB6" t="s">
        <v>89</v>
      </c>
    </row>
    <row r="7" spans="1:59" ht="21" x14ac:dyDescent="0.4">
      <c r="E7" s="4">
        <v>500</v>
      </c>
      <c r="F7" s="4">
        <v>600</v>
      </c>
      <c r="G7" s="4">
        <v>700</v>
      </c>
      <c r="H7" s="4">
        <v>800</v>
      </c>
      <c r="I7" s="4">
        <v>900</v>
      </c>
      <c r="J7" s="4">
        <v>1000</v>
      </c>
      <c r="K7" s="4">
        <v>1100</v>
      </c>
      <c r="L7">
        <v>1200</v>
      </c>
      <c r="M7">
        <v>1300</v>
      </c>
      <c r="N7">
        <v>1400</v>
      </c>
      <c r="O7">
        <v>1500</v>
      </c>
      <c r="P7">
        <v>1600</v>
      </c>
      <c r="Q7">
        <v>1700</v>
      </c>
      <c r="R7">
        <v>1800</v>
      </c>
      <c r="S7">
        <v>1900</v>
      </c>
      <c r="T7">
        <v>2000</v>
      </c>
      <c r="U7">
        <v>2100</v>
      </c>
      <c r="V7">
        <v>2200</v>
      </c>
      <c r="W7">
        <v>2300</v>
      </c>
      <c r="X7">
        <v>2400</v>
      </c>
      <c r="AB7" t="s">
        <v>8</v>
      </c>
      <c r="AE7">
        <f>(AF7-1)*4</f>
        <v>24</v>
      </c>
      <c r="AF7" s="41">
        <v>7</v>
      </c>
      <c r="AG7" s="4">
        <v>500</v>
      </c>
      <c r="AH7" s="4">
        <v>600</v>
      </c>
      <c r="AI7" s="4">
        <v>700</v>
      </c>
      <c r="AJ7" s="4">
        <v>800</v>
      </c>
      <c r="AK7" s="4">
        <v>900</v>
      </c>
      <c r="AL7" s="4">
        <v>1000</v>
      </c>
      <c r="AM7" s="4">
        <v>1100</v>
      </c>
      <c r="AN7">
        <v>1200</v>
      </c>
      <c r="AO7">
        <v>1300</v>
      </c>
      <c r="AP7">
        <v>1400</v>
      </c>
      <c r="AQ7">
        <v>1500</v>
      </c>
      <c r="AR7">
        <v>1600</v>
      </c>
      <c r="AS7">
        <v>1700</v>
      </c>
      <c r="AT7">
        <v>1800</v>
      </c>
      <c r="AU7">
        <v>1900</v>
      </c>
      <c r="AV7">
        <v>2000</v>
      </c>
      <c r="AW7">
        <v>2100</v>
      </c>
      <c r="AX7">
        <v>2200</v>
      </c>
      <c r="AY7">
        <v>2300</v>
      </c>
      <c r="AZ7">
        <v>2400</v>
      </c>
    </row>
    <row r="8" spans="1:59" x14ac:dyDescent="0.3">
      <c r="D8" t="str">
        <f>For_R.rep!A27</f>
        <v>$Fcur_Fmsy</v>
      </c>
      <c r="AB8" t="s">
        <v>10</v>
      </c>
      <c r="AG8" s="2">
        <f t="shared" ref="AG8:AZ8" ca="1" si="0">_xlfn.NORM.DIST(1,AG9,AG10,TRUE)</f>
        <v>0.10025372758092176</v>
      </c>
      <c r="AH8" s="2">
        <f t="shared" ca="1" si="0"/>
        <v>0.13301119291438185</v>
      </c>
      <c r="AI8" s="2">
        <f t="shared" ca="1" si="0"/>
        <v>0.17069046030436322</v>
      </c>
      <c r="AJ8" s="2">
        <f t="shared" ca="1" si="0"/>
        <v>0.21267345069512686</v>
      </c>
      <c r="AK8" s="2">
        <f t="shared" ca="1" si="0"/>
        <v>0.25814957642151409</v>
      </c>
      <c r="AL8" s="2">
        <f t="shared" ca="1" si="0"/>
        <v>0.30618855891741442</v>
      </c>
      <c r="AM8" s="2">
        <f t="shared" ca="1" si="0"/>
        <v>0.35586754844073876</v>
      </c>
      <c r="AN8" s="2">
        <f t="shared" ca="1" si="0"/>
        <v>0.40623558539782345</v>
      </c>
      <c r="AO8" s="2">
        <f t="shared" ca="1" si="0"/>
        <v>0.45642919558795814</v>
      </c>
      <c r="AP8" s="2">
        <f t="shared" ca="1" si="0"/>
        <v>0.50570445143250498</v>
      </c>
      <c r="AQ8" s="2">
        <f t="shared" ca="1" si="0"/>
        <v>0.55341716226629689</v>
      </c>
      <c r="AR8" s="2">
        <f t="shared" ca="1" si="0"/>
        <v>0.59905610309383583</v>
      </c>
      <c r="AS8" s="2">
        <f t="shared" ca="1" si="0"/>
        <v>0.642229991107516</v>
      </c>
      <c r="AT8" s="2">
        <f t="shared" ca="1" si="0"/>
        <v>0.68266575163914656</v>
      </c>
      <c r="AU8" s="2">
        <f t="shared" ca="1" si="0"/>
        <v>0.72019188813148882</v>
      </c>
      <c r="AV8" s="2">
        <f t="shared" ca="1" si="0"/>
        <v>0.75472420440967347</v>
      </c>
      <c r="AW8" s="2">
        <f t="shared" ca="1" si="0"/>
        <v>0.78625409980408423</v>
      </c>
      <c r="AX8" s="2">
        <f t="shared" ca="1" si="0"/>
        <v>0.8148297757937123</v>
      </c>
      <c r="AY8" s="2">
        <f t="shared" ca="1" si="0"/>
        <v>0.84054913114527852</v>
      </c>
      <c r="AZ8" s="2">
        <f t="shared" ca="1" si="0"/>
        <v>0.86354025464135153</v>
      </c>
      <c r="BA8" s="2"/>
      <c r="BB8" s="2"/>
      <c r="BC8" s="2"/>
      <c r="BD8" s="2"/>
      <c r="BE8" s="2"/>
      <c r="BF8" s="2"/>
      <c r="BG8" s="2"/>
    </row>
    <row r="9" spans="1:59" x14ac:dyDescent="0.3">
      <c r="E9">
        <f>New_R.rep!B73</f>
        <v>0.15246799999999999</v>
      </c>
      <c r="F9">
        <f>New_R.rep!C73</f>
        <v>0.18471199999999999</v>
      </c>
      <c r="G9">
        <f>New_R.rep!D73</f>
        <v>0.217589</v>
      </c>
      <c r="H9">
        <f>New_R.rep!E73</f>
        <v>0.25112400000000001</v>
      </c>
      <c r="I9">
        <f>New_R.rep!F73</f>
        <v>0.28534100000000001</v>
      </c>
      <c r="J9">
        <f>New_R.rep!G73</f>
        <v>0.320268</v>
      </c>
      <c r="K9">
        <f>New_R.rep!H73</f>
        <v>0.355931</v>
      </c>
      <c r="L9">
        <f>New_R.rep!I73</f>
        <v>0.39236199999999999</v>
      </c>
      <c r="M9">
        <f>New_R.rep!J73</f>
        <v>0.429591</v>
      </c>
      <c r="N9">
        <f>New_R.rep!K73</f>
        <v>0.46765200000000001</v>
      </c>
      <c r="O9">
        <f>New_R.rep!L73</f>
        <v>0.50658099999999995</v>
      </c>
      <c r="P9">
        <f>New_R.rep!M73</f>
        <v>0.54641499999999998</v>
      </c>
      <c r="Q9">
        <f>New_R.rep!N73</f>
        <v>0.58719500000000002</v>
      </c>
      <c r="R9">
        <f>New_R.rep!O73</f>
        <v>0.62896300000000005</v>
      </c>
      <c r="S9">
        <f>New_R.rep!P73</f>
        <v>0.67176499999999995</v>
      </c>
      <c r="T9">
        <f>New_R.rep!Q73</f>
        <v>0.71565000000000001</v>
      </c>
      <c r="U9">
        <f>New_R.rep!R73</f>
        <v>0.76066900000000004</v>
      </c>
      <c r="V9">
        <f>New_R.rep!S73</f>
        <v>0.80687900000000001</v>
      </c>
      <c r="W9">
        <f>New_R.rep!T73</f>
        <v>0.85433899999999996</v>
      </c>
      <c r="X9">
        <f>New_R.rep!U73</f>
        <v>0.90311399999999997</v>
      </c>
      <c r="AB9" t="s">
        <v>12</v>
      </c>
      <c r="AF9" t="str">
        <f ca="1">OFFSET(D8,$AE$7,0)</f>
        <v>$Bcur3_Bmean</v>
      </c>
      <c r="AG9">
        <f t="shared" ref="AG9:AZ9" ca="1" si="1">OFFSET(E9,$AE$7,0)</f>
        <v>1.3976</v>
      </c>
      <c r="AH9">
        <f t="shared" ca="1" si="1"/>
        <v>1.34253</v>
      </c>
      <c r="AI9">
        <f t="shared" ca="1" si="1"/>
        <v>1.29043</v>
      </c>
      <c r="AJ9">
        <f t="shared" ca="1" si="1"/>
        <v>1.2411300000000001</v>
      </c>
      <c r="AK9">
        <f t="shared" ca="1" si="1"/>
        <v>1.19448</v>
      </c>
      <c r="AL9">
        <f t="shared" ca="1" si="1"/>
        <v>1.1503399999999999</v>
      </c>
      <c r="AM9">
        <f t="shared" ca="1" si="1"/>
        <v>1.1085400000000001</v>
      </c>
      <c r="AN9">
        <f t="shared" ca="1" si="1"/>
        <v>1.0689599999999999</v>
      </c>
      <c r="AO9">
        <f t="shared" ca="1" si="1"/>
        <v>1.0314700000000001</v>
      </c>
      <c r="AP9">
        <f t="shared" ca="1" si="1"/>
        <v>0.99593299999999996</v>
      </c>
      <c r="AQ9">
        <f t="shared" ca="1" si="1"/>
        <v>0.96223199999999998</v>
      </c>
      <c r="AR9">
        <f t="shared" ca="1" si="1"/>
        <v>0.93025000000000002</v>
      </c>
      <c r="AS9">
        <f t="shared" ca="1" si="1"/>
        <v>0.89987799999999996</v>
      </c>
      <c r="AT9">
        <f t="shared" ca="1" si="1"/>
        <v>0.87100900000000003</v>
      </c>
      <c r="AU9">
        <f t="shared" ca="1" si="1"/>
        <v>0.84354300000000004</v>
      </c>
      <c r="AV9">
        <f t="shared" ca="1" si="1"/>
        <v>0.817384</v>
      </c>
      <c r="AW9">
        <f t="shared" ca="1" si="1"/>
        <v>0.79244099999999995</v>
      </c>
      <c r="AX9">
        <f t="shared" ca="1" si="1"/>
        <v>0.76862799999999998</v>
      </c>
      <c r="AY9">
        <f t="shared" ca="1" si="1"/>
        <v>0.74586200000000002</v>
      </c>
      <c r="AZ9">
        <f t="shared" ca="1" si="1"/>
        <v>0.72406599999999999</v>
      </c>
    </row>
    <row r="10" spans="1:59" x14ac:dyDescent="0.3">
      <c r="D10" t="str">
        <f>For_R.rep!A29</f>
        <v>$Fcur_Fmsy.sd</v>
      </c>
      <c r="AB10" t="s">
        <v>86</v>
      </c>
      <c r="AF10" t="s">
        <v>105</v>
      </c>
      <c r="AG10">
        <f t="shared" ref="AG10:AZ10" ca="1" si="2">OFFSET(E11,$AE$7,0)</f>
        <v>0.31059900000000001</v>
      </c>
      <c r="AH10">
        <f t="shared" ca="1" si="2"/>
        <v>0.30795600000000001</v>
      </c>
      <c r="AI10">
        <f t="shared" ca="1" si="2"/>
        <v>0.305253</v>
      </c>
      <c r="AJ10">
        <f t="shared" ca="1" si="2"/>
        <v>0.302479</v>
      </c>
      <c r="AK10">
        <f t="shared" ca="1" si="2"/>
        <v>0.29963299999999998</v>
      </c>
      <c r="AL10">
        <f t="shared" ca="1" si="2"/>
        <v>0.29671399999999998</v>
      </c>
      <c r="AM10">
        <f t="shared" ca="1" si="2"/>
        <v>0.29372700000000002</v>
      </c>
      <c r="AN10">
        <f t="shared" ca="1" si="2"/>
        <v>0.29067700000000002</v>
      </c>
      <c r="AO10">
        <f t="shared" ca="1" si="2"/>
        <v>0.28757100000000002</v>
      </c>
      <c r="AP10">
        <f t="shared" ca="1" si="2"/>
        <v>0.28441699999999998</v>
      </c>
      <c r="AQ10">
        <f t="shared" ca="1" si="2"/>
        <v>0.28122200000000003</v>
      </c>
      <c r="AR10">
        <f t="shared" ca="1" si="2"/>
        <v>0.27799400000000002</v>
      </c>
      <c r="AS10">
        <f t="shared" ca="1" si="2"/>
        <v>0.27473900000000001</v>
      </c>
      <c r="AT10">
        <f t="shared" ca="1" si="2"/>
        <v>0.27146500000000001</v>
      </c>
      <c r="AU10">
        <f t="shared" ca="1" si="2"/>
        <v>0.26817600000000003</v>
      </c>
      <c r="AV10">
        <f t="shared" ca="1" si="2"/>
        <v>0.26487899999999998</v>
      </c>
      <c r="AW10">
        <f t="shared" ca="1" si="2"/>
        <v>0.261577</v>
      </c>
      <c r="AX10">
        <f t="shared" ca="1" si="2"/>
        <v>0.25827499999999998</v>
      </c>
      <c r="AY10">
        <f t="shared" ca="1" si="2"/>
        <v>0.25497500000000001</v>
      </c>
      <c r="AZ10">
        <f t="shared" ca="1" si="2"/>
        <v>0.25168099999999999</v>
      </c>
    </row>
    <row r="11" spans="1:59" x14ac:dyDescent="0.3">
      <c r="E11">
        <f>New_R.rep!B75</f>
        <v>6.3969300000000007E-2</v>
      </c>
      <c r="F11">
        <f>New_R.rep!C75</f>
        <v>7.7602699999999997E-2</v>
      </c>
      <c r="G11">
        <f>New_R.rep!D75</f>
        <v>9.1543899999999997E-2</v>
      </c>
      <c r="H11">
        <f>New_R.rep!E75</f>
        <v>0.105806</v>
      </c>
      <c r="I11">
        <f>New_R.rep!F75</f>
        <v>0.120404</v>
      </c>
      <c r="J11">
        <f>New_R.rep!G75</f>
        <v>0.135353</v>
      </c>
      <c r="K11">
        <f>New_R.rep!H75</f>
        <v>0.15067</v>
      </c>
      <c r="L11">
        <f>New_R.rep!I75</f>
        <v>0.16637099999999999</v>
      </c>
      <c r="M11">
        <f>New_R.rep!J75</f>
        <v>0.182475</v>
      </c>
      <c r="N11">
        <f>New_R.rep!K75</f>
        <v>0.19900300000000001</v>
      </c>
      <c r="O11">
        <f>New_R.rep!L75</f>
        <v>0.215975</v>
      </c>
      <c r="P11">
        <f>New_R.rep!M75</f>
        <v>0.23341500000000001</v>
      </c>
      <c r="Q11">
        <f>New_R.rep!N75</f>
        <v>0.25134800000000002</v>
      </c>
      <c r="R11">
        <f>New_R.rep!O75</f>
        <v>0.26980100000000001</v>
      </c>
      <c r="S11">
        <f>New_R.rep!P75</f>
        <v>0.28880099999999997</v>
      </c>
      <c r="T11">
        <f>New_R.rep!Q75</f>
        <v>0.30838199999999999</v>
      </c>
      <c r="U11">
        <f>New_R.rep!R75</f>
        <v>0.32857500000000001</v>
      </c>
      <c r="V11">
        <f>New_R.rep!S75</f>
        <v>0.34941800000000001</v>
      </c>
      <c r="W11">
        <f>New_R.rep!T75</f>
        <v>0.37095099999999998</v>
      </c>
      <c r="X11">
        <f>New_R.rep!U75</f>
        <v>0.39321699999999998</v>
      </c>
      <c r="AB11" t="s">
        <v>52</v>
      </c>
    </row>
    <row r="12" spans="1:59" x14ac:dyDescent="0.3">
      <c r="D12" t="str">
        <f>For_R.rep!A31</f>
        <v>$Bcur_Bmsy</v>
      </c>
      <c r="AB12" t="s">
        <v>63</v>
      </c>
    </row>
    <row r="13" spans="1:59" x14ac:dyDescent="0.3">
      <c r="E13">
        <f>New_R.rep!B77</f>
        <v>1.4161699999999999</v>
      </c>
      <c r="F13">
        <f>New_R.rep!C77</f>
        <v>1.3890199999999999</v>
      </c>
      <c r="G13">
        <f>New_R.rep!D77</f>
        <v>1.3620399999999999</v>
      </c>
      <c r="H13">
        <f>New_R.rep!E77</f>
        <v>1.3352299999999999</v>
      </c>
      <c r="I13">
        <f>New_R.rep!F77</f>
        <v>1.3085899999999999</v>
      </c>
      <c r="J13">
        <f>New_R.rep!G77</f>
        <v>1.28213</v>
      </c>
      <c r="K13">
        <f>New_R.rep!H77</f>
        <v>1.2558400000000001</v>
      </c>
      <c r="L13">
        <f>New_R.rep!I77</f>
        <v>1.22973</v>
      </c>
      <c r="M13">
        <f>New_R.rep!J77</f>
        <v>1.20381</v>
      </c>
      <c r="N13">
        <f>New_R.rep!K77</f>
        <v>1.1780600000000001</v>
      </c>
      <c r="O13">
        <f>New_R.rep!L77</f>
        <v>1.1525000000000001</v>
      </c>
      <c r="P13">
        <f>New_R.rep!M77</f>
        <v>1.12713</v>
      </c>
      <c r="Q13">
        <f>New_R.rep!N77</f>
        <v>1.1019399999999999</v>
      </c>
      <c r="R13">
        <f>New_R.rep!O77</f>
        <v>1.0769500000000001</v>
      </c>
      <c r="S13">
        <f>New_R.rep!P77</f>
        <v>1.0521499999999999</v>
      </c>
      <c r="T13">
        <f>New_R.rep!Q77</f>
        <v>1.02755</v>
      </c>
      <c r="U13">
        <f>New_R.rep!R77</f>
        <v>1.00315</v>
      </c>
      <c r="V13">
        <f>New_R.rep!S77</f>
        <v>0.97894800000000004</v>
      </c>
      <c r="W13">
        <f>New_R.rep!T77</f>
        <v>0.95495300000000005</v>
      </c>
      <c r="X13">
        <f>New_R.rep!U77</f>
        <v>0.93116600000000005</v>
      </c>
      <c r="AB13" t="s">
        <v>65</v>
      </c>
      <c r="AE13" t="s">
        <v>45</v>
      </c>
      <c r="AF13" t="s">
        <v>46</v>
      </c>
      <c r="AG13" t="s">
        <v>101</v>
      </c>
      <c r="AH13" t="s">
        <v>47</v>
      </c>
      <c r="AI13" t="s">
        <v>48</v>
      </c>
      <c r="AJ13" t="s">
        <v>49</v>
      </c>
      <c r="AK13" t="s">
        <v>102</v>
      </c>
      <c r="AL13" t="s">
        <v>103</v>
      </c>
      <c r="AM13" t="s">
        <v>67</v>
      </c>
      <c r="AN13" t="s">
        <v>68</v>
      </c>
      <c r="AO13" t="s">
        <v>69</v>
      </c>
    </row>
    <row r="14" spans="1:59" x14ac:dyDescent="0.3">
      <c r="D14" t="str">
        <f>For_R.rep!A33</f>
        <v>$Bcur_Bmsy.sd</v>
      </c>
      <c r="Z14" t="s">
        <v>132</v>
      </c>
      <c r="AB14" t="s">
        <v>55</v>
      </c>
      <c r="AD14" s="3">
        <f>AF7</f>
        <v>7</v>
      </c>
      <c r="AE14" s="3">
        <v>1</v>
      </c>
      <c r="AF14" s="3">
        <v>2</v>
      </c>
      <c r="AG14" s="3">
        <v>3</v>
      </c>
      <c r="AH14" s="3">
        <v>4</v>
      </c>
      <c r="AI14" s="3">
        <v>5</v>
      </c>
      <c r="AJ14" s="3">
        <v>6</v>
      </c>
      <c r="AK14" s="3">
        <v>7</v>
      </c>
      <c r="AL14" s="3">
        <v>8</v>
      </c>
      <c r="AM14" s="3">
        <v>9</v>
      </c>
      <c r="AN14" s="3">
        <v>10</v>
      </c>
      <c r="AO14" s="3">
        <v>11</v>
      </c>
      <c r="AP14" s="3"/>
      <c r="AQ14" s="3"/>
      <c r="AR14" s="3"/>
      <c r="AS14" s="3"/>
      <c r="AT14" s="3"/>
      <c r="AU14" s="3"/>
      <c r="AV14" s="3"/>
      <c r="AW14" s="3"/>
      <c r="AX14" s="3"/>
    </row>
    <row r="15" spans="1:59" x14ac:dyDescent="0.3">
      <c r="E15">
        <f>New_R.rep!B79</f>
        <v>0.32412099999999999</v>
      </c>
      <c r="F15">
        <f>New_R.rep!C79</f>
        <v>0.319718</v>
      </c>
      <c r="G15">
        <f>New_R.rep!D79</f>
        <v>0.315357</v>
      </c>
      <c r="H15">
        <f>New_R.rep!E79</f>
        <v>0.31103900000000001</v>
      </c>
      <c r="I15">
        <f>New_R.rep!F79</f>
        <v>0.30676199999999998</v>
      </c>
      <c r="J15">
        <f>New_R.rep!G79</f>
        <v>0.30252800000000002</v>
      </c>
      <c r="K15">
        <f>New_R.rep!H79</f>
        <v>0.29833500000000002</v>
      </c>
      <c r="L15">
        <f>New_R.rep!I79</f>
        <v>0.29418499999999997</v>
      </c>
      <c r="M15">
        <f>New_R.rep!J79</f>
        <v>0.290076</v>
      </c>
      <c r="N15">
        <f>New_R.rep!K79</f>
        <v>0.28600900000000001</v>
      </c>
      <c r="O15">
        <f>New_R.rep!L79</f>
        <v>0.28198400000000001</v>
      </c>
      <c r="P15">
        <f>New_R.rep!M79</f>
        <v>0.27800000000000002</v>
      </c>
      <c r="Q15">
        <f>New_R.rep!N79</f>
        <v>0.27405800000000002</v>
      </c>
      <c r="R15">
        <f>New_R.rep!O79</f>
        <v>0.27015600000000001</v>
      </c>
      <c r="S15">
        <f>New_R.rep!P79</f>
        <v>0.266295</v>
      </c>
      <c r="T15">
        <f>New_R.rep!Q79</f>
        <v>0.26247399999999999</v>
      </c>
      <c r="U15">
        <f>New_R.rep!R79</f>
        <v>0.25869300000000001</v>
      </c>
      <c r="V15">
        <f>New_R.rep!S79</f>
        <v>0.25495099999999998</v>
      </c>
      <c r="W15">
        <f>New_R.rep!T79</f>
        <v>0.251249</v>
      </c>
      <c r="X15">
        <f>New_R.rep!U79</f>
        <v>0.247584</v>
      </c>
      <c r="Z15" s="38">
        <v>5390.77</v>
      </c>
      <c r="AB15" s="2">
        <f t="array" ref="AB15">TRANSPOSE(AE8:AK8)</f>
        <v>0</v>
      </c>
      <c r="AC15">
        <v>500</v>
      </c>
      <c r="AD15" s="2">
        <f t="array" aca="1" ref="AD15:AD34" ca="1">TRANSPOSE(AG8:AZ8)</f>
        <v>0.10025372758092176</v>
      </c>
      <c r="AE15" s="2">
        <f t="dataTable" ref="AE15:AO34" dt2D="0" dtr="1" r1="AF7" ca="1"/>
        <v>1</v>
      </c>
      <c r="AF15" s="2">
        <v>9.9571713946712728E-2</v>
      </c>
      <c r="AG15" s="2">
        <v>0.3275877594610842</v>
      </c>
      <c r="AH15" s="2">
        <v>6.3937261257365943E-2</v>
      </c>
      <c r="AI15" s="2">
        <v>5.0752893056541946E-4</v>
      </c>
      <c r="AJ15" s="2">
        <v>8.1735264109443401E-2</v>
      </c>
      <c r="AK15" s="2">
        <v>0.10025372758092176</v>
      </c>
      <c r="AL15" s="2">
        <v>0.73694260396738465</v>
      </c>
      <c r="AM15" s="2">
        <v>0.12533385502212116</v>
      </c>
      <c r="AN15" s="2">
        <v>7.0684336523246663E-3</v>
      </c>
      <c r="AO15" s="2">
        <v>0.99932551302963446</v>
      </c>
      <c r="AP15" s="2"/>
      <c r="AQ15" s="2"/>
      <c r="AR15" s="2"/>
      <c r="AS15" s="2"/>
      <c r="AT15" s="2"/>
      <c r="AU15" s="2"/>
      <c r="AV15" s="2"/>
      <c r="AW15" s="2"/>
      <c r="AX15" s="2"/>
    </row>
    <row r="16" spans="1:59" x14ac:dyDescent="0.3">
      <c r="D16" t="str">
        <f>For_R.rep!A35</f>
        <v>$Bcur_Bmean</v>
      </c>
      <c r="AB16" s="2">
        <f t="shared" ref="AB16:AB34" si="3">AC16/$Z$15</f>
        <v>0.11130135398097117</v>
      </c>
      <c r="AC16">
        <v>600</v>
      </c>
      <c r="AD16" s="2">
        <f ca="1"/>
        <v>0.13301119291438185</v>
      </c>
      <c r="AE16" s="2">
        <v>1</v>
      </c>
      <c r="AF16" s="2">
        <v>0.11184781540323413</v>
      </c>
      <c r="AG16" s="2">
        <v>0.38695145573946271</v>
      </c>
      <c r="AH16" s="2">
        <v>7.7616318179244886E-2</v>
      </c>
      <c r="AI16" s="2">
        <v>6.8082033341741472E-4</v>
      </c>
      <c r="AJ16" s="2">
        <v>0.10602137724135133</v>
      </c>
      <c r="AK16" s="2">
        <v>0.13301119291438185</v>
      </c>
      <c r="AL16" s="2">
        <v>0.67341486509898574</v>
      </c>
      <c r="AM16" s="2">
        <v>0.12302719560665588</v>
      </c>
      <c r="AN16" s="2">
        <v>1.1716118217701322E-2</v>
      </c>
      <c r="AO16" s="2">
        <v>0.99019559103826316</v>
      </c>
      <c r="AP16" s="2"/>
      <c r="AQ16" s="2"/>
      <c r="AR16" s="2"/>
      <c r="AS16" s="2"/>
      <c r="AT16" s="2"/>
      <c r="AU16" s="2"/>
      <c r="AV16" s="2"/>
      <c r="AW16" s="2"/>
      <c r="AX16" s="2"/>
    </row>
    <row r="17" spans="4:50" x14ac:dyDescent="0.3">
      <c r="E17">
        <f>New_R.rep!B81</f>
        <v>1.0567299999999999</v>
      </c>
      <c r="F17">
        <f>New_R.rep!C81</f>
        <v>1.0364800000000001</v>
      </c>
      <c r="G17">
        <f>New_R.rep!D81</f>
        <v>1.01634</v>
      </c>
      <c r="H17">
        <f>New_R.rep!E81</f>
        <v>0.99633700000000003</v>
      </c>
      <c r="I17">
        <f>New_R.rep!F81</f>
        <v>0.97645999999999999</v>
      </c>
      <c r="J17">
        <f>New_R.rep!G81</f>
        <v>0.95671300000000004</v>
      </c>
      <c r="K17">
        <f>New_R.rep!H81</f>
        <v>0.93709799999999999</v>
      </c>
      <c r="L17">
        <f>New_R.rep!I81</f>
        <v>0.91761599999999999</v>
      </c>
      <c r="M17">
        <f>New_R.rep!J81</f>
        <v>0.89826899999999998</v>
      </c>
      <c r="N17">
        <f>New_R.rep!K81</f>
        <v>0.87905699999999998</v>
      </c>
      <c r="O17">
        <f>New_R.rep!L81</f>
        <v>0.85998399999999997</v>
      </c>
      <c r="P17">
        <f>New_R.rep!M81</f>
        <v>0.84105099999999999</v>
      </c>
      <c r="Q17">
        <f>New_R.rep!N81</f>
        <v>0.82225800000000004</v>
      </c>
      <c r="R17">
        <f>New_R.rep!O81</f>
        <v>0.80360900000000002</v>
      </c>
      <c r="S17">
        <f>New_R.rep!P81</f>
        <v>0.78510500000000005</v>
      </c>
      <c r="T17">
        <f>New_R.rep!Q81</f>
        <v>0.76674799999999999</v>
      </c>
      <c r="U17">
        <f>New_R.rep!R81</f>
        <v>0.74853999999999998</v>
      </c>
      <c r="V17">
        <f>New_R.rep!S81</f>
        <v>0.73048199999999996</v>
      </c>
      <c r="W17">
        <f>New_R.rep!T81</f>
        <v>0.71257700000000002</v>
      </c>
      <c r="X17">
        <f>New_R.rep!U81</f>
        <v>0.69482699999999997</v>
      </c>
      <c r="AB17" s="2">
        <f t="shared" si="3"/>
        <v>0.12985157964446636</v>
      </c>
      <c r="AC17">
        <v>700</v>
      </c>
      <c r="AD17" s="2">
        <f ca="1"/>
        <v>0.17069046030436322</v>
      </c>
      <c r="AE17" s="2">
        <v>1</v>
      </c>
      <c r="AF17" s="2">
        <v>0.12547762941458798</v>
      </c>
      <c r="AG17" s="2">
        <v>0.44878631464189395</v>
      </c>
      <c r="AH17" s="2">
        <v>9.3707402084253016E-2</v>
      </c>
      <c r="AI17" s="2">
        <v>9.1118463489873157E-4</v>
      </c>
      <c r="AJ17" s="2">
        <v>0.13412218586588073</v>
      </c>
      <c r="AK17" s="2">
        <v>0.17069046030436322</v>
      </c>
      <c r="AL17" s="2">
        <v>0.61003117429677567</v>
      </c>
      <c r="AM17" s="2">
        <v>0.12093095050307955</v>
      </c>
      <c r="AN17" s="2">
        <v>1.837351704592418E-2</v>
      </c>
      <c r="AO17" s="2">
        <v>0.95644713161583772</v>
      </c>
      <c r="AP17" s="2"/>
      <c r="AQ17" s="2"/>
      <c r="AR17" s="2"/>
      <c r="AS17" s="2"/>
      <c r="AT17" s="2"/>
      <c r="AU17" s="2"/>
      <c r="AV17" s="2"/>
      <c r="AW17" s="2"/>
      <c r="AX17" s="2"/>
    </row>
    <row r="18" spans="4:50" x14ac:dyDescent="0.3">
      <c r="D18" t="str">
        <f>For_R.rep!A37</f>
        <v>$Bcur_Bmean.sd</v>
      </c>
      <c r="AB18" s="2">
        <f t="shared" si="3"/>
        <v>0.14840180530796157</v>
      </c>
      <c r="AC18">
        <v>800</v>
      </c>
      <c r="AD18" s="2">
        <f ca="1"/>
        <v>0.21267345069512686</v>
      </c>
      <c r="AE18" s="2">
        <v>0.99999999999926781</v>
      </c>
      <c r="AF18" s="2">
        <v>0.14056713119884473</v>
      </c>
      <c r="AG18" s="2">
        <v>0.51151650938645155</v>
      </c>
      <c r="AH18" s="2">
        <v>0.11246820107132936</v>
      </c>
      <c r="AI18" s="2">
        <v>1.215876241124088E-3</v>
      </c>
      <c r="AJ18" s="2">
        <v>0.16572538383877539</v>
      </c>
      <c r="AK18" s="2">
        <v>0.21267345069512686</v>
      </c>
      <c r="AL18" s="2">
        <v>0.54893039025854984</v>
      </c>
      <c r="AM18" s="2">
        <v>0.11909130230126846</v>
      </c>
      <c r="AN18" s="2">
        <v>2.7436068133114052E-2</v>
      </c>
      <c r="AO18" s="2">
        <v>0.89314433323606679</v>
      </c>
      <c r="AP18" s="2"/>
      <c r="AQ18" s="2"/>
      <c r="AR18" s="2"/>
      <c r="AS18" s="2"/>
      <c r="AT18" s="2"/>
      <c r="AU18" s="2"/>
      <c r="AV18" s="2"/>
      <c r="AW18" s="2"/>
      <c r="AX18" s="2"/>
    </row>
    <row r="19" spans="4:50" x14ac:dyDescent="0.3">
      <c r="E19">
        <f>New_R.rep!B83</f>
        <v>0.12703100000000001</v>
      </c>
      <c r="F19">
        <f>New_R.rep!C83</f>
        <v>0.12698699999999999</v>
      </c>
      <c r="G19">
        <f>New_R.rep!D83</f>
        <v>0.12693399999999999</v>
      </c>
      <c r="H19">
        <f>New_R.rep!E83</f>
        <v>0.12687200000000001</v>
      </c>
      <c r="I19">
        <f>New_R.rep!F83</f>
        <v>0.1268</v>
      </c>
      <c r="J19">
        <f>New_R.rep!G83</f>
        <v>0.126717</v>
      </c>
      <c r="K19">
        <f>New_R.rep!H83</f>
        <v>0.12662300000000001</v>
      </c>
      <c r="L19">
        <f>New_R.rep!I83</f>
        <v>0.12651699999999999</v>
      </c>
      <c r="M19">
        <f>New_R.rep!J83</f>
        <v>0.12639800000000001</v>
      </c>
      <c r="N19">
        <f>New_R.rep!K83</f>
        <v>0.12626499999999999</v>
      </c>
      <c r="O19">
        <f>New_R.rep!L83</f>
        <v>0.12611800000000001</v>
      </c>
      <c r="P19">
        <f>New_R.rep!M83</f>
        <v>0.12595600000000001</v>
      </c>
      <c r="Q19">
        <f>New_R.rep!N83</f>
        <v>0.125778</v>
      </c>
      <c r="R19">
        <f>New_R.rep!O83</f>
        <v>0.125583</v>
      </c>
      <c r="S19">
        <f>New_R.rep!P83</f>
        <v>0.12537100000000001</v>
      </c>
      <c r="T19">
        <f>New_R.rep!Q83</f>
        <v>0.12514</v>
      </c>
      <c r="U19">
        <f>New_R.rep!R83</f>
        <v>0.12489</v>
      </c>
      <c r="V19">
        <f>New_R.rep!S83</f>
        <v>0.12461999999999999</v>
      </c>
      <c r="W19">
        <f>New_R.rep!T83</f>
        <v>0.12433</v>
      </c>
      <c r="X19">
        <f>New_R.rep!U83</f>
        <v>0.124018</v>
      </c>
      <c r="AB19" s="2">
        <f t="shared" si="3"/>
        <v>0.16695203097145675</v>
      </c>
      <c r="AC19">
        <v>900</v>
      </c>
      <c r="AD19" s="2">
        <f ca="1"/>
        <v>0.25814957642151409</v>
      </c>
      <c r="AE19" s="2">
        <v>0.99999999853532184</v>
      </c>
      <c r="AF19" s="2">
        <v>0.15721764240007488</v>
      </c>
      <c r="AG19" s="2">
        <v>0.57363908077819548</v>
      </c>
      <c r="AH19" s="2">
        <v>0.13413614151227157</v>
      </c>
      <c r="AI19" s="2">
        <v>1.6166151898468755E-3</v>
      </c>
      <c r="AJ19" s="2">
        <v>0.20038038827180354</v>
      </c>
      <c r="AK19" s="2">
        <v>0.25814957642151409</v>
      </c>
      <c r="AL19" s="2">
        <v>0.49162777498073817</v>
      </c>
      <c r="AM19" s="2">
        <v>0.1174963251166285</v>
      </c>
      <c r="AN19" s="2">
        <v>3.9255327627537223E-2</v>
      </c>
      <c r="AO19" s="2">
        <v>0.8104646790187322</v>
      </c>
      <c r="AP19" s="2"/>
      <c r="AQ19" s="2"/>
      <c r="AR19" s="2"/>
      <c r="AS19" s="2"/>
      <c r="AT19" s="2"/>
      <c r="AU19" s="2"/>
      <c r="AV19" s="2"/>
      <c r="AW19" s="2"/>
      <c r="AX19" s="2"/>
    </row>
    <row r="20" spans="4:50" x14ac:dyDescent="0.3">
      <c r="D20" t="str">
        <f>For_R.rep!A39</f>
        <v>$Bcur2_Bmsy</v>
      </c>
      <c r="AB20" s="2">
        <f t="shared" si="3"/>
        <v>0.18550225663495196</v>
      </c>
      <c r="AC20">
        <v>1000</v>
      </c>
      <c r="AD20" s="2">
        <f ca="1"/>
        <v>0.30618855891741442</v>
      </c>
      <c r="AE20" s="2">
        <v>0.99999974421315163</v>
      </c>
      <c r="AF20" s="2">
        <v>0.17551976546929315</v>
      </c>
      <c r="AG20" s="2">
        <v>0.63367543554822758</v>
      </c>
      <c r="AH20" s="2">
        <v>0.15889954536295828</v>
      </c>
      <c r="AI20" s="2">
        <v>2.1408136843882835E-3</v>
      </c>
      <c r="AJ20" s="2">
        <v>0.23752816458333839</v>
      </c>
      <c r="AK20" s="2">
        <v>0.30618855891741442</v>
      </c>
      <c r="AL20" s="2">
        <v>0.43904371938859704</v>
      </c>
      <c r="AM20" s="2">
        <v>0.11613438883531935</v>
      </c>
      <c r="AN20" s="2">
        <v>5.4109854351339672E-2</v>
      </c>
      <c r="AO20" s="2">
        <v>0.72184388488473583</v>
      </c>
      <c r="AP20" s="2"/>
      <c r="AQ20" s="2"/>
      <c r="AR20" s="2"/>
      <c r="AS20" s="2"/>
      <c r="AT20" s="2"/>
      <c r="AU20" s="2"/>
      <c r="AV20" s="2"/>
      <c r="AW20" s="2"/>
      <c r="AX20" s="2"/>
    </row>
    <row r="21" spans="4:50" x14ac:dyDescent="0.3">
      <c r="E21">
        <f>New_R.rep!B85</f>
        <v>1.5304199999999999</v>
      </c>
      <c r="F21">
        <f>New_R.rep!C85</f>
        <v>1.4845999999999999</v>
      </c>
      <c r="G21">
        <f>New_R.rep!D85</f>
        <v>1.4399500000000001</v>
      </c>
      <c r="H21">
        <f>New_R.rep!E85</f>
        <v>1.39645</v>
      </c>
      <c r="I21">
        <f>New_R.rep!F85</f>
        <v>1.35408</v>
      </c>
      <c r="J21">
        <f>New_R.rep!G85</f>
        <v>1.31284</v>
      </c>
      <c r="K21">
        <f>New_R.rep!H85</f>
        <v>1.2726999999999999</v>
      </c>
      <c r="L21">
        <f>New_R.rep!I85</f>
        <v>1.2336400000000001</v>
      </c>
      <c r="M21">
        <f>New_R.rep!J85</f>
        <v>1.1956599999999999</v>
      </c>
      <c r="N21">
        <f>New_R.rep!K85</f>
        <v>1.15873</v>
      </c>
      <c r="O21">
        <f>New_R.rep!L85</f>
        <v>1.1228400000000001</v>
      </c>
      <c r="P21">
        <f>New_R.rep!M85</f>
        <v>1.08796</v>
      </c>
      <c r="Q21">
        <f>New_R.rep!N85</f>
        <v>1.05409</v>
      </c>
      <c r="R21">
        <f>New_R.rep!O85</f>
        <v>1.02121</v>
      </c>
      <c r="S21">
        <f>New_R.rep!P85</f>
        <v>0.98928700000000003</v>
      </c>
      <c r="T21">
        <f>New_R.rep!Q85</f>
        <v>0.958318</v>
      </c>
      <c r="U21">
        <f>New_R.rep!R85</f>
        <v>0.92828100000000002</v>
      </c>
      <c r="V21">
        <f>New_R.rep!S85</f>
        <v>0.89915800000000001</v>
      </c>
      <c r="W21">
        <f>New_R.rep!T85</f>
        <v>0.87092899999999995</v>
      </c>
      <c r="X21">
        <f>New_R.rep!U85</f>
        <v>0.84357700000000002</v>
      </c>
      <c r="AB21" s="2">
        <f t="shared" si="3"/>
        <v>0.20405248229844714</v>
      </c>
      <c r="AC21">
        <v>1100</v>
      </c>
      <c r="AD21" s="2">
        <f ca="1"/>
        <v>0.35586754844073876</v>
      </c>
      <c r="AE21" s="2">
        <v>0.99999043024448464</v>
      </c>
      <c r="AF21" s="2">
        <v>0.19556788573018816</v>
      </c>
      <c r="AG21" s="2">
        <v>0.69032295956462397</v>
      </c>
      <c r="AH21" s="2">
        <v>0.18691261768636294</v>
      </c>
      <c r="AI21" s="2">
        <v>2.8217742177238845E-3</v>
      </c>
      <c r="AJ21" s="2">
        <v>0.27653150847722108</v>
      </c>
      <c r="AK21" s="2">
        <v>0.35586754844073876</v>
      </c>
      <c r="AL21" s="2">
        <v>0.39159532288282672</v>
      </c>
      <c r="AM21" s="2">
        <v>0.1150206784129567</v>
      </c>
      <c r="AN21" s="2">
        <v>7.2182628526736028E-2</v>
      </c>
      <c r="AO21" s="2">
        <v>0.63675480873116497</v>
      </c>
      <c r="AP21" s="2"/>
      <c r="AQ21" s="2"/>
      <c r="AR21" s="2"/>
      <c r="AS21" s="2"/>
      <c r="AT21" s="2"/>
      <c r="AU21" s="2"/>
      <c r="AV21" s="2"/>
      <c r="AW21" s="2"/>
      <c r="AX21" s="2"/>
    </row>
    <row r="22" spans="4:50" x14ac:dyDescent="0.3">
      <c r="D22" t="str">
        <f>For_R.rep!A41</f>
        <v>$Bcur2_Bmsy.sd</v>
      </c>
      <c r="AB22" s="2">
        <f t="shared" si="3"/>
        <v>0.22260270796194234</v>
      </c>
      <c r="AC22">
        <v>1200</v>
      </c>
      <c r="AD22" s="2">
        <f ca="1"/>
        <v>0.40623558539782345</v>
      </c>
      <c r="AE22" s="2">
        <v>0.99987005264059858</v>
      </c>
      <c r="AF22" s="2">
        <v>0.21742972281988349</v>
      </c>
      <c r="AG22" s="2">
        <v>0.74253143208359984</v>
      </c>
      <c r="AH22" s="2">
        <v>0.21825588053094749</v>
      </c>
      <c r="AI22" s="2">
        <v>3.7008216816625762E-3</v>
      </c>
      <c r="AJ22" s="2">
        <v>0.31673708623023666</v>
      </c>
      <c r="AK22" s="2">
        <v>0.40623558539782345</v>
      </c>
      <c r="AL22" s="2">
        <v>0.34933966334072669</v>
      </c>
      <c r="AM22" s="2">
        <v>0.11417100310664957</v>
      </c>
      <c r="AN22" s="2">
        <v>9.3602425320515853E-2</v>
      </c>
      <c r="AO22" s="2">
        <v>0.55994547259952954</v>
      </c>
      <c r="AP22" s="2"/>
      <c r="AQ22" s="2"/>
      <c r="AR22" s="2"/>
      <c r="AS22" s="2"/>
      <c r="AT22" s="2"/>
      <c r="AU22" s="2"/>
      <c r="AV22" s="2"/>
      <c r="AW22" s="2"/>
      <c r="AX22" s="2"/>
    </row>
    <row r="23" spans="4:50" x14ac:dyDescent="0.3">
      <c r="E23">
        <f>New_R.rep!B87</f>
        <v>0.34837899999999999</v>
      </c>
      <c r="F23">
        <f>New_R.rep!C87</f>
        <v>0.34095799999999998</v>
      </c>
      <c r="G23">
        <f>New_R.rep!D87</f>
        <v>0.33373399999999998</v>
      </c>
      <c r="H23">
        <f>New_R.rep!E87</f>
        <v>0.32669799999999999</v>
      </c>
      <c r="I23">
        <f>New_R.rep!F87</f>
        <v>0.31984099999999999</v>
      </c>
      <c r="J23">
        <f>New_R.rep!G87</f>
        <v>0.31315599999999999</v>
      </c>
      <c r="K23">
        <f>New_R.rep!H87</f>
        <v>0.30663499999999999</v>
      </c>
      <c r="L23">
        <f>New_R.rep!I87</f>
        <v>0.30027100000000001</v>
      </c>
      <c r="M23">
        <f>New_R.rep!J87</f>
        <v>0.29405799999999999</v>
      </c>
      <c r="N23">
        <f>New_R.rep!K87</f>
        <v>0.28799000000000002</v>
      </c>
      <c r="O23">
        <f>New_R.rep!L87</f>
        <v>0.28206100000000001</v>
      </c>
      <c r="P23">
        <f>New_R.rep!M87</f>
        <v>0.27626499999999998</v>
      </c>
      <c r="Q23">
        <f>New_R.rep!N87</f>
        <v>0.27059899999999998</v>
      </c>
      <c r="R23">
        <f>New_R.rep!O87</f>
        <v>0.26505800000000002</v>
      </c>
      <c r="S23">
        <f>New_R.rep!P87</f>
        <v>0.25963700000000001</v>
      </c>
      <c r="T23">
        <f>New_R.rep!Q87</f>
        <v>0.25433499999999998</v>
      </c>
      <c r="U23">
        <f>New_R.rep!R87</f>
        <v>0.24914700000000001</v>
      </c>
      <c r="V23">
        <f>New_R.rep!S87</f>
        <v>0.24407100000000001</v>
      </c>
      <c r="W23">
        <f>New_R.rep!T87</f>
        <v>0.23910500000000001</v>
      </c>
      <c r="X23">
        <f>New_R.rep!U87</f>
        <v>0.23424700000000001</v>
      </c>
      <c r="AB23" s="2">
        <f t="shared" si="3"/>
        <v>0.24115293362543752</v>
      </c>
      <c r="AC23">
        <v>1300</v>
      </c>
      <c r="AD23" s="2">
        <f ca="1"/>
        <v>0.45642919558795814</v>
      </c>
      <c r="AE23" s="2">
        <v>0.99911386262177071</v>
      </c>
      <c r="AF23" s="2">
        <v>0.241149734998651</v>
      </c>
      <c r="AG23" s="2">
        <v>0.78954589539410835</v>
      </c>
      <c r="AH23" s="2">
        <v>0.25290407614090582</v>
      </c>
      <c r="AI23" s="2">
        <v>4.8271809594750753E-3</v>
      </c>
      <c r="AJ23" s="2">
        <v>0.35750511899666071</v>
      </c>
      <c r="AK23" s="2">
        <v>0.45642919558795814</v>
      </c>
      <c r="AL23" s="2">
        <v>0.31207757026817556</v>
      </c>
      <c r="AM23" s="2">
        <v>0.11354679568063093</v>
      </c>
      <c r="AN23" s="2">
        <v>0.11841254940392716</v>
      </c>
      <c r="AO23" s="2">
        <v>0.49293417558941011</v>
      </c>
      <c r="AP23" s="2"/>
      <c r="AQ23" s="2"/>
      <c r="AR23" s="2"/>
      <c r="AS23" s="2"/>
      <c r="AT23" s="2"/>
      <c r="AU23" s="2"/>
      <c r="AV23" s="2"/>
      <c r="AW23" s="2"/>
      <c r="AX23" s="2"/>
    </row>
    <row r="24" spans="4:50" x14ac:dyDescent="0.3">
      <c r="D24" t="str">
        <f>For_R.rep!A43</f>
        <v>$Bcur2_B20</v>
      </c>
      <c r="AB24" s="2">
        <f t="shared" si="3"/>
        <v>0.25970315928893273</v>
      </c>
      <c r="AC24">
        <v>1400</v>
      </c>
      <c r="AD24" s="2">
        <f ca="1"/>
        <v>0.50570445143250498</v>
      </c>
      <c r="AE24" s="2">
        <v>0.99626437608002183</v>
      </c>
      <c r="AF24" s="2">
        <v>0.26678428132441934</v>
      </c>
      <c r="AG24" s="2">
        <v>0.83093093818207253</v>
      </c>
      <c r="AH24" s="2">
        <v>0.29076029519649882</v>
      </c>
      <c r="AI24" s="2">
        <v>6.2601500662666822E-3</v>
      </c>
      <c r="AJ24" s="2">
        <v>0.39825086847576502</v>
      </c>
      <c r="AK24" s="2">
        <v>0.50570445143250498</v>
      </c>
      <c r="AL24" s="2">
        <v>0.27945963859747697</v>
      </c>
      <c r="AM24" s="2">
        <v>0.11319022912793061</v>
      </c>
      <c r="AN24" s="2">
        <v>0.14659921619384111</v>
      </c>
      <c r="AO24" s="2">
        <v>0.43552123084985589</v>
      </c>
      <c r="AP24" s="2"/>
      <c r="AQ24" s="2"/>
      <c r="AR24" s="2"/>
      <c r="AS24" s="2"/>
      <c r="AT24" s="2"/>
      <c r="AU24" s="2"/>
      <c r="AV24" s="2"/>
      <c r="AW24" s="2"/>
      <c r="AX24" s="2"/>
    </row>
    <row r="25" spans="4:50" x14ac:dyDescent="0.3">
      <c r="E25">
        <f>New_R.rep!B89</f>
        <v>3.04461</v>
      </c>
      <c r="F25">
        <f>New_R.rep!C89</f>
        <v>2.9534600000000002</v>
      </c>
      <c r="G25">
        <f>New_R.rep!D89</f>
        <v>2.86463</v>
      </c>
      <c r="H25">
        <f>New_R.rep!E89</f>
        <v>2.7780900000000002</v>
      </c>
      <c r="I25">
        <f>New_R.rep!F89</f>
        <v>2.6938200000000001</v>
      </c>
      <c r="J25">
        <f>New_R.rep!G89</f>
        <v>2.6117599999999999</v>
      </c>
      <c r="K25">
        <f>New_R.rep!H89</f>
        <v>2.5319099999999999</v>
      </c>
      <c r="L25">
        <f>New_R.rep!I89</f>
        <v>2.4542099999999998</v>
      </c>
      <c r="M25">
        <f>New_R.rep!J89</f>
        <v>2.3786499999999999</v>
      </c>
      <c r="N25">
        <f>New_R.rep!K89</f>
        <v>2.30518</v>
      </c>
      <c r="O25">
        <f>New_R.rep!L89</f>
        <v>2.2337699999999998</v>
      </c>
      <c r="P25">
        <f>New_R.rep!M89</f>
        <v>2.16439</v>
      </c>
      <c r="Q25">
        <f>New_R.rep!N89</f>
        <v>2.09701</v>
      </c>
      <c r="R25">
        <f>New_R.rep!O89</f>
        <v>2.03159</v>
      </c>
      <c r="S25">
        <f>New_R.rep!P89</f>
        <v>1.9680899999999999</v>
      </c>
      <c r="T25">
        <f>New_R.rep!Q89</f>
        <v>1.90648</v>
      </c>
      <c r="U25">
        <f>New_R.rep!R89</f>
        <v>1.8467199999999999</v>
      </c>
      <c r="V25">
        <f>New_R.rep!S89</f>
        <v>1.7887900000000001</v>
      </c>
      <c r="W25">
        <f>New_R.rep!T89</f>
        <v>1.7326299999999999</v>
      </c>
      <c r="X25">
        <f>New_R.rep!U89</f>
        <v>1.67821</v>
      </c>
      <c r="AB25" s="2">
        <f t="shared" si="3"/>
        <v>0.27825338495242791</v>
      </c>
      <c r="AC25">
        <v>1500</v>
      </c>
      <c r="AD25" s="2">
        <f ca="1"/>
        <v>0.55341716226629689</v>
      </c>
      <c r="AE25" s="2">
        <v>0.98883219524165178</v>
      </c>
      <c r="AF25" s="2">
        <v>0.29431898999429595</v>
      </c>
      <c r="AG25" s="2">
        <v>0.8665432258561202</v>
      </c>
      <c r="AH25" s="2">
        <v>0.33159663771568521</v>
      </c>
      <c r="AI25" s="2">
        <v>8.069429846217651E-3</v>
      </c>
      <c r="AJ25" s="2">
        <v>0.43849286308742025</v>
      </c>
      <c r="AK25" s="2">
        <v>0.55341716226629689</v>
      </c>
      <c r="AL25" s="2">
        <v>0.25105710061591352</v>
      </c>
      <c r="AM25" s="2">
        <v>0.11309170655583485</v>
      </c>
      <c r="AN25" s="2">
        <v>0.1780963295391296</v>
      </c>
      <c r="AO25" s="2">
        <v>0.3867384498797346</v>
      </c>
      <c r="AP25" s="2"/>
      <c r="AQ25" s="2"/>
      <c r="AR25" s="2"/>
      <c r="AS25" s="2"/>
      <c r="AT25" s="2"/>
      <c r="AU25" s="2"/>
      <c r="AV25" s="2"/>
      <c r="AW25" s="2"/>
      <c r="AX25" s="2"/>
    </row>
    <row r="26" spans="4:50" x14ac:dyDescent="0.3">
      <c r="D26" t="str">
        <f>For_R.rep!A45</f>
        <v>$Bcur2_B20.sd</v>
      </c>
      <c r="AB26" s="2">
        <f t="shared" si="3"/>
        <v>0.29680361061592314</v>
      </c>
      <c r="AC26">
        <v>1600</v>
      </c>
      <c r="AD26" s="2">
        <f ca="1"/>
        <v>0.59905610309383583</v>
      </c>
      <c r="AE26" s="2">
        <v>0.97400735686491113</v>
      </c>
      <c r="AF26" s="2">
        <v>0.32372693931547358</v>
      </c>
      <c r="AG26" s="2">
        <v>0.89651493333050891</v>
      </c>
      <c r="AH26" s="2">
        <v>0.37509457971002524</v>
      </c>
      <c r="AI26" s="2">
        <v>1.033580297756761E-2</v>
      </c>
      <c r="AJ26" s="2">
        <v>0.47775773772506558</v>
      </c>
      <c r="AK26" s="2">
        <v>0.59905610309383583</v>
      </c>
      <c r="AL26" s="2">
        <v>0.22641515055633896</v>
      </c>
      <c r="AM26" s="2">
        <v>0.11326793864774319</v>
      </c>
      <c r="AN26" s="2">
        <v>0.2128012764932754</v>
      </c>
      <c r="AO26" s="2">
        <v>0.34539389727929959</v>
      </c>
      <c r="AP26" s="2"/>
      <c r="AQ26" s="2"/>
      <c r="AR26" s="2"/>
      <c r="AS26" s="2"/>
      <c r="AT26" s="2"/>
      <c r="AU26" s="2"/>
      <c r="AV26" s="2"/>
      <c r="AW26" s="2"/>
      <c r="AX26" s="2"/>
    </row>
    <row r="27" spans="4:50" x14ac:dyDescent="0.3">
      <c r="E27">
        <f>New_R.rep!B91</f>
        <v>0.62215799999999999</v>
      </c>
      <c r="F27">
        <f>New_R.rep!C91</f>
        <v>0.60994899999999996</v>
      </c>
      <c r="G27">
        <f>New_R.rep!D91</f>
        <v>0.59806899999999996</v>
      </c>
      <c r="H27">
        <f>New_R.rep!E91</f>
        <v>0.58649799999999996</v>
      </c>
      <c r="I27">
        <f>New_R.rep!F91</f>
        <v>0.57521999999999995</v>
      </c>
      <c r="J27">
        <f>New_R.rep!G91</f>
        <v>0.56421699999999997</v>
      </c>
      <c r="K27">
        <f>New_R.rep!H91</f>
        <v>0.55347500000000005</v>
      </c>
      <c r="L27">
        <f>New_R.rep!I91</f>
        <v>0.54297799999999996</v>
      </c>
      <c r="M27">
        <f>New_R.rep!J91</f>
        <v>0.53271500000000005</v>
      </c>
      <c r="N27">
        <f>New_R.rep!K91</f>
        <v>0.52267200000000003</v>
      </c>
      <c r="O27">
        <f>New_R.rep!L91</f>
        <v>0.51283999999999996</v>
      </c>
      <c r="P27">
        <f>New_R.rep!M91</f>
        <v>0.50320900000000002</v>
      </c>
      <c r="Q27">
        <f>New_R.rep!N91</f>
        <v>0.49376999999999999</v>
      </c>
      <c r="R27">
        <f>New_R.rep!O91</f>
        <v>0.484516</v>
      </c>
      <c r="S27">
        <f>New_R.rep!P91</f>
        <v>0.475439</v>
      </c>
      <c r="T27">
        <f>New_R.rep!Q91</f>
        <v>0.466534</v>
      </c>
      <c r="U27">
        <f>New_R.rep!R91</f>
        <v>0.45779700000000001</v>
      </c>
      <c r="V27">
        <f>New_R.rep!S91</f>
        <v>0.44922299999999998</v>
      </c>
      <c r="W27">
        <f>New_R.rep!T91</f>
        <v>0.44080900000000001</v>
      </c>
      <c r="X27">
        <f>New_R.rep!U91</f>
        <v>0.43255199999999999</v>
      </c>
      <c r="AB27" s="2">
        <f t="shared" si="3"/>
        <v>0.31535383627941832</v>
      </c>
      <c r="AC27">
        <v>1700</v>
      </c>
      <c r="AD27" s="2">
        <f ca="1"/>
        <v>0.642229991107516</v>
      </c>
      <c r="AE27" s="2">
        <v>0.94974274298572681</v>
      </c>
      <c r="AF27" s="2">
        <v>0.35495943250454071</v>
      </c>
      <c r="AG27" s="2">
        <v>0.92119280804155002</v>
      </c>
      <c r="AH27" s="2">
        <v>0.4207833550237684</v>
      </c>
      <c r="AI27" s="2">
        <v>1.315171172105326E-2</v>
      </c>
      <c r="AJ27" s="2">
        <v>0.51573787872090215</v>
      </c>
      <c r="AK27" s="2">
        <v>0.642229991107516</v>
      </c>
      <c r="AL27" s="2">
        <v>0.20508834833868791</v>
      </c>
      <c r="AM27" s="2">
        <v>0.11371115697283299</v>
      </c>
      <c r="AN27" s="2">
        <v>0.25053020086650762</v>
      </c>
      <c r="AO27" s="2">
        <v>0.31032149849448387</v>
      </c>
      <c r="AP27" s="2"/>
      <c r="AQ27" s="2"/>
      <c r="AR27" s="2"/>
      <c r="AS27" s="2"/>
      <c r="AT27" s="2"/>
      <c r="AU27" s="2"/>
      <c r="AV27" s="2"/>
      <c r="AW27" s="2"/>
      <c r="AX27" s="2"/>
    </row>
    <row r="28" spans="4:50" x14ac:dyDescent="0.3">
      <c r="D28" t="str">
        <f>For_R.rep!A47</f>
        <v>$Bcur3_Bcur</v>
      </c>
      <c r="AB28" s="2">
        <f t="shared" si="3"/>
        <v>0.3339040619429135</v>
      </c>
      <c r="AC28">
        <v>1800</v>
      </c>
      <c r="AD28" s="2">
        <f ca="1"/>
        <v>0.68266575163914656</v>
      </c>
      <c r="AE28" s="2">
        <v>0.91546910393504144</v>
      </c>
      <c r="AF28" s="2">
        <v>0.38788511402542858</v>
      </c>
      <c r="AG28" s="2">
        <v>0.94107175384207242</v>
      </c>
      <c r="AH28" s="2">
        <v>0.46811058636049196</v>
      </c>
      <c r="AI28" s="2">
        <v>1.6622397702988727E-2</v>
      </c>
      <c r="AJ28" s="2">
        <v>0.55215160540938468</v>
      </c>
      <c r="AK28" s="2">
        <v>0.68266575163914656</v>
      </c>
      <c r="AL28" s="2">
        <v>0.18666115347469139</v>
      </c>
      <c r="AM28" s="2">
        <v>0.11446803615650855</v>
      </c>
      <c r="AN28" s="2">
        <v>0.29111704169894692</v>
      </c>
      <c r="AO28" s="2">
        <v>0.2804744538297026</v>
      </c>
      <c r="AP28" s="2"/>
      <c r="AQ28" s="2"/>
      <c r="AR28" s="2"/>
      <c r="AS28" s="2"/>
      <c r="AT28" s="2"/>
      <c r="AU28" s="2"/>
      <c r="AV28" s="2"/>
      <c r="AW28" s="2"/>
      <c r="AX28" s="2"/>
    </row>
    <row r="29" spans="4:50" x14ac:dyDescent="0.3">
      <c r="E29">
        <f>New_R.rep!B93</f>
        <v>1.44442</v>
      </c>
      <c r="F29">
        <f>New_R.rep!C93</f>
        <v>1.39384</v>
      </c>
      <c r="G29">
        <f>New_R.rep!D93</f>
        <v>1.3459700000000001</v>
      </c>
      <c r="H29">
        <f>New_R.rep!E93</f>
        <v>1.3006899999999999</v>
      </c>
      <c r="I29">
        <f>New_R.rep!F93</f>
        <v>1.25786</v>
      </c>
      <c r="J29">
        <f>New_R.rep!G93</f>
        <v>1.2173400000000001</v>
      </c>
      <c r="K29">
        <f>New_R.rep!H93</f>
        <v>1.1790099999999999</v>
      </c>
      <c r="L29">
        <f>New_R.rep!I93</f>
        <v>1.1427499999999999</v>
      </c>
      <c r="M29">
        <f>New_R.rep!J93</f>
        <v>1.1084499999999999</v>
      </c>
      <c r="N29">
        <f>New_R.rep!K93</f>
        <v>1.0760000000000001</v>
      </c>
      <c r="O29">
        <f>New_R.rep!L93</f>
        <v>1.0452699999999999</v>
      </c>
      <c r="P29">
        <f>New_R.rep!M93</f>
        <v>1.0161899999999999</v>
      </c>
      <c r="Q29">
        <f>New_R.rep!N93</f>
        <v>0.98863400000000001</v>
      </c>
      <c r="R29">
        <f>New_R.rep!O93</f>
        <v>0.96252199999999999</v>
      </c>
      <c r="S29">
        <f>New_R.rep!P93</f>
        <v>0.93775900000000001</v>
      </c>
      <c r="T29">
        <f>New_R.rep!Q93</f>
        <v>0.91425900000000004</v>
      </c>
      <c r="U29">
        <f>New_R.rep!R93</f>
        <v>0.89193800000000001</v>
      </c>
      <c r="V29">
        <f>New_R.rep!S93</f>
        <v>0.87071799999999999</v>
      </c>
      <c r="W29">
        <f>New_R.rep!T93</f>
        <v>0.85052300000000003</v>
      </c>
      <c r="X29">
        <f>New_R.rep!U93</f>
        <v>0.83128000000000002</v>
      </c>
      <c r="AB29" s="2">
        <f t="shared" si="3"/>
        <v>0.35245428760640868</v>
      </c>
      <c r="AC29">
        <v>1900</v>
      </c>
      <c r="AD29" s="2">
        <f ca="1"/>
        <v>0.72019188813148882</v>
      </c>
      <c r="AE29" s="2">
        <v>0.87213548744309266</v>
      </c>
      <c r="AF29" s="2">
        <v>0.42236948279563236</v>
      </c>
      <c r="AG29" s="2">
        <v>0.95674230635158752</v>
      </c>
      <c r="AH29" s="2">
        <v>0.51645626872892991</v>
      </c>
      <c r="AI29" s="2">
        <v>2.0865021154770413E-2</v>
      </c>
      <c r="AJ29" s="2">
        <v>0.58681941999817522</v>
      </c>
      <c r="AK29" s="2">
        <v>0.72019188813148882</v>
      </c>
      <c r="AL29" s="2">
        <v>0.17075171706743067</v>
      </c>
      <c r="AM29" s="2">
        <v>0.11553464610418328</v>
      </c>
      <c r="AN29" s="2">
        <v>0.33430326152491924</v>
      </c>
      <c r="AO29" s="2">
        <v>0.25496725142764326</v>
      </c>
      <c r="AP29" s="2"/>
      <c r="AQ29" s="2"/>
      <c r="AR29" s="2"/>
      <c r="AS29" s="2"/>
      <c r="AT29" s="2"/>
      <c r="AU29" s="2"/>
      <c r="AV29" s="2"/>
      <c r="AW29" s="2"/>
      <c r="AX29" s="2"/>
    </row>
    <row r="30" spans="4:50" x14ac:dyDescent="0.3">
      <c r="D30" t="str">
        <f>For_R.rep!A49</f>
        <v>$Bcur3_Bcur.sd</v>
      </c>
      <c r="AB30" s="2">
        <f t="shared" si="3"/>
        <v>0.37100451326990391</v>
      </c>
      <c r="AC30">
        <v>2000</v>
      </c>
      <c r="AD30" s="2">
        <f ca="1"/>
        <v>0.75472420440967347</v>
      </c>
      <c r="AE30" s="2">
        <v>0.82175414492518972</v>
      </c>
      <c r="AF30" s="2">
        <v>0.45820267247782742</v>
      </c>
      <c r="AG30" s="2">
        <v>0.96883412008117165</v>
      </c>
      <c r="AH30" s="2">
        <v>0.56508963963527614</v>
      </c>
      <c r="AI30" s="2">
        <v>2.6007504479370377E-2</v>
      </c>
      <c r="AJ30" s="2">
        <v>0.61962141259010894</v>
      </c>
      <c r="AK30" s="2">
        <v>0.75472420440967347</v>
      </c>
      <c r="AL30" s="2">
        <v>0.15702835857495126</v>
      </c>
      <c r="AM30" s="2">
        <v>0.11696368084264394</v>
      </c>
      <c r="AN30" s="2">
        <v>0.37979146095034916</v>
      </c>
      <c r="AO30" s="2">
        <v>0.23306148445303482</v>
      </c>
      <c r="AP30" s="2"/>
      <c r="AQ30" s="2"/>
      <c r="AR30" s="2"/>
      <c r="AS30" s="2"/>
      <c r="AT30" s="2"/>
      <c r="AU30" s="2"/>
      <c r="AV30" s="2"/>
      <c r="AW30" s="2"/>
      <c r="AX30" s="2"/>
    </row>
    <row r="31" spans="4:50" x14ac:dyDescent="0.3">
      <c r="E31">
        <f>New_R.rep!B95</f>
        <v>0.31892500000000001</v>
      </c>
      <c r="F31">
        <f>New_R.rep!C95</f>
        <v>0.315585</v>
      </c>
      <c r="G31">
        <f>New_R.rep!D95</f>
        <v>0.31249700000000002</v>
      </c>
      <c r="H31">
        <f>New_R.rep!E95</f>
        <v>0.30960799999999999</v>
      </c>
      <c r="I31">
        <f>New_R.rep!F95</f>
        <v>0.30687999999999999</v>
      </c>
      <c r="J31">
        <f>New_R.rep!G95</f>
        <v>0.30427999999999999</v>
      </c>
      <c r="K31">
        <f>New_R.rep!H95</f>
        <v>0.30178199999999999</v>
      </c>
      <c r="L31">
        <f>New_R.rep!I95</f>
        <v>0.29936499999999999</v>
      </c>
      <c r="M31">
        <f>New_R.rep!J95</f>
        <v>0.29701300000000003</v>
      </c>
      <c r="N31">
        <f>New_R.rep!K95</f>
        <v>0.29471399999999998</v>
      </c>
      <c r="O31">
        <f>New_R.rep!L95</f>
        <v>0.292458</v>
      </c>
      <c r="P31">
        <f>New_R.rep!M95</f>
        <v>0.29023700000000002</v>
      </c>
      <c r="Q31">
        <f>New_R.rep!N95</f>
        <v>0.28804400000000002</v>
      </c>
      <c r="R31">
        <f>New_R.rep!O95</f>
        <v>0.28587499999999999</v>
      </c>
      <c r="S31">
        <f>New_R.rep!P95</f>
        <v>0.283725</v>
      </c>
      <c r="T31">
        <f>New_R.rep!Q95</f>
        <v>0.28159200000000001</v>
      </c>
      <c r="U31">
        <f>New_R.rep!R95</f>
        <v>0.27947100000000002</v>
      </c>
      <c r="V31">
        <f>New_R.rep!S95</f>
        <v>0.27736100000000002</v>
      </c>
      <c r="W31">
        <f>New_R.rep!T95</f>
        <v>0.27525899999999998</v>
      </c>
      <c r="X31">
        <f>New_R.rep!U95</f>
        <v>0.27316200000000002</v>
      </c>
      <c r="AB31" s="2">
        <f t="shared" si="3"/>
        <v>0.38955473893339909</v>
      </c>
      <c r="AC31">
        <v>2100</v>
      </c>
      <c r="AD31" s="2">
        <f ca="1"/>
        <v>0.78625409980408423</v>
      </c>
      <c r="AE31" s="2">
        <v>0.76681279667713476</v>
      </c>
      <c r="AF31" s="2">
        <v>0.49514236129427691</v>
      </c>
      <c r="AG31" s="2">
        <v>0.97796644155864321</v>
      </c>
      <c r="AH31" s="2">
        <v>0.61327234694697763</v>
      </c>
      <c r="AI31" s="2">
        <v>3.2188971929345278E-2</v>
      </c>
      <c r="AJ31" s="2">
        <v>0.65049834282257479</v>
      </c>
      <c r="AK31" s="2">
        <v>0.78625409980408423</v>
      </c>
      <c r="AL31" s="2">
        <v>0.14519391477764176</v>
      </c>
      <c r="AM31" s="2">
        <v>0.11872958879967334</v>
      </c>
      <c r="AN31" s="2">
        <v>0.42719447917935605</v>
      </c>
      <c r="AO31" s="2">
        <v>0.21414689270501894</v>
      </c>
      <c r="AP31" s="2"/>
      <c r="AQ31" s="2"/>
      <c r="AR31" s="2"/>
      <c r="AS31" s="2"/>
      <c r="AT31" s="2"/>
      <c r="AU31" s="2"/>
      <c r="AV31" s="2"/>
      <c r="AW31" s="2"/>
      <c r="AX31" s="2"/>
    </row>
    <row r="32" spans="4:50" x14ac:dyDescent="0.3">
      <c r="D32" t="str">
        <f>For_R.rep!A51</f>
        <v>$Bcur3_Bmean</v>
      </c>
      <c r="AB32" s="2">
        <f t="shared" si="3"/>
        <v>0.40810496459689427</v>
      </c>
      <c r="AC32">
        <v>2200</v>
      </c>
      <c r="AD32" s="2">
        <f ca="1"/>
        <v>0.8148297757937123</v>
      </c>
      <c r="AE32" s="2">
        <v>0.70976329126058602</v>
      </c>
      <c r="AF32" s="2">
        <v>0.53290435710874251</v>
      </c>
      <c r="AG32" s="2">
        <v>0.98471858768123144</v>
      </c>
      <c r="AH32" s="2">
        <v>0.66025774363675072</v>
      </c>
      <c r="AI32" s="2">
        <v>3.9552869029776429E-2</v>
      </c>
      <c r="AJ32" s="2">
        <v>0.67943324842835628</v>
      </c>
      <c r="AK32" s="2">
        <v>0.8148297757937123</v>
      </c>
      <c r="AL32" s="2">
        <v>0.13499655937966379</v>
      </c>
      <c r="AM32" s="2">
        <v>0.12092061859058906</v>
      </c>
      <c r="AN32" s="2">
        <v>0.47608640382302736</v>
      </c>
      <c r="AO32" s="2">
        <v>0.19772773010134284</v>
      </c>
      <c r="AP32" s="2"/>
      <c r="AQ32" s="2"/>
      <c r="AR32" s="2"/>
      <c r="AS32" s="2"/>
      <c r="AT32" s="2"/>
      <c r="AU32" s="2"/>
      <c r="AV32" s="2"/>
      <c r="AW32" s="2"/>
      <c r="AX32" s="2"/>
    </row>
    <row r="33" spans="4:50" x14ac:dyDescent="0.3">
      <c r="E33">
        <f>New_R.rep!B97</f>
        <v>1.3976</v>
      </c>
      <c r="F33">
        <f>New_R.rep!C97</f>
        <v>1.34253</v>
      </c>
      <c r="G33">
        <f>New_R.rep!D97</f>
        <v>1.29043</v>
      </c>
      <c r="H33">
        <f>New_R.rep!E97</f>
        <v>1.2411300000000001</v>
      </c>
      <c r="I33">
        <f>New_R.rep!F97</f>
        <v>1.19448</v>
      </c>
      <c r="J33">
        <f>New_R.rep!G97</f>
        <v>1.1503399999999999</v>
      </c>
      <c r="K33">
        <f>New_R.rep!H97</f>
        <v>1.1085400000000001</v>
      </c>
      <c r="L33">
        <f>New_R.rep!I97</f>
        <v>1.0689599999999999</v>
      </c>
      <c r="M33">
        <f>New_R.rep!J97</f>
        <v>1.0314700000000001</v>
      </c>
      <c r="N33">
        <f>New_R.rep!K97</f>
        <v>0.99593299999999996</v>
      </c>
      <c r="O33">
        <f>New_R.rep!L97</f>
        <v>0.96223199999999998</v>
      </c>
      <c r="P33">
        <f>New_R.rep!M97</f>
        <v>0.93025000000000002</v>
      </c>
      <c r="Q33">
        <f>New_R.rep!N97</f>
        <v>0.89987799999999996</v>
      </c>
      <c r="R33">
        <f>New_R.rep!O97</f>
        <v>0.87100900000000003</v>
      </c>
      <c r="S33">
        <f>New_R.rep!P97</f>
        <v>0.84354300000000004</v>
      </c>
      <c r="T33">
        <f>New_R.rep!Q97</f>
        <v>0.817384</v>
      </c>
      <c r="U33">
        <f>New_R.rep!R97</f>
        <v>0.79244099999999995</v>
      </c>
      <c r="V33">
        <f>New_R.rep!S97</f>
        <v>0.76862799999999998</v>
      </c>
      <c r="W33">
        <f>New_R.rep!T97</f>
        <v>0.74586200000000002</v>
      </c>
      <c r="X33">
        <f>New_R.rep!U97</f>
        <v>0.72406599999999999</v>
      </c>
      <c r="AB33" s="2">
        <f t="shared" si="3"/>
        <v>0.42665519026038951</v>
      </c>
      <c r="AC33">
        <v>2300</v>
      </c>
      <c r="AD33" s="2">
        <f ca="1"/>
        <v>0.84054913114527852</v>
      </c>
      <c r="AE33" s="2">
        <v>0.65271805674544026</v>
      </c>
      <c r="AF33" s="2">
        <v>0.57114588638223673</v>
      </c>
      <c r="AG33" s="2">
        <v>0.98960496025882305</v>
      </c>
      <c r="AH33" s="2">
        <v>0.70533557551890425</v>
      </c>
      <c r="AI33" s="2">
        <v>4.8255149584903449E-2</v>
      </c>
      <c r="AJ33" s="2">
        <v>0.70644930999249078</v>
      </c>
      <c r="AK33" s="2">
        <v>0.84054913114527852</v>
      </c>
      <c r="AL33" s="2">
        <v>0.12622076256039441</v>
      </c>
      <c r="AM33" s="2">
        <v>0.12354885402109399</v>
      </c>
      <c r="AN33" s="2">
        <v>0.52590775819032509</v>
      </c>
      <c r="AO33" s="2">
        <v>0.1833963199739545</v>
      </c>
      <c r="AP33" s="2"/>
      <c r="AQ33" s="2"/>
      <c r="AR33" s="2"/>
      <c r="AS33" s="2"/>
      <c r="AT33" s="2"/>
      <c r="AU33" s="2"/>
      <c r="AV33" s="2"/>
      <c r="AW33" s="2"/>
      <c r="AX33" s="2"/>
    </row>
    <row r="34" spans="4:50" x14ac:dyDescent="0.3">
      <c r="D34" t="str">
        <f>For_R.rep!A53</f>
        <v>$Bcur3_Bmean.sd</v>
      </c>
      <c r="AB34" s="2">
        <f t="shared" si="3"/>
        <v>0.44520541592388468</v>
      </c>
      <c r="AC34">
        <v>2400</v>
      </c>
      <c r="AD34" s="2">
        <f ca="1"/>
        <v>0.86354025464135153</v>
      </c>
      <c r="AE34" s="2">
        <v>0.59731107018059515</v>
      </c>
      <c r="AF34" s="2">
        <v>0.60950257648325401</v>
      </c>
      <c r="AG34" s="2">
        <v>0.99306698412678285</v>
      </c>
      <c r="AH34" s="2">
        <v>0.74785962799750727</v>
      </c>
      <c r="AI34" s="2">
        <v>5.844907402283149E-2</v>
      </c>
      <c r="AJ34" s="2">
        <v>0.73159876014190028</v>
      </c>
      <c r="AK34" s="2">
        <v>0.86354025464135153</v>
      </c>
      <c r="AL34" s="2">
        <v>0.11868055200059777</v>
      </c>
      <c r="AM34" s="2">
        <v>0.12668918486877043</v>
      </c>
      <c r="AN34" s="2">
        <v>0.57607029299612811</v>
      </c>
      <c r="AO34" s="2">
        <v>0.1708259782920018</v>
      </c>
      <c r="AP34" s="2"/>
      <c r="AQ34" s="2"/>
      <c r="AR34" s="2"/>
      <c r="AS34" s="2"/>
      <c r="AT34" s="2"/>
      <c r="AU34" s="2"/>
      <c r="AV34" s="2"/>
      <c r="AW34" s="2"/>
      <c r="AX34" s="2"/>
    </row>
    <row r="35" spans="4:50" x14ac:dyDescent="0.3">
      <c r="E35">
        <f>New_R.rep!B99</f>
        <v>0.31059900000000001</v>
      </c>
      <c r="F35">
        <f>New_R.rep!C99</f>
        <v>0.30795600000000001</v>
      </c>
      <c r="G35">
        <f>New_R.rep!D99</f>
        <v>0.305253</v>
      </c>
      <c r="H35">
        <f>New_R.rep!E99</f>
        <v>0.302479</v>
      </c>
      <c r="I35">
        <f>New_R.rep!F99</f>
        <v>0.29963299999999998</v>
      </c>
      <c r="J35">
        <f>New_R.rep!G99</f>
        <v>0.29671399999999998</v>
      </c>
      <c r="K35">
        <f>New_R.rep!H99</f>
        <v>0.29372700000000002</v>
      </c>
      <c r="L35">
        <f>New_R.rep!I99</f>
        <v>0.29067700000000002</v>
      </c>
      <c r="M35">
        <f>New_R.rep!J99</f>
        <v>0.28757100000000002</v>
      </c>
      <c r="N35">
        <f>New_R.rep!K99</f>
        <v>0.28441699999999998</v>
      </c>
      <c r="O35">
        <f>New_R.rep!L99</f>
        <v>0.28122200000000003</v>
      </c>
      <c r="P35">
        <f>New_R.rep!M99</f>
        <v>0.27799400000000002</v>
      </c>
      <c r="Q35">
        <f>New_R.rep!N99</f>
        <v>0.27473900000000001</v>
      </c>
      <c r="R35">
        <f>New_R.rep!O99</f>
        <v>0.27146500000000001</v>
      </c>
      <c r="S35">
        <f>New_R.rep!P99</f>
        <v>0.26817600000000003</v>
      </c>
      <c r="T35">
        <f>New_R.rep!Q99</f>
        <v>0.26487899999999998</v>
      </c>
      <c r="U35">
        <f>New_R.rep!R99</f>
        <v>0.261577</v>
      </c>
      <c r="V35">
        <f>New_R.rep!S99</f>
        <v>0.25827499999999998</v>
      </c>
      <c r="W35">
        <f>New_R.rep!T99</f>
        <v>0.25497500000000001</v>
      </c>
      <c r="X35">
        <f>New_R.rep!U99</f>
        <v>0.25168099999999999</v>
      </c>
    </row>
    <row r="36" spans="4:50" x14ac:dyDescent="0.3">
      <c r="D36" t="str">
        <f>For_R.rep!A55</f>
        <v>$LTA1_5R</v>
      </c>
    </row>
    <row r="37" spans="4:50" x14ac:dyDescent="0.3">
      <c r="E37">
        <f>New_R.rep!B101</f>
        <v>0.78208800000000001</v>
      </c>
      <c r="F37">
        <f>New_R.rep!C101</f>
        <v>0.83473799999999998</v>
      </c>
      <c r="G37">
        <f>New_R.rep!D101</f>
        <v>0.89010599999999995</v>
      </c>
      <c r="H37">
        <f>New_R.rep!E101</f>
        <v>0.948299</v>
      </c>
      <c r="I37">
        <f>New_R.rep!F101</f>
        <v>1.00943</v>
      </c>
      <c r="J37">
        <f>New_R.rep!G101</f>
        <v>1.07362</v>
      </c>
      <c r="K37">
        <f>New_R.rep!H101</f>
        <v>1.1410100000000001</v>
      </c>
      <c r="L37">
        <f>New_R.rep!I101</f>
        <v>1.21174</v>
      </c>
      <c r="M37">
        <f>New_R.rep!J101</f>
        <v>1.2859700000000001</v>
      </c>
      <c r="N37">
        <f>New_R.rep!K101</f>
        <v>1.3638699999999999</v>
      </c>
      <c r="O37">
        <f>New_R.rep!L101</f>
        <v>1.44563</v>
      </c>
      <c r="P37">
        <f>New_R.rep!M101</f>
        <v>1.53146</v>
      </c>
      <c r="Q37">
        <f>New_R.rep!N101</f>
        <v>1.6215900000000001</v>
      </c>
      <c r="R37">
        <f>New_R.rep!O101</f>
        <v>1.71627</v>
      </c>
      <c r="S37">
        <f>New_R.rep!P101</f>
        <v>1.81579</v>
      </c>
      <c r="T37">
        <f>New_R.rep!Q101</f>
        <v>1.92045</v>
      </c>
      <c r="U37">
        <f>New_R.rep!R101</f>
        <v>2.0306099999999998</v>
      </c>
      <c r="V37">
        <f>New_R.rep!S101</f>
        <v>2.1466500000000002</v>
      </c>
      <c r="W37">
        <f>New_R.rep!T101</f>
        <v>2.2690000000000001</v>
      </c>
      <c r="X37">
        <f>New_R.rep!U101</f>
        <v>2.3981499999999998</v>
      </c>
    </row>
    <row r="38" spans="4:50" x14ac:dyDescent="0.3">
      <c r="D38" t="str">
        <f>For_R.rep!A57</f>
        <v>$LTA1_5R.sd</v>
      </c>
    </row>
    <row r="39" spans="4:50" x14ac:dyDescent="0.3">
      <c r="E39">
        <f>New_R.rep!B103</f>
        <v>0.34373799999999999</v>
      </c>
      <c r="F39">
        <f>New_R.rep!C103</f>
        <v>0.36776999999999999</v>
      </c>
      <c r="G39">
        <f>New_R.rep!D103</f>
        <v>0.39332099999999998</v>
      </c>
      <c r="H39">
        <f>New_R.rep!E103</f>
        <v>0.42047200000000001</v>
      </c>
      <c r="I39">
        <f>New_R.rep!F103</f>
        <v>0.44931300000000002</v>
      </c>
      <c r="J39">
        <f>New_R.rep!G103</f>
        <v>0.47993999999999998</v>
      </c>
      <c r="K39">
        <f>New_R.rep!H103</f>
        <v>0.512459</v>
      </c>
      <c r="L39">
        <f>New_R.rep!I103</f>
        <v>0.54698500000000005</v>
      </c>
      <c r="M39">
        <f>New_R.rep!J103</f>
        <v>0.58364799999999994</v>
      </c>
      <c r="N39">
        <f>New_R.rep!K103</f>
        <v>0.62258800000000003</v>
      </c>
      <c r="O39">
        <f>New_R.rep!L103</f>
        <v>0.66396299999999997</v>
      </c>
      <c r="P39">
        <f>New_R.rep!M103</f>
        <v>0.70794800000000002</v>
      </c>
      <c r="Q39">
        <f>New_R.rep!N103</f>
        <v>0.75473900000000005</v>
      </c>
      <c r="R39">
        <f>New_R.rep!O103</f>
        <v>0.80455600000000005</v>
      </c>
      <c r="S39">
        <f>New_R.rep!P103</f>
        <v>0.85764399999999996</v>
      </c>
      <c r="T39">
        <f>New_R.rep!Q103</f>
        <v>0.91428200000000004</v>
      </c>
      <c r="U39">
        <f>New_R.rep!R103</f>
        <v>0.97478299999999996</v>
      </c>
      <c r="V39">
        <f>New_R.rep!S103</f>
        <v>1.0395000000000001</v>
      </c>
      <c r="W39">
        <f>New_R.rep!T103</f>
        <v>1.10884</v>
      </c>
      <c r="X39">
        <f>New_R.rep!U103</f>
        <v>1.18326</v>
      </c>
    </row>
    <row r="40" spans="4:50" x14ac:dyDescent="0.3">
      <c r="D40" t="str">
        <f>For_R.rep!A59</f>
        <v>$MatAgeDiv1</v>
      </c>
    </row>
    <row r="41" spans="4:50" x14ac:dyDescent="0.3">
      <c r="E41">
        <f>New_R.rep!B105</f>
        <v>1.08212</v>
      </c>
      <c r="F41">
        <f>New_R.rep!C105</f>
        <v>1.08287</v>
      </c>
      <c r="G41">
        <f>New_R.rep!D105</f>
        <v>1.08358</v>
      </c>
      <c r="H41">
        <f>New_R.rep!E105</f>
        <v>1.08423</v>
      </c>
      <c r="I41">
        <f>New_R.rep!F105</f>
        <v>1.0848199999999999</v>
      </c>
      <c r="J41">
        <f>New_R.rep!G105</f>
        <v>1.08535</v>
      </c>
      <c r="K41">
        <f>New_R.rep!H105</f>
        <v>1.0858099999999999</v>
      </c>
      <c r="L41">
        <f>New_R.rep!I105</f>
        <v>1.08619</v>
      </c>
      <c r="M41">
        <f>New_R.rep!J105</f>
        <v>1.0865</v>
      </c>
      <c r="N41">
        <f>New_R.rep!K105</f>
        <v>1.0867199999999999</v>
      </c>
      <c r="O41">
        <f>New_R.rep!L105</f>
        <v>1.0868500000000001</v>
      </c>
      <c r="P41">
        <f>New_R.rep!M105</f>
        <v>1.0868800000000001</v>
      </c>
      <c r="Q41">
        <f>New_R.rep!N105</f>
        <v>1.0868100000000001</v>
      </c>
      <c r="R41">
        <f>New_R.rep!O105</f>
        <v>1.0866199999999999</v>
      </c>
      <c r="S41">
        <f>New_R.rep!P105</f>
        <v>1.0863100000000001</v>
      </c>
      <c r="T41">
        <f>New_R.rep!Q105</f>
        <v>1.08586</v>
      </c>
      <c r="U41">
        <f>New_R.rep!R105</f>
        <v>1.08528</v>
      </c>
      <c r="V41">
        <f>New_R.rep!S105</f>
        <v>1.0845400000000001</v>
      </c>
      <c r="W41">
        <f>New_R.rep!T105</f>
        <v>1.0836399999999999</v>
      </c>
      <c r="X41">
        <f>New_R.rep!U105</f>
        <v>1.08256</v>
      </c>
    </row>
    <row r="42" spans="4:50" x14ac:dyDescent="0.3">
      <c r="D42" t="str">
        <f>For_R.rep!A61</f>
        <v>$MatAgeDiv1.sd</v>
      </c>
    </row>
    <row r="43" spans="4:50" x14ac:dyDescent="0.3">
      <c r="E43">
        <f>New_R.rep!B107</f>
        <v>7.1487700000000001E-2</v>
      </c>
      <c r="F43">
        <f>New_R.rep!C107</f>
        <v>7.1440500000000004E-2</v>
      </c>
      <c r="G43">
        <f>New_R.rep!D107</f>
        <v>7.1414800000000001E-2</v>
      </c>
      <c r="H43">
        <f>New_R.rep!E107</f>
        <v>7.1409100000000003E-2</v>
      </c>
      <c r="I43">
        <f>New_R.rep!F107</f>
        <v>7.1421600000000002E-2</v>
      </c>
      <c r="J43">
        <f>New_R.rep!G107</f>
        <v>7.1450399999999997E-2</v>
      </c>
      <c r="K43">
        <f>New_R.rep!H107</f>
        <v>7.1493299999999996E-2</v>
      </c>
      <c r="L43">
        <f>New_R.rep!I107</f>
        <v>7.1548299999999995E-2</v>
      </c>
      <c r="M43">
        <f>New_R.rep!J107</f>
        <v>7.1613099999999999E-2</v>
      </c>
      <c r="N43">
        <f>New_R.rep!K107</f>
        <v>7.1685100000000002E-2</v>
      </c>
      <c r="O43">
        <f>New_R.rep!L107</f>
        <v>7.1762099999999995E-2</v>
      </c>
      <c r="P43">
        <f>New_R.rep!M107</f>
        <v>7.18414E-2</v>
      </c>
      <c r="Q43">
        <f>New_R.rep!N107</f>
        <v>7.1920600000000001E-2</v>
      </c>
      <c r="R43">
        <f>New_R.rep!O107</f>
        <v>7.1997099999999994E-2</v>
      </c>
      <c r="S43">
        <f>New_R.rep!P107</f>
        <v>7.2068599999999997E-2</v>
      </c>
      <c r="T43">
        <f>New_R.rep!Q107</f>
        <v>7.21329E-2</v>
      </c>
      <c r="U43">
        <f>New_R.rep!R107</f>
        <v>7.2187899999999999E-2</v>
      </c>
      <c r="V43">
        <f>New_R.rep!S107</f>
        <v>7.2231900000000002E-2</v>
      </c>
      <c r="W43">
        <f>New_R.rep!T107</f>
        <v>7.22637E-2</v>
      </c>
      <c r="X43">
        <f>New_R.rep!U107</f>
        <v>7.2282700000000005E-2</v>
      </c>
    </row>
    <row r="44" spans="4:50" x14ac:dyDescent="0.3">
      <c r="D44" t="str">
        <f>For_R.rep!A63</f>
        <v>$MatAgeDiv2</v>
      </c>
    </row>
    <row r="45" spans="4:50" x14ac:dyDescent="0.3">
      <c r="E45">
        <f>New_R.rep!B109</f>
        <v>1.4365300000000001</v>
      </c>
      <c r="F45">
        <f>New_R.rep!C109</f>
        <v>1.41675</v>
      </c>
      <c r="G45">
        <f>New_R.rep!D109</f>
        <v>1.39567</v>
      </c>
      <c r="H45">
        <f>New_R.rep!E109</f>
        <v>1.3734200000000001</v>
      </c>
      <c r="I45">
        <f>New_R.rep!F109</f>
        <v>1.3501000000000001</v>
      </c>
      <c r="J45">
        <f>New_R.rep!G109</f>
        <v>1.3258399999999999</v>
      </c>
      <c r="K45">
        <f>New_R.rep!H109</f>
        <v>1.3008</v>
      </c>
      <c r="L45">
        <f>New_R.rep!I109</f>
        <v>1.2750999999999999</v>
      </c>
      <c r="M45">
        <f>New_R.rep!J109</f>
        <v>1.2488900000000001</v>
      </c>
      <c r="N45">
        <f>New_R.rep!K109</f>
        <v>1.22231</v>
      </c>
      <c r="O45">
        <f>New_R.rep!L109</f>
        <v>1.1955</v>
      </c>
      <c r="P45">
        <f>New_R.rep!M109</f>
        <v>1.16859</v>
      </c>
      <c r="Q45">
        <f>New_R.rep!N109</f>
        <v>1.1417299999999999</v>
      </c>
      <c r="R45">
        <f>New_R.rep!O109</f>
        <v>1.1150199999999999</v>
      </c>
      <c r="S45">
        <f>New_R.rep!P109</f>
        <v>1.0885800000000001</v>
      </c>
      <c r="T45">
        <f>New_R.rep!Q109</f>
        <v>1.0625100000000001</v>
      </c>
      <c r="U45">
        <f>New_R.rep!R109</f>
        <v>1.03691</v>
      </c>
      <c r="V45">
        <f>New_R.rep!S109</f>
        <v>1.0118499999999999</v>
      </c>
      <c r="W45">
        <f>New_R.rep!T109</f>
        <v>0.98741400000000001</v>
      </c>
      <c r="X45">
        <f>New_R.rep!U109</f>
        <v>0.96364799999999995</v>
      </c>
    </row>
    <row r="46" spans="4:50" x14ac:dyDescent="0.3">
      <c r="D46" t="str">
        <f>For_R.rep!A65</f>
        <v>$MatAgeDiv2.sd</v>
      </c>
    </row>
    <row r="47" spans="4:50" x14ac:dyDescent="0.3">
      <c r="E47">
        <f>New_R.rep!B111</f>
        <v>0.177902</v>
      </c>
      <c r="F47">
        <f>New_R.rep!C111</f>
        <v>0.183889</v>
      </c>
      <c r="G47">
        <f>New_R.rep!D111</f>
        <v>0.189446</v>
      </c>
      <c r="H47">
        <f>New_R.rep!E111</f>
        <v>0.19450100000000001</v>
      </c>
      <c r="I47">
        <f>New_R.rep!F111</f>
        <v>0.198989</v>
      </c>
      <c r="J47">
        <f>New_R.rep!G111</f>
        <v>0.20285800000000001</v>
      </c>
      <c r="K47">
        <f>New_R.rep!H111</f>
        <v>0.206066</v>
      </c>
      <c r="L47">
        <f>New_R.rep!I111</f>
        <v>0.20858399999999999</v>
      </c>
      <c r="M47">
        <f>New_R.rep!J111</f>
        <v>0.210396</v>
      </c>
      <c r="N47">
        <f>New_R.rep!K111</f>
        <v>0.21149599999999999</v>
      </c>
      <c r="O47">
        <f>New_R.rep!L111</f>
        <v>0.211891</v>
      </c>
      <c r="P47">
        <f>New_R.rep!M111</f>
        <v>0.21160000000000001</v>
      </c>
      <c r="Q47">
        <f>New_R.rep!N111</f>
        <v>0.21065</v>
      </c>
      <c r="R47">
        <f>New_R.rep!O111</f>
        <v>0.20907999999999999</v>
      </c>
      <c r="S47">
        <f>New_R.rep!P111</f>
        <v>0.20693300000000001</v>
      </c>
      <c r="T47">
        <f>New_R.rep!Q111</f>
        <v>0.204262</v>
      </c>
      <c r="U47">
        <f>New_R.rep!R111</f>
        <v>0.20112099999999999</v>
      </c>
      <c r="V47">
        <f>New_R.rep!S111</f>
        <v>0.197571</v>
      </c>
      <c r="W47">
        <f>New_R.rep!T111</f>
        <v>0.19367000000000001</v>
      </c>
      <c r="X47">
        <f>New_R.rep!U111</f>
        <v>0.18948100000000001</v>
      </c>
    </row>
    <row r="48" spans="4:50" x14ac:dyDescent="0.3">
      <c r="D48" t="str">
        <f>For_R.rep!A67</f>
        <v>$RelEffort</v>
      </c>
    </row>
    <row r="49" spans="1:44" x14ac:dyDescent="0.3">
      <c r="E49">
        <f>New_R.rep!B113</f>
        <v>0.35845199999999999</v>
      </c>
      <c r="F49">
        <f>New_R.rep!C113</f>
        <v>0.434257</v>
      </c>
      <c r="G49">
        <f>New_R.rep!D113</f>
        <v>0.51155099999999998</v>
      </c>
      <c r="H49">
        <f>New_R.rep!E113</f>
        <v>0.590391</v>
      </c>
      <c r="I49">
        <f>New_R.rep!F113</f>
        <v>0.67083499999999996</v>
      </c>
      <c r="J49">
        <f>New_R.rep!G113</f>
        <v>0.75294700000000003</v>
      </c>
      <c r="K49">
        <f>New_R.rep!H113</f>
        <v>0.83679199999999998</v>
      </c>
      <c r="L49">
        <f>New_R.rep!I113</f>
        <v>0.92244000000000004</v>
      </c>
      <c r="M49">
        <f>New_R.rep!J113</f>
        <v>1.00997</v>
      </c>
      <c r="N49">
        <f>New_R.rep!K113</f>
        <v>1.09945</v>
      </c>
      <c r="O49">
        <f>New_R.rep!L113</f>
        <v>1.1909700000000001</v>
      </c>
      <c r="P49">
        <f>New_R.rep!M113</f>
        <v>1.2846200000000001</v>
      </c>
      <c r="Q49">
        <f>New_R.rep!N113</f>
        <v>1.38049</v>
      </c>
      <c r="R49">
        <f>New_R.rep!O113</f>
        <v>1.4786900000000001</v>
      </c>
      <c r="S49">
        <f>New_R.rep!P113</f>
        <v>1.5793200000000001</v>
      </c>
      <c r="T49">
        <f>New_R.rep!Q113</f>
        <v>1.68249</v>
      </c>
      <c r="U49">
        <f>New_R.rep!R113</f>
        <v>1.78833</v>
      </c>
      <c r="V49">
        <f>New_R.rep!S113</f>
        <v>1.89697</v>
      </c>
      <c r="W49">
        <f>New_R.rep!T113</f>
        <v>2.0085500000000001</v>
      </c>
      <c r="X49">
        <f>New_R.rep!U113</f>
        <v>2.1232199999999999</v>
      </c>
    </row>
    <row r="50" spans="1:44" x14ac:dyDescent="0.3">
      <c r="D50" t="str">
        <f>For_R.rep!A69</f>
        <v>$RelEffort.sd</v>
      </c>
    </row>
    <row r="51" spans="1:44" x14ac:dyDescent="0.3">
      <c r="E51">
        <f>New_R.rep!B115</f>
        <v>0.20014899999999999</v>
      </c>
      <c r="F51">
        <f>New_R.rep!C115</f>
        <v>0.24241799999999999</v>
      </c>
      <c r="G51">
        <f>New_R.rep!D115</f>
        <v>0.28549799999999997</v>
      </c>
      <c r="H51">
        <f>New_R.rep!E115</f>
        <v>0.32941999999999999</v>
      </c>
      <c r="I51">
        <f>New_R.rep!F115</f>
        <v>0.37421700000000002</v>
      </c>
      <c r="J51">
        <f>New_R.rep!G115</f>
        <v>0.41992400000000002</v>
      </c>
      <c r="K51">
        <f>New_R.rep!H115</f>
        <v>0.46657799999999999</v>
      </c>
      <c r="L51">
        <f>New_R.rep!I115</f>
        <v>0.51421799999999995</v>
      </c>
      <c r="M51">
        <f>New_R.rep!J115</f>
        <v>0.56288499999999997</v>
      </c>
      <c r="N51">
        <f>New_R.rep!K115</f>
        <v>0.61262399999999995</v>
      </c>
      <c r="O51">
        <f>New_R.rep!L115</f>
        <v>0.66348200000000002</v>
      </c>
      <c r="P51">
        <f>New_R.rep!M115</f>
        <v>0.71550999999999998</v>
      </c>
      <c r="Q51">
        <f>New_R.rep!N115</f>
        <v>0.76876100000000003</v>
      </c>
      <c r="R51">
        <f>New_R.rep!O115</f>
        <v>0.82329399999999997</v>
      </c>
      <c r="S51">
        <f>New_R.rep!P115</f>
        <v>0.87917000000000001</v>
      </c>
      <c r="T51">
        <f>New_R.rep!Q115</f>
        <v>0.93645500000000004</v>
      </c>
      <c r="U51">
        <f>New_R.rep!R115</f>
        <v>0.99522200000000005</v>
      </c>
      <c r="V51">
        <f>New_R.rep!S115</f>
        <v>1.05555</v>
      </c>
      <c r="W51">
        <f>New_R.rep!T115</f>
        <v>1.11751</v>
      </c>
      <c r="X51">
        <f>New_R.rep!U115</f>
        <v>1.1812100000000001</v>
      </c>
    </row>
    <row r="53" spans="1:44" x14ac:dyDescent="0.3">
      <c r="C53" t="s">
        <v>108</v>
      </c>
      <c r="D53" t="s">
        <v>109</v>
      </c>
      <c r="E53" t="s">
        <v>106</v>
      </c>
      <c r="F53" t="s">
        <v>107</v>
      </c>
      <c r="G53">
        <f>AD7</f>
        <v>0</v>
      </c>
      <c r="K53">
        <f t="shared" ref="K53:P53" si="4">AH7</f>
        <v>600</v>
      </c>
      <c r="L53">
        <f t="shared" si="4"/>
        <v>700</v>
      </c>
      <c r="M53">
        <f t="shared" si="4"/>
        <v>800</v>
      </c>
      <c r="N53">
        <f t="shared" si="4"/>
        <v>900</v>
      </c>
      <c r="O53">
        <f t="shared" si="4"/>
        <v>1000</v>
      </c>
      <c r="P53">
        <f t="shared" si="4"/>
        <v>1100</v>
      </c>
    </row>
    <row r="54" spans="1:44" x14ac:dyDescent="0.3">
      <c r="D54" t="str">
        <f ca="1">AF9</f>
        <v>$Bcur3_Bmean</v>
      </c>
      <c r="E54" s="6">
        <f ca="1">AG9</f>
        <v>1.3976</v>
      </c>
      <c r="F54" s="6">
        <f ca="1">AG10</f>
        <v>0.31059900000000001</v>
      </c>
      <c r="G54" s="6">
        <f ca="1">AH9</f>
        <v>1.34253</v>
      </c>
      <c r="H54" s="6">
        <f ca="1">AH10</f>
        <v>0.30795600000000001</v>
      </c>
      <c r="I54" s="6">
        <f ca="1">AI9</f>
        <v>1.29043</v>
      </c>
      <c r="J54" s="6">
        <f ca="1">AI10</f>
        <v>0.305253</v>
      </c>
      <c r="K54" s="6">
        <f ca="1">AJ9</f>
        <v>1.2411300000000001</v>
      </c>
      <c r="L54" s="6">
        <f ca="1">AJ10</f>
        <v>0.302479</v>
      </c>
      <c r="M54" s="6">
        <f ca="1">AK9</f>
        <v>1.19448</v>
      </c>
      <c r="N54" s="6">
        <f ca="1">AK10</f>
        <v>0.29963299999999998</v>
      </c>
      <c r="O54" s="6">
        <f ca="1">AL9</f>
        <v>1.1503399999999999</v>
      </c>
      <c r="P54" s="6">
        <f ca="1">AL10</f>
        <v>0.29671399999999998</v>
      </c>
      <c r="Q54" s="6">
        <f ca="1">AM9</f>
        <v>1.1085400000000001</v>
      </c>
      <c r="R54" s="6">
        <f ca="1">AM10</f>
        <v>0.29372700000000002</v>
      </c>
      <c r="S54" s="6">
        <f ca="1">AN9</f>
        <v>1.0689599999999999</v>
      </c>
      <c r="T54" s="6">
        <f ca="1">AN10</f>
        <v>0.29067700000000002</v>
      </c>
      <c r="U54" s="6">
        <f ca="1">AO9</f>
        <v>1.0314700000000001</v>
      </c>
      <c r="V54" s="6">
        <f ca="1">AO10</f>
        <v>0.28757100000000002</v>
      </c>
      <c r="W54" s="6">
        <f ca="1">AP9</f>
        <v>0.99593299999999996</v>
      </c>
      <c r="X54" s="6">
        <f ca="1">AP10</f>
        <v>0.28441699999999998</v>
      </c>
      <c r="Y54" s="6">
        <f ca="1">AQ9</f>
        <v>0.96223199999999998</v>
      </c>
      <c r="Z54" s="6">
        <f ca="1">AQ10</f>
        <v>0.28122200000000003</v>
      </c>
      <c r="AA54" s="6">
        <f ca="1">AR9</f>
        <v>0.93025000000000002</v>
      </c>
      <c r="AB54" s="6">
        <f ca="1">AR10</f>
        <v>0.27799400000000002</v>
      </c>
      <c r="AC54" s="6">
        <f ca="1">AS9</f>
        <v>0.89987799999999996</v>
      </c>
      <c r="AD54" s="6">
        <f ca="1">AS10</f>
        <v>0.27473900000000001</v>
      </c>
      <c r="AE54" s="6">
        <f ca="1">AT9</f>
        <v>0.87100900000000003</v>
      </c>
      <c r="AF54" s="6">
        <f ca="1">AT10</f>
        <v>0.27146500000000001</v>
      </c>
      <c r="AG54" s="6">
        <f ca="1">AU9</f>
        <v>0.84354300000000004</v>
      </c>
      <c r="AH54" s="6">
        <f ca="1">AU10</f>
        <v>0.26817600000000003</v>
      </c>
      <c r="AI54" s="6">
        <f ca="1">AV9</f>
        <v>0.817384</v>
      </c>
      <c r="AJ54" s="6">
        <f ca="1">AV10</f>
        <v>0.26487899999999998</v>
      </c>
      <c r="AK54" s="6">
        <f ca="1">AW9</f>
        <v>0.79244099999999995</v>
      </c>
      <c r="AL54" s="6">
        <f ca="1">AW10</f>
        <v>0.261577</v>
      </c>
      <c r="AM54" s="6">
        <f ca="1">AX9</f>
        <v>0.76862799999999998</v>
      </c>
      <c r="AN54" s="6">
        <f ca="1">AX10</f>
        <v>0.25827499999999998</v>
      </c>
      <c r="AO54" s="6">
        <f ca="1">AY9</f>
        <v>0.74586200000000002</v>
      </c>
      <c r="AP54" s="6">
        <f ca="1">AY10</f>
        <v>0.25497500000000001</v>
      </c>
      <c r="AQ54" s="6">
        <f ca="1">AZ9</f>
        <v>0.72406599999999999</v>
      </c>
      <c r="AR54" s="6">
        <f ca="1">AZ10</f>
        <v>0.25168099999999999</v>
      </c>
    </row>
    <row r="55" spans="1:44" x14ac:dyDescent="0.3">
      <c r="A55">
        <v>500</v>
      </c>
      <c r="B55">
        <v>0</v>
      </c>
      <c r="C55">
        <v>1</v>
      </c>
      <c r="D55" t="str">
        <f t="dataTable" ref="D55:AR65" dt2D="0" dtr="0" r1="AF7" ca="1"/>
        <v>$Fcur_Fmsy</v>
      </c>
      <c r="E55" s="6">
        <v>0.15246799999999999</v>
      </c>
      <c r="F55" s="6">
        <v>6.3969300000000007E-2</v>
      </c>
      <c r="G55" s="6">
        <v>0.18471199999999999</v>
      </c>
      <c r="H55" s="6">
        <v>7.7602699999999997E-2</v>
      </c>
      <c r="I55" s="6">
        <v>0.217589</v>
      </c>
      <c r="J55" s="6">
        <v>9.1543899999999997E-2</v>
      </c>
      <c r="K55" s="6">
        <v>0.25112400000000001</v>
      </c>
      <c r="L55" s="6">
        <v>0.105806</v>
      </c>
      <c r="M55" s="6">
        <v>0.28534100000000001</v>
      </c>
      <c r="N55" s="6">
        <v>0.120404</v>
      </c>
      <c r="O55" s="6">
        <v>0.320268</v>
      </c>
      <c r="P55" s="6">
        <v>0.135353</v>
      </c>
      <c r="Q55" s="6">
        <v>0.355931</v>
      </c>
      <c r="R55" s="6">
        <v>0.15067</v>
      </c>
      <c r="S55">
        <v>0.39236199999999999</v>
      </c>
      <c r="T55">
        <v>0.16637099999999999</v>
      </c>
      <c r="U55">
        <v>0.429591</v>
      </c>
      <c r="V55">
        <v>0.182475</v>
      </c>
      <c r="W55">
        <v>0.46765200000000001</v>
      </c>
      <c r="X55">
        <v>0.19900300000000001</v>
      </c>
      <c r="Y55">
        <v>0.50658099999999995</v>
      </c>
      <c r="Z55">
        <v>0.215975</v>
      </c>
      <c r="AA55">
        <v>0.54641499999999998</v>
      </c>
      <c r="AB55">
        <v>0.23341500000000001</v>
      </c>
      <c r="AC55">
        <v>0.58719500000000002</v>
      </c>
      <c r="AD55">
        <v>0.25134800000000002</v>
      </c>
      <c r="AE55">
        <v>0.62896300000000005</v>
      </c>
      <c r="AF55">
        <v>0.26980100000000001</v>
      </c>
      <c r="AG55">
        <v>0.67176499999999995</v>
      </c>
      <c r="AH55">
        <v>0.28880099999999997</v>
      </c>
      <c r="AI55" s="6">
        <v>0.71565000000000001</v>
      </c>
      <c r="AJ55">
        <v>0.30838199999999999</v>
      </c>
      <c r="AK55">
        <v>0.76066900000000004</v>
      </c>
      <c r="AL55">
        <v>0.32857500000000001</v>
      </c>
      <c r="AM55">
        <v>0.80687900000000001</v>
      </c>
      <c r="AN55">
        <v>0.34941800000000001</v>
      </c>
      <c r="AO55">
        <v>0.85433899999999996</v>
      </c>
      <c r="AP55">
        <v>0.37095099999999998</v>
      </c>
      <c r="AQ55">
        <v>0.90311399999999997</v>
      </c>
      <c r="AR55">
        <v>0.39321699999999998</v>
      </c>
    </row>
    <row r="56" spans="1:44" x14ac:dyDescent="0.3">
      <c r="A56">
        <v>500</v>
      </c>
      <c r="B56">
        <v>0</v>
      </c>
      <c r="C56">
        <v>2</v>
      </c>
      <c r="D56" t="str">
        <v>$Bcur_Bmsy</v>
      </c>
      <c r="E56" s="6">
        <v>1.4161699999999999</v>
      </c>
      <c r="F56" s="6">
        <v>0.32412099999999999</v>
      </c>
      <c r="G56" s="6">
        <v>1.3890199999999999</v>
      </c>
      <c r="H56" s="6">
        <v>0.319718</v>
      </c>
      <c r="I56" s="6">
        <v>1.3620399999999999</v>
      </c>
      <c r="J56" s="6">
        <v>0.315357</v>
      </c>
      <c r="K56" s="6">
        <v>1.3352299999999999</v>
      </c>
      <c r="L56" s="6">
        <v>0.31103900000000001</v>
      </c>
      <c r="M56" s="6">
        <v>1.3085899999999999</v>
      </c>
      <c r="N56" s="6">
        <v>0.30676199999999998</v>
      </c>
      <c r="O56" s="6">
        <v>1.28213</v>
      </c>
      <c r="P56" s="6">
        <v>0.30252800000000002</v>
      </c>
      <c r="Q56" s="6">
        <v>1.2558400000000001</v>
      </c>
      <c r="R56" s="6">
        <v>0.29833500000000002</v>
      </c>
      <c r="S56">
        <v>1.22973</v>
      </c>
      <c r="T56">
        <v>0.29418499999999997</v>
      </c>
      <c r="U56">
        <v>1.20381</v>
      </c>
      <c r="V56">
        <v>0.290076</v>
      </c>
      <c r="W56">
        <v>1.1780600000000001</v>
      </c>
      <c r="X56">
        <v>0.28600900000000001</v>
      </c>
      <c r="Y56">
        <v>1.1525000000000001</v>
      </c>
      <c r="Z56">
        <v>0.28198400000000001</v>
      </c>
      <c r="AA56">
        <v>1.12713</v>
      </c>
      <c r="AB56">
        <v>0.27800000000000002</v>
      </c>
      <c r="AC56">
        <v>1.1019399999999999</v>
      </c>
      <c r="AD56">
        <v>0.27405800000000002</v>
      </c>
      <c r="AE56">
        <v>1.0769500000000001</v>
      </c>
      <c r="AF56">
        <v>0.27015600000000001</v>
      </c>
      <c r="AG56">
        <v>1.0521499999999999</v>
      </c>
      <c r="AH56">
        <v>0.266295</v>
      </c>
      <c r="AI56">
        <v>1.02755</v>
      </c>
      <c r="AJ56">
        <v>0.26247399999999999</v>
      </c>
      <c r="AK56">
        <v>1.00315</v>
      </c>
      <c r="AL56">
        <v>0.25869300000000001</v>
      </c>
      <c r="AM56">
        <v>0.97894800000000004</v>
      </c>
      <c r="AN56">
        <v>0.25495099999999998</v>
      </c>
      <c r="AO56">
        <v>0.95495300000000005</v>
      </c>
      <c r="AP56">
        <v>0.251249</v>
      </c>
      <c r="AQ56">
        <v>0.93116600000000005</v>
      </c>
      <c r="AR56">
        <v>0.247584</v>
      </c>
    </row>
    <row r="57" spans="1:44" x14ac:dyDescent="0.3">
      <c r="A57">
        <v>500</v>
      </c>
      <c r="B57">
        <v>0</v>
      </c>
      <c r="C57">
        <v>3</v>
      </c>
      <c r="D57" t="str">
        <v>$Bcur_Bmean</v>
      </c>
      <c r="E57" s="6">
        <v>1.0567299999999999</v>
      </c>
      <c r="F57" s="6">
        <v>0.12703100000000001</v>
      </c>
      <c r="G57" s="6">
        <v>1.0364800000000001</v>
      </c>
      <c r="H57" s="6">
        <v>0.12698699999999999</v>
      </c>
      <c r="I57" s="6">
        <v>1.01634</v>
      </c>
      <c r="J57" s="6">
        <v>0.12693399999999999</v>
      </c>
      <c r="K57" s="6">
        <v>0.99633700000000003</v>
      </c>
      <c r="L57" s="6">
        <v>0.12687200000000001</v>
      </c>
      <c r="M57" s="6">
        <v>0.97645999999999999</v>
      </c>
      <c r="N57" s="6">
        <v>0.1268</v>
      </c>
      <c r="O57" s="6">
        <v>0.95671300000000004</v>
      </c>
      <c r="P57" s="6">
        <v>0.126717</v>
      </c>
      <c r="Q57" s="6">
        <v>0.93709799999999999</v>
      </c>
      <c r="R57" s="6">
        <v>0.12662300000000001</v>
      </c>
      <c r="S57">
        <v>0.91761599999999999</v>
      </c>
      <c r="T57">
        <v>0.12651699999999999</v>
      </c>
      <c r="U57">
        <v>0.89826899999999998</v>
      </c>
      <c r="V57">
        <v>0.12639800000000001</v>
      </c>
      <c r="W57">
        <v>0.87905699999999998</v>
      </c>
      <c r="X57">
        <v>0.12626499999999999</v>
      </c>
      <c r="Y57">
        <v>0.85998399999999997</v>
      </c>
      <c r="Z57">
        <v>0.12611800000000001</v>
      </c>
      <c r="AA57">
        <v>0.84105099999999999</v>
      </c>
      <c r="AB57">
        <v>0.12595600000000001</v>
      </c>
      <c r="AC57">
        <v>0.82225800000000004</v>
      </c>
      <c r="AD57">
        <v>0.125778</v>
      </c>
      <c r="AE57">
        <v>0.80360900000000002</v>
      </c>
      <c r="AF57">
        <v>0.125583</v>
      </c>
      <c r="AG57">
        <v>0.78510500000000005</v>
      </c>
      <c r="AH57">
        <v>0.12537100000000001</v>
      </c>
      <c r="AI57">
        <v>0.76674799999999999</v>
      </c>
      <c r="AJ57">
        <v>0.12514</v>
      </c>
      <c r="AK57">
        <v>0.74853999999999998</v>
      </c>
      <c r="AL57">
        <v>0.12489</v>
      </c>
      <c r="AM57">
        <v>0.73048199999999996</v>
      </c>
      <c r="AN57">
        <v>0.12461999999999999</v>
      </c>
      <c r="AO57">
        <v>0.71257700000000002</v>
      </c>
      <c r="AP57">
        <v>0.12433</v>
      </c>
      <c r="AQ57">
        <v>0.69482699999999997</v>
      </c>
      <c r="AR57">
        <v>0.124018</v>
      </c>
    </row>
    <row r="58" spans="1:44" x14ac:dyDescent="0.3">
      <c r="A58">
        <v>500</v>
      </c>
      <c r="B58">
        <v>0</v>
      </c>
      <c r="C58">
        <v>4</v>
      </c>
      <c r="D58" t="str">
        <v>$Bcur2_Bmsy</v>
      </c>
      <c r="E58" s="6">
        <v>1.5304199999999999</v>
      </c>
      <c r="F58" s="6">
        <v>0.34837899999999999</v>
      </c>
      <c r="G58" s="6">
        <v>1.4845999999999999</v>
      </c>
      <c r="H58" s="6">
        <v>0.34095799999999998</v>
      </c>
      <c r="I58" s="6">
        <v>1.4399500000000001</v>
      </c>
      <c r="J58" s="6">
        <v>0.33373399999999998</v>
      </c>
      <c r="K58" s="6">
        <v>1.39645</v>
      </c>
      <c r="L58" s="6">
        <v>0.32669799999999999</v>
      </c>
      <c r="M58" s="6">
        <v>1.35408</v>
      </c>
      <c r="N58" s="6">
        <v>0.31984099999999999</v>
      </c>
      <c r="O58" s="6">
        <v>1.31284</v>
      </c>
      <c r="P58" s="6">
        <v>0.31315599999999999</v>
      </c>
      <c r="Q58" s="6">
        <v>1.2726999999999999</v>
      </c>
      <c r="R58" s="6">
        <v>0.30663499999999999</v>
      </c>
      <c r="S58">
        <v>1.2336400000000001</v>
      </c>
      <c r="T58">
        <v>0.30027100000000001</v>
      </c>
      <c r="U58">
        <v>1.1956599999999999</v>
      </c>
      <c r="V58">
        <v>0.29405799999999999</v>
      </c>
      <c r="W58">
        <v>1.15873</v>
      </c>
      <c r="X58">
        <v>0.28799000000000002</v>
      </c>
      <c r="Y58">
        <v>1.1228400000000001</v>
      </c>
      <c r="Z58">
        <v>0.28206100000000001</v>
      </c>
      <c r="AA58">
        <v>1.08796</v>
      </c>
      <c r="AB58">
        <v>0.27626499999999998</v>
      </c>
      <c r="AC58">
        <v>1.05409</v>
      </c>
      <c r="AD58">
        <v>0.27059899999999998</v>
      </c>
      <c r="AE58">
        <v>1.02121</v>
      </c>
      <c r="AF58">
        <v>0.26505800000000002</v>
      </c>
      <c r="AG58">
        <v>0.98928700000000003</v>
      </c>
      <c r="AH58">
        <v>0.25963700000000001</v>
      </c>
      <c r="AI58">
        <v>0.958318</v>
      </c>
      <c r="AJ58">
        <v>0.25433499999999998</v>
      </c>
      <c r="AK58">
        <v>0.92828100000000002</v>
      </c>
      <c r="AL58">
        <v>0.24914700000000001</v>
      </c>
      <c r="AM58">
        <v>0.89915800000000001</v>
      </c>
      <c r="AN58">
        <v>0.24407100000000001</v>
      </c>
      <c r="AO58">
        <v>0.87092899999999995</v>
      </c>
      <c r="AP58">
        <v>0.23910500000000001</v>
      </c>
      <c r="AQ58">
        <v>0.84357700000000002</v>
      </c>
      <c r="AR58">
        <v>0.23424700000000001</v>
      </c>
    </row>
    <row r="59" spans="1:44" x14ac:dyDescent="0.3">
      <c r="A59">
        <v>500</v>
      </c>
      <c r="B59">
        <v>0</v>
      </c>
      <c r="C59">
        <v>5</v>
      </c>
      <c r="D59" t="str">
        <v>$Bcur2_B20</v>
      </c>
      <c r="E59" s="6">
        <v>3.04461</v>
      </c>
      <c r="F59" s="6">
        <v>0.62215799999999999</v>
      </c>
      <c r="G59" s="6">
        <v>2.9534600000000002</v>
      </c>
      <c r="H59" s="6">
        <v>0.60994899999999996</v>
      </c>
      <c r="I59" s="6">
        <v>2.86463</v>
      </c>
      <c r="J59" s="6">
        <v>0.59806899999999996</v>
      </c>
      <c r="K59" s="6">
        <v>2.7780900000000002</v>
      </c>
      <c r="L59" s="6">
        <v>0.58649799999999996</v>
      </c>
      <c r="M59" s="6">
        <v>2.6938200000000001</v>
      </c>
      <c r="N59" s="6">
        <v>0.57521999999999995</v>
      </c>
      <c r="O59" s="6">
        <v>2.6117599999999999</v>
      </c>
      <c r="P59" s="6">
        <v>0.56421699999999997</v>
      </c>
      <c r="Q59" s="6">
        <v>2.5319099999999999</v>
      </c>
      <c r="R59" s="6">
        <v>0.55347500000000005</v>
      </c>
      <c r="S59">
        <v>2.4542099999999998</v>
      </c>
      <c r="T59">
        <v>0.54297799999999996</v>
      </c>
      <c r="U59">
        <v>2.3786499999999999</v>
      </c>
      <c r="V59">
        <v>0.53271500000000005</v>
      </c>
      <c r="W59">
        <v>2.30518</v>
      </c>
      <c r="X59">
        <v>0.52267200000000003</v>
      </c>
      <c r="Y59">
        <v>2.2337699999999998</v>
      </c>
      <c r="Z59">
        <v>0.51283999999999996</v>
      </c>
      <c r="AA59">
        <v>2.16439</v>
      </c>
      <c r="AB59">
        <v>0.50320900000000002</v>
      </c>
      <c r="AC59">
        <v>2.09701</v>
      </c>
      <c r="AD59">
        <v>0.49376999999999999</v>
      </c>
      <c r="AE59">
        <v>2.03159</v>
      </c>
      <c r="AF59">
        <v>0.484516</v>
      </c>
      <c r="AG59">
        <v>1.9680899999999999</v>
      </c>
      <c r="AH59">
        <v>0.475439</v>
      </c>
      <c r="AI59">
        <v>1.90648</v>
      </c>
      <c r="AJ59">
        <v>0.466534</v>
      </c>
      <c r="AK59">
        <v>1.8467199999999999</v>
      </c>
      <c r="AL59">
        <v>0.45779700000000001</v>
      </c>
      <c r="AM59">
        <v>1.7887900000000001</v>
      </c>
      <c r="AN59">
        <v>0.44922299999999998</v>
      </c>
      <c r="AO59">
        <v>1.7326299999999999</v>
      </c>
      <c r="AP59">
        <v>0.44080900000000001</v>
      </c>
      <c r="AQ59">
        <v>1.67821</v>
      </c>
      <c r="AR59">
        <v>0.43255199999999999</v>
      </c>
    </row>
    <row r="60" spans="1:44" x14ac:dyDescent="0.3">
      <c r="A60">
        <v>500</v>
      </c>
      <c r="B60">
        <v>0</v>
      </c>
      <c r="C60">
        <v>6</v>
      </c>
      <c r="D60" t="str">
        <v>$Bcur3_Bcur</v>
      </c>
      <c r="E60" s="6">
        <v>1.44442</v>
      </c>
      <c r="F60" s="6">
        <v>0.31892500000000001</v>
      </c>
      <c r="G60" s="6">
        <v>1.39384</v>
      </c>
      <c r="H60" s="6">
        <v>0.315585</v>
      </c>
      <c r="I60" s="6">
        <v>1.3459700000000001</v>
      </c>
      <c r="J60" s="6">
        <v>0.31249700000000002</v>
      </c>
      <c r="K60" s="6">
        <v>1.3006899999999999</v>
      </c>
      <c r="L60" s="6">
        <v>0.30960799999999999</v>
      </c>
      <c r="M60" s="6">
        <v>1.25786</v>
      </c>
      <c r="N60" s="6">
        <v>0.30687999999999999</v>
      </c>
      <c r="O60" s="6">
        <v>1.2173400000000001</v>
      </c>
      <c r="P60" s="6">
        <v>0.30427999999999999</v>
      </c>
      <c r="Q60" s="6">
        <v>1.1790099999999999</v>
      </c>
      <c r="R60" s="6">
        <v>0.30178199999999999</v>
      </c>
      <c r="S60">
        <v>1.1427499999999999</v>
      </c>
      <c r="T60">
        <v>0.29936499999999999</v>
      </c>
      <c r="U60">
        <v>1.1084499999999999</v>
      </c>
      <c r="V60">
        <v>0.29701300000000003</v>
      </c>
      <c r="W60">
        <v>1.0760000000000001</v>
      </c>
      <c r="X60">
        <v>0.29471399999999998</v>
      </c>
      <c r="Y60">
        <v>1.0452699999999999</v>
      </c>
      <c r="Z60">
        <v>0.292458</v>
      </c>
      <c r="AA60">
        <v>1.0161899999999999</v>
      </c>
      <c r="AB60">
        <v>0.29023700000000002</v>
      </c>
      <c r="AC60">
        <v>0.98863400000000001</v>
      </c>
      <c r="AD60">
        <v>0.28804400000000002</v>
      </c>
      <c r="AE60">
        <v>0.96252199999999999</v>
      </c>
      <c r="AF60">
        <v>0.28587499999999999</v>
      </c>
      <c r="AG60">
        <v>0.93775900000000001</v>
      </c>
      <c r="AH60">
        <v>0.283725</v>
      </c>
      <c r="AI60">
        <v>0.91425900000000004</v>
      </c>
      <c r="AJ60">
        <v>0.28159200000000001</v>
      </c>
      <c r="AK60">
        <v>0.89193800000000001</v>
      </c>
      <c r="AL60">
        <v>0.27947100000000002</v>
      </c>
      <c r="AM60">
        <v>0.87071799999999999</v>
      </c>
      <c r="AN60">
        <v>0.27736100000000002</v>
      </c>
      <c r="AO60">
        <v>0.85052300000000003</v>
      </c>
      <c r="AP60">
        <v>0.27525899999999998</v>
      </c>
      <c r="AQ60">
        <v>0.83128000000000002</v>
      </c>
      <c r="AR60">
        <v>0.27316200000000002</v>
      </c>
    </row>
    <row r="61" spans="1:44" x14ac:dyDescent="0.3">
      <c r="A61">
        <v>500</v>
      </c>
      <c r="B61">
        <v>0</v>
      </c>
      <c r="C61">
        <v>7</v>
      </c>
      <c r="D61" t="str">
        <v>$Bcur3_Bmean</v>
      </c>
      <c r="E61" s="6">
        <v>1.3976</v>
      </c>
      <c r="F61" s="6">
        <v>0.31059900000000001</v>
      </c>
      <c r="G61" s="6">
        <v>1.34253</v>
      </c>
      <c r="H61" s="6">
        <v>0.30795600000000001</v>
      </c>
      <c r="I61" s="6">
        <v>1.29043</v>
      </c>
      <c r="J61" s="6">
        <v>0.305253</v>
      </c>
      <c r="K61" s="6">
        <v>1.2411300000000001</v>
      </c>
      <c r="L61" s="6">
        <v>0.302479</v>
      </c>
      <c r="M61" s="6">
        <v>1.19448</v>
      </c>
      <c r="N61" s="6">
        <v>0.29963299999999998</v>
      </c>
      <c r="O61" s="6">
        <v>1.1503399999999999</v>
      </c>
      <c r="P61" s="6">
        <v>0.29671399999999998</v>
      </c>
      <c r="Q61" s="6">
        <v>1.1085400000000001</v>
      </c>
      <c r="R61" s="6">
        <v>0.29372700000000002</v>
      </c>
      <c r="S61">
        <v>1.0689599999999999</v>
      </c>
      <c r="T61">
        <v>0.29067700000000002</v>
      </c>
      <c r="U61">
        <v>1.0314700000000001</v>
      </c>
      <c r="V61">
        <v>0.28757100000000002</v>
      </c>
      <c r="W61">
        <v>0.99593299999999996</v>
      </c>
      <c r="X61">
        <v>0.28441699999999998</v>
      </c>
      <c r="Y61">
        <v>0.96223199999999998</v>
      </c>
      <c r="Z61">
        <v>0.28122200000000003</v>
      </c>
      <c r="AA61">
        <v>0.93025000000000002</v>
      </c>
      <c r="AB61">
        <v>0.27799400000000002</v>
      </c>
      <c r="AC61">
        <v>0.89987799999999996</v>
      </c>
      <c r="AD61">
        <v>0.27473900000000001</v>
      </c>
      <c r="AE61">
        <v>0.87100900000000003</v>
      </c>
      <c r="AF61">
        <v>0.27146500000000001</v>
      </c>
      <c r="AG61">
        <v>0.84354300000000004</v>
      </c>
      <c r="AH61">
        <v>0.26817600000000003</v>
      </c>
      <c r="AI61">
        <v>0.817384</v>
      </c>
      <c r="AJ61">
        <v>0.26487899999999998</v>
      </c>
      <c r="AK61">
        <v>0.79244099999999995</v>
      </c>
      <c r="AL61">
        <v>0.261577</v>
      </c>
      <c r="AM61">
        <v>0.76862799999999998</v>
      </c>
      <c r="AN61">
        <v>0.25827499999999998</v>
      </c>
      <c r="AO61">
        <v>0.74586200000000002</v>
      </c>
      <c r="AP61">
        <v>0.25497500000000001</v>
      </c>
      <c r="AQ61">
        <v>0.72406599999999999</v>
      </c>
      <c r="AR61">
        <v>0.25168099999999999</v>
      </c>
    </row>
    <row r="62" spans="1:44" x14ac:dyDescent="0.3">
      <c r="A62">
        <v>500</v>
      </c>
      <c r="B62">
        <v>0</v>
      </c>
      <c r="C62">
        <v>8</v>
      </c>
      <c r="D62" t="str">
        <v>$LTA1_5R</v>
      </c>
      <c r="E62" s="6">
        <v>0.78208800000000001</v>
      </c>
      <c r="F62" s="6">
        <v>0.34373799999999999</v>
      </c>
      <c r="G62" s="6">
        <v>0.83473799999999998</v>
      </c>
      <c r="H62" s="6">
        <v>0.36776999999999999</v>
      </c>
      <c r="I62" s="6">
        <v>0.89010599999999995</v>
      </c>
      <c r="J62" s="6">
        <v>0.39332099999999998</v>
      </c>
      <c r="K62" s="6">
        <v>0.948299</v>
      </c>
      <c r="L62" s="6">
        <v>0.42047200000000001</v>
      </c>
      <c r="M62" s="6">
        <v>1.00943</v>
      </c>
      <c r="N62" s="6">
        <v>0.44931300000000002</v>
      </c>
      <c r="O62" s="6">
        <v>1.07362</v>
      </c>
      <c r="P62" s="6">
        <v>0.47993999999999998</v>
      </c>
      <c r="Q62" s="6">
        <v>1.1410100000000001</v>
      </c>
      <c r="R62" s="6">
        <v>0.512459</v>
      </c>
      <c r="S62">
        <v>1.21174</v>
      </c>
      <c r="T62">
        <v>0.54698500000000005</v>
      </c>
      <c r="U62">
        <v>1.2859700000000001</v>
      </c>
      <c r="V62">
        <v>0.58364799999999994</v>
      </c>
      <c r="W62">
        <v>1.3638699999999999</v>
      </c>
      <c r="X62">
        <v>0.62258800000000003</v>
      </c>
      <c r="Y62">
        <v>1.44563</v>
      </c>
      <c r="Z62">
        <v>0.66396299999999997</v>
      </c>
      <c r="AA62">
        <v>1.53146</v>
      </c>
      <c r="AB62">
        <v>0.70794800000000002</v>
      </c>
      <c r="AC62">
        <v>1.6215900000000001</v>
      </c>
      <c r="AD62">
        <v>0.75473900000000005</v>
      </c>
      <c r="AE62">
        <v>1.71627</v>
      </c>
      <c r="AF62">
        <v>0.80455600000000005</v>
      </c>
      <c r="AG62">
        <v>1.81579</v>
      </c>
      <c r="AH62">
        <v>0.85764399999999996</v>
      </c>
      <c r="AI62">
        <v>1.92045</v>
      </c>
      <c r="AJ62">
        <v>0.91428200000000004</v>
      </c>
      <c r="AK62">
        <v>2.0306099999999998</v>
      </c>
      <c r="AL62">
        <v>0.97478299999999996</v>
      </c>
      <c r="AM62">
        <v>2.1466500000000002</v>
      </c>
      <c r="AN62">
        <v>1.0395000000000001</v>
      </c>
      <c r="AO62">
        <v>2.2690000000000001</v>
      </c>
      <c r="AP62">
        <v>1.10884</v>
      </c>
      <c r="AQ62">
        <v>2.3981499999999998</v>
      </c>
      <c r="AR62">
        <v>1.18326</v>
      </c>
    </row>
    <row r="63" spans="1:44" x14ac:dyDescent="0.3">
      <c r="A63">
        <v>500</v>
      </c>
      <c r="B63">
        <v>0</v>
      </c>
      <c r="C63">
        <v>9</v>
      </c>
      <c r="D63" t="str">
        <v>$MatAgeDiv1</v>
      </c>
      <c r="E63" s="6">
        <v>1.08212</v>
      </c>
      <c r="F63" s="6">
        <v>7.1487700000000001E-2</v>
      </c>
      <c r="G63" s="6">
        <v>1.08287</v>
      </c>
      <c r="H63" s="6">
        <v>7.1440500000000004E-2</v>
      </c>
      <c r="I63" s="6">
        <v>1.08358</v>
      </c>
      <c r="J63" s="6">
        <v>7.1414800000000001E-2</v>
      </c>
      <c r="K63" s="6">
        <v>1.08423</v>
      </c>
      <c r="L63" s="6">
        <v>7.1409100000000003E-2</v>
      </c>
      <c r="M63" s="6">
        <v>1.0848199999999999</v>
      </c>
      <c r="N63" s="6">
        <v>7.1421600000000002E-2</v>
      </c>
      <c r="O63" s="6">
        <v>1.08535</v>
      </c>
      <c r="P63" s="6">
        <v>7.1450399999999997E-2</v>
      </c>
      <c r="Q63" s="6">
        <v>1.0858099999999999</v>
      </c>
      <c r="R63" s="6">
        <v>7.1493299999999996E-2</v>
      </c>
      <c r="S63">
        <v>1.08619</v>
      </c>
      <c r="T63">
        <v>7.1548299999999995E-2</v>
      </c>
      <c r="U63">
        <v>1.0865</v>
      </c>
      <c r="V63">
        <v>7.1613099999999999E-2</v>
      </c>
      <c r="W63">
        <v>1.0867199999999999</v>
      </c>
      <c r="X63">
        <v>7.1685100000000002E-2</v>
      </c>
      <c r="Y63">
        <v>1.0868500000000001</v>
      </c>
      <c r="Z63">
        <v>7.1762099999999995E-2</v>
      </c>
      <c r="AA63">
        <v>1.0868800000000001</v>
      </c>
      <c r="AB63">
        <v>7.18414E-2</v>
      </c>
      <c r="AC63">
        <v>1.0868100000000001</v>
      </c>
      <c r="AD63">
        <v>7.1920600000000001E-2</v>
      </c>
      <c r="AE63">
        <v>1.0866199999999999</v>
      </c>
      <c r="AF63">
        <v>7.1997099999999994E-2</v>
      </c>
      <c r="AG63">
        <v>1.0863100000000001</v>
      </c>
      <c r="AH63">
        <v>7.2068599999999997E-2</v>
      </c>
      <c r="AI63">
        <v>1.08586</v>
      </c>
      <c r="AJ63">
        <v>7.21329E-2</v>
      </c>
      <c r="AK63">
        <v>1.08528</v>
      </c>
      <c r="AL63">
        <v>7.2187899999999999E-2</v>
      </c>
      <c r="AM63">
        <v>1.0845400000000001</v>
      </c>
      <c r="AN63">
        <v>7.2231900000000002E-2</v>
      </c>
      <c r="AO63">
        <v>1.0836399999999999</v>
      </c>
      <c r="AP63">
        <v>7.22637E-2</v>
      </c>
      <c r="AQ63">
        <v>1.08256</v>
      </c>
      <c r="AR63">
        <v>7.2282700000000005E-2</v>
      </c>
    </row>
    <row r="64" spans="1:44" x14ac:dyDescent="0.3">
      <c r="A64">
        <v>500</v>
      </c>
      <c r="B64">
        <v>0</v>
      </c>
      <c r="C64">
        <v>10</v>
      </c>
      <c r="D64" t="str">
        <v>$MatAgeDiv2</v>
      </c>
      <c r="E64" s="6">
        <v>1.4365300000000001</v>
      </c>
      <c r="F64" s="6">
        <v>0.177902</v>
      </c>
      <c r="G64" s="6">
        <v>1.41675</v>
      </c>
      <c r="H64" s="6">
        <v>0.183889</v>
      </c>
      <c r="I64" s="6">
        <v>1.39567</v>
      </c>
      <c r="J64" s="6">
        <v>0.189446</v>
      </c>
      <c r="K64" s="6">
        <v>1.3734200000000001</v>
      </c>
      <c r="L64" s="6">
        <v>0.19450100000000001</v>
      </c>
      <c r="M64" s="6">
        <v>1.3501000000000001</v>
      </c>
      <c r="N64" s="6">
        <v>0.198989</v>
      </c>
      <c r="O64" s="6">
        <v>1.3258399999999999</v>
      </c>
      <c r="P64" s="6">
        <v>0.20285800000000001</v>
      </c>
      <c r="Q64" s="6">
        <v>1.3008</v>
      </c>
      <c r="R64" s="6">
        <v>0.206066</v>
      </c>
      <c r="S64">
        <v>1.2750999999999999</v>
      </c>
      <c r="T64">
        <v>0.20858399999999999</v>
      </c>
      <c r="U64">
        <v>1.2488900000000001</v>
      </c>
      <c r="V64">
        <v>0.210396</v>
      </c>
      <c r="W64">
        <v>1.22231</v>
      </c>
      <c r="X64">
        <v>0.21149599999999999</v>
      </c>
      <c r="Y64">
        <v>1.1955</v>
      </c>
      <c r="Z64">
        <v>0.211891</v>
      </c>
      <c r="AA64">
        <v>1.16859</v>
      </c>
      <c r="AB64">
        <v>0.21160000000000001</v>
      </c>
      <c r="AC64">
        <v>1.1417299999999999</v>
      </c>
      <c r="AD64">
        <v>0.21065</v>
      </c>
      <c r="AE64">
        <v>1.1150199999999999</v>
      </c>
      <c r="AF64">
        <v>0.20907999999999999</v>
      </c>
      <c r="AG64">
        <v>1.0885800000000001</v>
      </c>
      <c r="AH64">
        <v>0.20693300000000001</v>
      </c>
      <c r="AI64">
        <v>1.0625100000000001</v>
      </c>
      <c r="AJ64">
        <v>0.204262</v>
      </c>
      <c r="AK64">
        <v>1.03691</v>
      </c>
      <c r="AL64">
        <v>0.20112099999999999</v>
      </c>
      <c r="AM64">
        <v>1.0118499999999999</v>
      </c>
      <c r="AN64">
        <v>0.197571</v>
      </c>
      <c r="AO64">
        <v>0.98741400000000001</v>
      </c>
      <c r="AP64">
        <v>0.19367000000000001</v>
      </c>
      <c r="AQ64">
        <v>0.96364799999999995</v>
      </c>
      <c r="AR64">
        <v>0.18948100000000001</v>
      </c>
    </row>
    <row r="65" spans="1:44" x14ac:dyDescent="0.3">
      <c r="A65">
        <v>500</v>
      </c>
      <c r="B65">
        <v>0</v>
      </c>
      <c r="C65">
        <v>11</v>
      </c>
      <c r="D65" t="str">
        <v>$RelEffort</v>
      </c>
      <c r="E65" s="7">
        <v>0.35845199999999999</v>
      </c>
      <c r="F65" s="6">
        <v>0.20014899999999999</v>
      </c>
      <c r="G65" s="6">
        <v>0.434257</v>
      </c>
      <c r="H65" s="6">
        <v>0.24241799999999999</v>
      </c>
      <c r="I65" s="6">
        <v>0.51155099999999998</v>
      </c>
      <c r="J65" s="6">
        <v>0.28549799999999997</v>
      </c>
      <c r="K65" s="6">
        <v>0.590391</v>
      </c>
      <c r="L65" s="6">
        <v>0.32941999999999999</v>
      </c>
      <c r="M65" s="6">
        <v>0.67083499999999996</v>
      </c>
      <c r="N65" s="6">
        <v>0.37421700000000002</v>
      </c>
      <c r="O65" s="6">
        <v>0.75294700000000003</v>
      </c>
      <c r="P65" s="6">
        <v>0.41992400000000002</v>
      </c>
      <c r="Q65" s="6">
        <v>0.83679199999999998</v>
      </c>
      <c r="R65" s="6">
        <v>0.46657799999999999</v>
      </c>
      <c r="S65">
        <v>0.92244000000000004</v>
      </c>
      <c r="T65">
        <v>0.51421799999999995</v>
      </c>
      <c r="U65">
        <v>1.00997</v>
      </c>
      <c r="V65">
        <v>0.56288499999999997</v>
      </c>
      <c r="W65">
        <v>1.09945</v>
      </c>
      <c r="X65">
        <v>0.61262399999999995</v>
      </c>
      <c r="Y65">
        <v>1.1909700000000001</v>
      </c>
      <c r="Z65">
        <v>0.66348200000000002</v>
      </c>
      <c r="AA65">
        <v>1.2846200000000001</v>
      </c>
      <c r="AB65">
        <v>0.71550999999999998</v>
      </c>
      <c r="AC65">
        <v>1.38049</v>
      </c>
      <c r="AD65">
        <v>0.76876100000000003</v>
      </c>
      <c r="AE65">
        <v>1.4786900000000001</v>
      </c>
      <c r="AF65">
        <v>0.82329399999999997</v>
      </c>
      <c r="AG65">
        <v>1.5793200000000001</v>
      </c>
      <c r="AH65">
        <v>0.87917000000000001</v>
      </c>
      <c r="AI65">
        <v>1.68249</v>
      </c>
      <c r="AJ65">
        <v>0.93645500000000004</v>
      </c>
      <c r="AK65">
        <v>1.78833</v>
      </c>
      <c r="AL65">
        <v>0.99522200000000005</v>
      </c>
      <c r="AM65">
        <v>1.89697</v>
      </c>
      <c r="AN65">
        <v>1.05555</v>
      </c>
      <c r="AO65">
        <v>2.0085500000000001</v>
      </c>
      <c r="AP65">
        <v>1.11751</v>
      </c>
      <c r="AQ65">
        <v>2.1232199999999999</v>
      </c>
      <c r="AR65">
        <v>1.1812100000000001</v>
      </c>
    </row>
    <row r="66" spans="1:44" x14ac:dyDescent="0.3">
      <c r="A66">
        <f>A55+100</f>
        <v>600</v>
      </c>
      <c r="B66">
        <v>2</v>
      </c>
      <c r="C66">
        <f t="shared" ref="C66:D85" si="5">C55</f>
        <v>1</v>
      </c>
      <c r="D66" t="str">
        <f t="shared" si="5"/>
        <v>$Fcur_Fmsy</v>
      </c>
      <c r="E66">
        <f t="shared" ref="E66:E99" ca="1" si="6">OFFSET($E$54,C66,B66)</f>
        <v>0.18471199999999999</v>
      </c>
      <c r="F66">
        <f t="shared" ref="F66:F99" ca="1" si="7">OFFSET($E$54,C66,B66+1)</f>
        <v>7.7602699999999997E-2</v>
      </c>
    </row>
    <row r="67" spans="1:44" x14ac:dyDescent="0.3">
      <c r="A67">
        <f t="shared" ref="A67:A130" si="8">A56+100</f>
        <v>600</v>
      </c>
      <c r="B67">
        <v>2</v>
      </c>
      <c r="C67">
        <f t="shared" si="5"/>
        <v>2</v>
      </c>
      <c r="D67" t="str">
        <f t="shared" si="5"/>
        <v>$Bcur_Bmsy</v>
      </c>
      <c r="E67">
        <f t="shared" ca="1" si="6"/>
        <v>1.3890199999999999</v>
      </c>
      <c r="F67">
        <f t="shared" ca="1" si="7"/>
        <v>0.319718</v>
      </c>
    </row>
    <row r="68" spans="1:44" x14ac:dyDescent="0.3">
      <c r="A68">
        <f t="shared" si="8"/>
        <v>600</v>
      </c>
      <c r="B68">
        <v>2</v>
      </c>
      <c r="C68">
        <f t="shared" si="5"/>
        <v>3</v>
      </c>
      <c r="D68" t="str">
        <f t="shared" si="5"/>
        <v>$Bcur_Bmean</v>
      </c>
      <c r="E68">
        <f t="shared" ca="1" si="6"/>
        <v>1.0364800000000001</v>
      </c>
      <c r="F68">
        <f t="shared" ca="1" si="7"/>
        <v>0.12698699999999999</v>
      </c>
    </row>
    <row r="69" spans="1:44" x14ac:dyDescent="0.3">
      <c r="A69">
        <f t="shared" si="8"/>
        <v>600</v>
      </c>
      <c r="B69">
        <v>2</v>
      </c>
      <c r="C69">
        <f t="shared" si="5"/>
        <v>4</v>
      </c>
      <c r="D69" t="str">
        <f t="shared" si="5"/>
        <v>$Bcur2_Bmsy</v>
      </c>
      <c r="E69">
        <f t="shared" ca="1" si="6"/>
        <v>1.4845999999999999</v>
      </c>
      <c r="F69">
        <f t="shared" ca="1" si="7"/>
        <v>0.34095799999999998</v>
      </c>
    </row>
    <row r="70" spans="1:44" x14ac:dyDescent="0.3">
      <c r="A70">
        <f t="shared" si="8"/>
        <v>600</v>
      </c>
      <c r="B70">
        <v>2</v>
      </c>
      <c r="C70">
        <f t="shared" si="5"/>
        <v>5</v>
      </c>
      <c r="D70" t="str">
        <f t="shared" si="5"/>
        <v>$Bcur2_B20</v>
      </c>
      <c r="E70">
        <f t="shared" ca="1" si="6"/>
        <v>2.9534600000000002</v>
      </c>
      <c r="F70">
        <f t="shared" ca="1" si="7"/>
        <v>0.60994899999999996</v>
      </c>
    </row>
    <row r="71" spans="1:44" ht="15" thickBot="1" x14ac:dyDescent="0.35">
      <c r="A71">
        <f t="shared" si="8"/>
        <v>600</v>
      </c>
      <c r="B71">
        <v>2</v>
      </c>
      <c r="C71">
        <f t="shared" si="5"/>
        <v>6</v>
      </c>
      <c r="D71" t="str">
        <f t="shared" si="5"/>
        <v>$Bcur3_Bcur</v>
      </c>
      <c r="E71">
        <f t="shared" ca="1" si="6"/>
        <v>1.39384</v>
      </c>
      <c r="F71">
        <f t="shared" ca="1" si="7"/>
        <v>0.315585</v>
      </c>
    </row>
    <row r="72" spans="1:44" ht="15" thickTop="1" x14ac:dyDescent="0.3">
      <c r="A72">
        <f t="shared" si="8"/>
        <v>600</v>
      </c>
      <c r="B72">
        <v>2</v>
      </c>
      <c r="C72">
        <f t="shared" si="5"/>
        <v>7</v>
      </c>
      <c r="D72" t="str">
        <f t="shared" si="5"/>
        <v>$Bcur3_Bmean</v>
      </c>
      <c r="E72">
        <f t="shared" ca="1" si="6"/>
        <v>1.34253</v>
      </c>
      <c r="F72">
        <f t="shared" ca="1" si="7"/>
        <v>0.30795600000000001</v>
      </c>
      <c r="O72" s="14"/>
      <c r="P72" s="42" t="s">
        <v>71</v>
      </c>
      <c r="Q72" s="42"/>
      <c r="R72" s="42"/>
      <c r="S72" s="42"/>
      <c r="T72" s="42"/>
      <c r="U72" s="42"/>
      <c r="V72" s="42"/>
      <c r="W72" s="14"/>
      <c r="X72" s="15"/>
    </row>
    <row r="73" spans="1:44" ht="15" thickBot="1" x14ac:dyDescent="0.35">
      <c r="A73">
        <f t="shared" si="8"/>
        <v>600</v>
      </c>
      <c r="B73">
        <v>2</v>
      </c>
      <c r="C73">
        <f t="shared" si="5"/>
        <v>8</v>
      </c>
      <c r="D73" t="str">
        <f t="shared" si="5"/>
        <v>$LTA1_5R</v>
      </c>
      <c r="E73">
        <f t="shared" ca="1" si="6"/>
        <v>0.83473799999999998</v>
      </c>
      <c r="F73">
        <f t="shared" ca="1" si="7"/>
        <v>0.36776999999999999</v>
      </c>
      <c r="O73" s="16"/>
      <c r="P73" s="40">
        <f t="shared" ref="P73:V73" si="9">AG7</f>
        <v>500</v>
      </c>
      <c r="Q73" s="40">
        <f t="shared" si="9"/>
        <v>600</v>
      </c>
      <c r="R73" s="40">
        <f t="shared" si="9"/>
        <v>700</v>
      </c>
      <c r="S73" s="40">
        <f t="shared" si="9"/>
        <v>800</v>
      </c>
      <c r="T73" s="40">
        <f t="shared" si="9"/>
        <v>900</v>
      </c>
      <c r="U73" s="40">
        <f t="shared" si="9"/>
        <v>1000</v>
      </c>
      <c r="V73" s="40">
        <f t="shared" si="9"/>
        <v>1100</v>
      </c>
      <c r="W73" s="17" t="s">
        <v>72</v>
      </c>
      <c r="X73" s="18"/>
    </row>
    <row r="74" spans="1:44" ht="15" thickBot="1" x14ac:dyDescent="0.35">
      <c r="A74">
        <f t="shared" si="8"/>
        <v>600</v>
      </c>
      <c r="B74">
        <v>2</v>
      </c>
      <c r="C74">
        <f t="shared" si="5"/>
        <v>9</v>
      </c>
      <c r="D74" t="str">
        <f t="shared" si="5"/>
        <v>$MatAgeDiv1</v>
      </c>
      <c r="E74">
        <f t="shared" ca="1" si="6"/>
        <v>1.08287</v>
      </c>
      <c r="F74">
        <f t="shared" ca="1" si="7"/>
        <v>7.1440500000000004E-2</v>
      </c>
      <c r="O74" s="11"/>
      <c r="P74" s="12">
        <f t="array" ref="P74:V89">TRANSPOSE(Sheet8!C8:O14)</f>
        <v>0.99919106019958681</v>
      </c>
      <c r="Q74" s="12">
        <v>0.96122746734219222</v>
      </c>
      <c r="R74" s="12">
        <v>0.85798745917043062</v>
      </c>
      <c r="S74" s="12">
        <v>0.64711044481963498</v>
      </c>
      <c r="T74" s="12">
        <v>0.42955733738233581</v>
      </c>
      <c r="U74" s="12">
        <v>0.15623578925353554</v>
      </c>
      <c r="V74" s="12">
        <v>8.2507648662435429E-3</v>
      </c>
      <c r="W74" s="12"/>
      <c r="X74" s="19"/>
    </row>
    <row r="75" spans="1:44" x14ac:dyDescent="0.3">
      <c r="A75">
        <f t="shared" si="8"/>
        <v>600</v>
      </c>
      <c r="B75">
        <v>2</v>
      </c>
      <c r="C75">
        <f t="shared" si="5"/>
        <v>10</v>
      </c>
      <c r="D75" t="str">
        <f t="shared" si="5"/>
        <v>$MatAgeDiv2</v>
      </c>
      <c r="E75">
        <f t="shared" ca="1" si="6"/>
        <v>1.41675</v>
      </c>
      <c r="F75">
        <f t="shared" ca="1" si="7"/>
        <v>0.183889</v>
      </c>
      <c r="O75" s="20"/>
      <c r="P75" s="21">
        <v>0</v>
      </c>
      <c r="Q75" s="21">
        <v>0</v>
      </c>
      <c r="R75" s="21">
        <v>0</v>
      </c>
      <c r="S75" s="21">
        <v>7.3219208474029074E-13</v>
      </c>
      <c r="T75" s="21">
        <v>1.4646781565375022E-9</v>
      </c>
      <c r="U75" s="21">
        <v>2.5578684836879972E-7</v>
      </c>
      <c r="V75" s="21">
        <v>9.5697555153595459E-6</v>
      </c>
      <c r="W75" s="21"/>
      <c r="X75" s="22"/>
    </row>
    <row r="76" spans="1:44" x14ac:dyDescent="0.3">
      <c r="A76">
        <f t="shared" si="8"/>
        <v>600</v>
      </c>
      <c r="B76">
        <v>2</v>
      </c>
      <c r="C76">
        <f t="shared" si="5"/>
        <v>11</v>
      </c>
      <c r="D76" t="str">
        <f t="shared" si="5"/>
        <v>$RelEffort</v>
      </c>
      <c r="E76" s="3">
        <f t="shared" ca="1" si="6"/>
        <v>0.434257</v>
      </c>
      <c r="F76">
        <f t="shared" ca="1" si="7"/>
        <v>0.24241799999999999</v>
      </c>
      <c r="O76" s="13"/>
      <c r="P76" s="12">
        <v>9.9571713946712728E-2</v>
      </c>
      <c r="Q76" s="12">
        <v>0.11184781540323413</v>
      </c>
      <c r="R76" s="12">
        <v>0.12547762941458798</v>
      </c>
      <c r="S76" s="12">
        <v>0.14056713119884473</v>
      </c>
      <c r="T76" s="12">
        <v>0.15721764240007488</v>
      </c>
      <c r="U76" s="12">
        <v>0.17551976546929315</v>
      </c>
      <c r="V76" s="12">
        <v>0.19556788573018816</v>
      </c>
      <c r="W76" s="12"/>
      <c r="X76" s="19"/>
    </row>
    <row r="77" spans="1:44" x14ac:dyDescent="0.3">
      <c r="A77">
        <f t="shared" si="8"/>
        <v>700</v>
      </c>
      <c r="B77">
        <f t="shared" ref="B77:B99" si="10">B66+2</f>
        <v>4</v>
      </c>
      <c r="C77">
        <f t="shared" si="5"/>
        <v>1</v>
      </c>
      <c r="D77" t="str">
        <f t="shared" si="5"/>
        <v>$Fcur_Fmsy</v>
      </c>
      <c r="E77">
        <f t="shared" ca="1" si="6"/>
        <v>0.217589</v>
      </c>
      <c r="F77">
        <f t="shared" ca="1" si="7"/>
        <v>9.1543899999999997E-2</v>
      </c>
      <c r="O77" s="13"/>
      <c r="P77" s="12">
        <v>0.3275877594610842</v>
      </c>
      <c r="Q77" s="12">
        <v>0.38695145573946271</v>
      </c>
      <c r="R77" s="12">
        <v>0.44878631464189395</v>
      </c>
      <c r="S77" s="12">
        <v>0.51151650938645155</v>
      </c>
      <c r="T77" s="12">
        <v>0.57363908077819548</v>
      </c>
      <c r="U77" s="12">
        <v>0.63367543554822758</v>
      </c>
      <c r="V77" s="12">
        <v>0.69032295956462397</v>
      </c>
      <c r="W77" s="12"/>
      <c r="X77" s="19"/>
    </row>
    <row r="78" spans="1:44" x14ac:dyDescent="0.3">
      <c r="A78">
        <f t="shared" si="8"/>
        <v>700</v>
      </c>
      <c r="B78">
        <f t="shared" si="10"/>
        <v>4</v>
      </c>
      <c r="C78">
        <f t="shared" si="5"/>
        <v>2</v>
      </c>
      <c r="D78" t="str">
        <f t="shared" si="5"/>
        <v>$Bcur_Bmsy</v>
      </c>
      <c r="E78">
        <f t="shared" ca="1" si="6"/>
        <v>1.3620399999999999</v>
      </c>
      <c r="F78">
        <f t="shared" ca="1" si="7"/>
        <v>0.315357</v>
      </c>
      <c r="O78" s="13"/>
      <c r="P78" s="12">
        <v>6.3937261257365943E-2</v>
      </c>
      <c r="Q78" s="12">
        <v>7.7616318179244886E-2</v>
      </c>
      <c r="R78" s="12">
        <v>9.3707402084253016E-2</v>
      </c>
      <c r="S78" s="12">
        <v>0.11246820107132936</v>
      </c>
      <c r="T78" s="12">
        <v>0.13413614151227157</v>
      </c>
      <c r="U78" s="12">
        <v>0.15889954536295828</v>
      </c>
      <c r="V78" s="12">
        <v>0.18691261768636294</v>
      </c>
      <c r="W78" s="12"/>
      <c r="X78" s="19"/>
    </row>
    <row r="79" spans="1:44" x14ac:dyDescent="0.3">
      <c r="A79">
        <f t="shared" si="8"/>
        <v>700</v>
      </c>
      <c r="B79">
        <f t="shared" si="10"/>
        <v>4</v>
      </c>
      <c r="C79">
        <f t="shared" si="5"/>
        <v>3</v>
      </c>
      <c r="D79" t="str">
        <f t="shared" si="5"/>
        <v>$Bcur_Bmean</v>
      </c>
      <c r="E79">
        <f t="shared" ca="1" si="6"/>
        <v>1.01634</v>
      </c>
      <c r="F79">
        <f t="shared" ca="1" si="7"/>
        <v>0.12693399999999999</v>
      </c>
      <c r="O79" s="13"/>
      <c r="P79" s="12">
        <v>5.0752893056541946E-4</v>
      </c>
      <c r="Q79" s="12">
        <v>6.8082033341741472E-4</v>
      </c>
      <c r="R79" s="12">
        <v>9.1118463489873157E-4</v>
      </c>
      <c r="S79" s="12">
        <v>1.215876241124088E-3</v>
      </c>
      <c r="T79" s="12">
        <v>1.6166151898468755E-3</v>
      </c>
      <c r="U79" s="12">
        <v>2.1408136843882835E-3</v>
      </c>
      <c r="V79" s="12">
        <v>2.8217742177238845E-3</v>
      </c>
      <c r="W79" s="12"/>
      <c r="X79" s="19"/>
    </row>
    <row r="80" spans="1:44" x14ac:dyDescent="0.3">
      <c r="A80">
        <f t="shared" si="8"/>
        <v>700</v>
      </c>
      <c r="B80">
        <f t="shared" si="10"/>
        <v>4</v>
      </c>
      <c r="C80">
        <f t="shared" si="5"/>
        <v>4</v>
      </c>
      <c r="D80" t="str">
        <f t="shared" si="5"/>
        <v>$Bcur2_Bmsy</v>
      </c>
      <c r="E80">
        <f t="shared" ca="1" si="6"/>
        <v>1.4399500000000001</v>
      </c>
      <c r="F80">
        <f t="shared" ca="1" si="7"/>
        <v>0.33373399999999998</v>
      </c>
      <c r="O80" s="13"/>
      <c r="P80" s="12">
        <v>8.1735264109443401E-2</v>
      </c>
      <c r="Q80" s="12">
        <v>0.10602137724135133</v>
      </c>
      <c r="R80" s="12">
        <v>0.13412218586588073</v>
      </c>
      <c r="S80" s="12">
        <v>0.16572538383877539</v>
      </c>
      <c r="T80" s="12">
        <v>0.20038038827180354</v>
      </c>
      <c r="U80" s="12">
        <v>0.23752816458333839</v>
      </c>
      <c r="V80" s="12">
        <v>0.27653150847722108</v>
      </c>
      <c r="W80" s="12"/>
      <c r="X80" s="19"/>
    </row>
    <row r="81" spans="1:24" x14ac:dyDescent="0.3">
      <c r="A81">
        <f t="shared" si="8"/>
        <v>700</v>
      </c>
      <c r="B81">
        <f t="shared" si="10"/>
        <v>4</v>
      </c>
      <c r="C81">
        <f t="shared" si="5"/>
        <v>5</v>
      </c>
      <c r="D81" t="str">
        <f t="shared" si="5"/>
        <v>$Bcur2_B20</v>
      </c>
      <c r="E81">
        <f t="shared" ca="1" si="6"/>
        <v>2.86463</v>
      </c>
      <c r="F81">
        <f t="shared" ca="1" si="7"/>
        <v>0.59806899999999996</v>
      </c>
      <c r="O81" s="13"/>
      <c r="P81" s="12">
        <v>0.10025372758092176</v>
      </c>
      <c r="Q81" s="12">
        <v>0.13301119291438185</v>
      </c>
      <c r="R81" s="12">
        <v>0.17069046030436322</v>
      </c>
      <c r="S81" s="12">
        <v>0.21267345069512686</v>
      </c>
      <c r="T81" s="12">
        <v>0.25814957642151409</v>
      </c>
      <c r="U81" s="12">
        <v>0.30618855891741442</v>
      </c>
      <c r="V81" s="12">
        <v>0.35586754844073876</v>
      </c>
      <c r="W81" s="12"/>
      <c r="X81" s="19"/>
    </row>
    <row r="82" spans="1:24" x14ac:dyDescent="0.3">
      <c r="A82">
        <f t="shared" si="8"/>
        <v>700</v>
      </c>
      <c r="B82">
        <f t="shared" si="10"/>
        <v>4</v>
      </c>
      <c r="C82">
        <f t="shared" si="5"/>
        <v>6</v>
      </c>
      <c r="D82" t="str">
        <f t="shared" si="5"/>
        <v>$Bcur3_Bcur</v>
      </c>
      <c r="E82">
        <f t="shared" ca="1" si="6"/>
        <v>1.3459700000000001</v>
      </c>
      <c r="F82">
        <f t="shared" ca="1" si="7"/>
        <v>0.31249700000000002</v>
      </c>
      <c r="O82" s="13"/>
      <c r="P82" s="12">
        <v>0.26305739603261535</v>
      </c>
      <c r="Q82" s="12">
        <v>0.32658513490101426</v>
      </c>
      <c r="R82" s="12">
        <v>0.38996882570322433</v>
      </c>
      <c r="S82" s="12">
        <v>0.45106960974145016</v>
      </c>
      <c r="T82" s="12">
        <v>0.50837222501926183</v>
      </c>
      <c r="U82" s="12">
        <v>0.56095628061140301</v>
      </c>
      <c r="V82" s="12">
        <v>0.60840467711717328</v>
      </c>
      <c r="W82" s="12"/>
      <c r="X82" s="19"/>
    </row>
    <row r="83" spans="1:24" x14ac:dyDescent="0.3">
      <c r="A83">
        <f t="shared" si="8"/>
        <v>700</v>
      </c>
      <c r="B83">
        <f t="shared" si="10"/>
        <v>4</v>
      </c>
      <c r="C83">
        <f t="shared" si="5"/>
        <v>7</v>
      </c>
      <c r="D83" t="str">
        <f t="shared" si="5"/>
        <v>$Bcur3_Bmean</v>
      </c>
      <c r="E83">
        <f t="shared" ca="1" si="6"/>
        <v>1.29043</v>
      </c>
      <c r="F83">
        <f t="shared" ca="1" si="7"/>
        <v>0.305253</v>
      </c>
      <c r="O83" s="13"/>
      <c r="P83" s="12">
        <v>0.12533385502212116</v>
      </c>
      <c r="Q83" s="12">
        <v>0.12302719560665588</v>
      </c>
      <c r="R83" s="12">
        <v>0.12093095050307955</v>
      </c>
      <c r="S83" s="12">
        <v>0.11909130230126846</v>
      </c>
      <c r="T83" s="12">
        <v>0.1174963251166285</v>
      </c>
      <c r="U83" s="12">
        <v>0.11613438883531935</v>
      </c>
      <c r="V83" s="12">
        <v>0.1150206784129567</v>
      </c>
      <c r="W83" s="12"/>
      <c r="X83" s="19"/>
    </row>
    <row r="84" spans="1:24" ht="15" thickBot="1" x14ac:dyDescent="0.35">
      <c r="A84">
        <f t="shared" si="8"/>
        <v>700</v>
      </c>
      <c r="B84">
        <f t="shared" si="10"/>
        <v>4</v>
      </c>
      <c r="C84">
        <f t="shared" si="5"/>
        <v>8</v>
      </c>
      <c r="D84" t="str">
        <f t="shared" si="5"/>
        <v>$LTA1_5R</v>
      </c>
      <c r="E84">
        <f t="shared" ca="1" si="6"/>
        <v>0.89010599999999995</v>
      </c>
      <c r="F84">
        <f t="shared" ca="1" si="7"/>
        <v>0.39332099999999998</v>
      </c>
      <c r="O84" s="23"/>
      <c r="P84" s="24">
        <v>7.0684336523246663E-3</v>
      </c>
      <c r="Q84" s="24">
        <v>1.1716118217701322E-2</v>
      </c>
      <c r="R84" s="24">
        <v>1.837351704592418E-2</v>
      </c>
      <c r="S84" s="24">
        <v>2.7436068133114052E-2</v>
      </c>
      <c r="T84" s="24">
        <v>3.9255327627537223E-2</v>
      </c>
      <c r="U84" s="24">
        <v>5.4109854351339672E-2</v>
      </c>
      <c r="V84" s="24">
        <v>7.2182628526736028E-2</v>
      </c>
      <c r="W84" s="24"/>
      <c r="X84" s="18"/>
    </row>
    <row r="85" spans="1:24" x14ac:dyDescent="0.3">
      <c r="A85">
        <f t="shared" si="8"/>
        <v>700</v>
      </c>
      <c r="B85">
        <f t="shared" si="10"/>
        <v>4</v>
      </c>
      <c r="C85">
        <f t="shared" si="5"/>
        <v>9</v>
      </c>
      <c r="D85" t="str">
        <f t="shared" si="5"/>
        <v>$MatAgeDiv1</v>
      </c>
      <c r="E85">
        <f t="shared" ca="1" si="6"/>
        <v>1.08358</v>
      </c>
      <c r="F85">
        <f t="shared" ca="1" si="7"/>
        <v>7.1414800000000001E-2</v>
      </c>
      <c r="P85" s="2">
        <v>6.7448697036553984E-4</v>
      </c>
      <c r="Q85" s="2">
        <v>9.8044089617368435E-3</v>
      </c>
      <c r="R85" s="2">
        <v>4.355286838416228E-2</v>
      </c>
      <c r="S85" s="2">
        <v>0.10685566676393321</v>
      </c>
      <c r="T85" s="2">
        <v>0.1895353209812678</v>
      </c>
      <c r="U85" s="2">
        <v>0.27815611511526417</v>
      </c>
      <c r="V85" s="2">
        <v>0.36324519126883503</v>
      </c>
    </row>
    <row r="86" spans="1:24" x14ac:dyDescent="0.3">
      <c r="A86">
        <f t="shared" si="8"/>
        <v>700</v>
      </c>
      <c r="B86">
        <f t="shared" si="10"/>
        <v>4</v>
      </c>
      <c r="C86">
        <f t="shared" ref="C86:D105" si="11">C75</f>
        <v>10</v>
      </c>
      <c r="D86" t="str">
        <f t="shared" si="11"/>
        <v>$MatAgeDiv2</v>
      </c>
      <c r="E86">
        <f t="shared" ca="1" si="6"/>
        <v>1.39567</v>
      </c>
      <c r="F86">
        <f t="shared" ca="1" si="7"/>
        <v>0.189446</v>
      </c>
      <c r="P86" s="2">
        <v>0.99919106019958681</v>
      </c>
      <c r="Q86" s="2">
        <v>0.96122746734219222</v>
      </c>
      <c r="R86" s="2">
        <v>0.85798745917043062</v>
      </c>
      <c r="S86" s="2">
        <v>0.64711044481963498</v>
      </c>
      <c r="T86" s="2">
        <v>0.42955733738233581</v>
      </c>
      <c r="U86" s="2">
        <v>0.15623578925353554</v>
      </c>
      <c r="V86" s="2">
        <v>8.2507648662435429E-3</v>
      </c>
    </row>
    <row r="87" spans="1:24" x14ac:dyDescent="0.3">
      <c r="A87">
        <f t="shared" si="8"/>
        <v>700</v>
      </c>
      <c r="B87">
        <f t="shared" si="10"/>
        <v>4</v>
      </c>
      <c r="C87">
        <f t="shared" si="11"/>
        <v>11</v>
      </c>
      <c r="D87" t="str">
        <f t="shared" si="11"/>
        <v>$RelEffort</v>
      </c>
      <c r="E87" s="3">
        <f t="shared" ca="1" si="6"/>
        <v>0.51155099999999998</v>
      </c>
      <c r="F87">
        <f t="shared" ca="1" si="7"/>
        <v>0.28549799999999997</v>
      </c>
      <c r="P87" s="8" t="e">
        <v>#N/A</v>
      </c>
      <c r="Q87" s="8" t="e">
        <v>#N/A</v>
      </c>
      <c r="R87" s="8" t="e">
        <v>#N/A</v>
      </c>
      <c r="S87" s="8" t="e">
        <v>#N/A</v>
      </c>
      <c r="T87" s="8" t="e">
        <v>#N/A</v>
      </c>
      <c r="U87" s="8" t="e">
        <v>#N/A</v>
      </c>
      <c r="V87" s="8" t="e">
        <v>#N/A</v>
      </c>
    </row>
    <row r="88" spans="1:24" x14ac:dyDescent="0.3">
      <c r="A88">
        <f t="shared" si="8"/>
        <v>800</v>
      </c>
      <c r="B88">
        <f t="shared" si="10"/>
        <v>6</v>
      </c>
      <c r="C88">
        <f t="shared" si="11"/>
        <v>1</v>
      </c>
      <c r="D88" t="str">
        <f t="shared" si="11"/>
        <v>$Fcur_Fmsy</v>
      </c>
      <c r="E88">
        <f t="shared" ca="1" si="6"/>
        <v>0.25112400000000001</v>
      </c>
      <c r="F88">
        <f t="shared" ca="1" si="7"/>
        <v>0.105806</v>
      </c>
      <c r="P88" s="8" t="e">
        <v>#N/A</v>
      </c>
      <c r="Q88" s="8" t="e">
        <v>#N/A</v>
      </c>
      <c r="R88" s="8" t="e">
        <v>#N/A</v>
      </c>
      <c r="S88" s="8" t="e">
        <v>#N/A</v>
      </c>
      <c r="T88" s="8" t="e">
        <v>#N/A</v>
      </c>
      <c r="U88" s="8" t="e">
        <v>#N/A</v>
      </c>
      <c r="V88" s="8" t="e">
        <v>#N/A</v>
      </c>
    </row>
    <row r="89" spans="1:24" x14ac:dyDescent="0.3">
      <c r="A89">
        <f t="shared" si="8"/>
        <v>800</v>
      </c>
      <c r="B89">
        <f t="shared" si="10"/>
        <v>6</v>
      </c>
      <c r="C89">
        <f t="shared" si="11"/>
        <v>2</v>
      </c>
      <c r="D89" t="str">
        <f t="shared" si="11"/>
        <v>$Bcur_Bmsy</v>
      </c>
      <c r="E89">
        <f t="shared" ca="1" si="6"/>
        <v>1.3352299999999999</v>
      </c>
      <c r="F89">
        <f t="shared" ca="1" si="7"/>
        <v>0.31103900000000001</v>
      </c>
      <c r="P89" s="8" t="e">
        <v>#N/A</v>
      </c>
      <c r="Q89" s="8" t="e">
        <v>#N/A</v>
      </c>
      <c r="R89" s="8" t="e">
        <v>#N/A</v>
      </c>
      <c r="S89" s="8" t="e">
        <v>#N/A</v>
      </c>
      <c r="T89" s="8" t="e">
        <v>#N/A</v>
      </c>
      <c r="U89" s="8" t="e">
        <v>#N/A</v>
      </c>
      <c r="V89" s="8" t="e">
        <v>#N/A</v>
      </c>
    </row>
    <row r="90" spans="1:24" ht="15" thickBot="1" x14ac:dyDescent="0.35">
      <c r="A90">
        <f t="shared" si="8"/>
        <v>800</v>
      </c>
      <c r="B90">
        <f t="shared" si="10"/>
        <v>6</v>
      </c>
      <c r="C90">
        <f t="shared" si="11"/>
        <v>3</v>
      </c>
      <c r="D90" t="str">
        <f t="shared" si="11"/>
        <v>$Bcur_Bmean</v>
      </c>
      <c r="E90">
        <f t="shared" ca="1" si="6"/>
        <v>0.99633700000000003</v>
      </c>
      <c r="F90">
        <f t="shared" ca="1" si="7"/>
        <v>0.12687200000000001</v>
      </c>
    </row>
    <row r="91" spans="1:24" ht="15" thickTop="1" x14ac:dyDescent="0.3">
      <c r="A91">
        <f t="shared" si="8"/>
        <v>800</v>
      </c>
      <c r="B91">
        <f t="shared" si="10"/>
        <v>6</v>
      </c>
      <c r="C91">
        <f t="shared" si="11"/>
        <v>4</v>
      </c>
      <c r="D91" t="str">
        <f t="shared" si="11"/>
        <v>$Bcur2_Bmsy</v>
      </c>
      <c r="E91">
        <f t="shared" ca="1" si="6"/>
        <v>1.39645</v>
      </c>
      <c r="F91">
        <f t="shared" ca="1" si="7"/>
        <v>0.32669799999999999</v>
      </c>
      <c r="O91" s="14"/>
      <c r="P91" s="39" t="s">
        <v>71</v>
      </c>
      <c r="Q91" s="39"/>
      <c r="R91" s="39"/>
      <c r="S91" s="39"/>
      <c r="T91" s="39"/>
      <c r="U91" s="39"/>
      <c r="V91" s="39"/>
    </row>
    <row r="92" spans="1:24" ht="15" thickBot="1" x14ac:dyDescent="0.35">
      <c r="A92">
        <f t="shared" si="8"/>
        <v>800</v>
      </c>
      <c r="B92">
        <f t="shared" si="10"/>
        <v>6</v>
      </c>
      <c r="C92">
        <f t="shared" si="11"/>
        <v>5</v>
      </c>
      <c r="D92" t="str">
        <f t="shared" si="11"/>
        <v>$Bcur2_B20</v>
      </c>
      <c r="E92">
        <f t="shared" ca="1" si="6"/>
        <v>2.7780900000000002</v>
      </c>
      <c r="F92">
        <f t="shared" ca="1" si="7"/>
        <v>0.58649799999999996</v>
      </c>
      <c r="O92" s="16"/>
      <c r="P92" s="17">
        <v>0.01</v>
      </c>
      <c r="Q92" s="17">
        <v>500</v>
      </c>
      <c r="R92" s="17">
        <v>750</v>
      </c>
      <c r="S92" s="17">
        <v>1000</v>
      </c>
      <c r="T92" s="17">
        <v>1200</v>
      </c>
      <c r="U92" s="17">
        <v>1500</v>
      </c>
      <c r="V92" s="17">
        <v>2000</v>
      </c>
    </row>
    <row r="93" spans="1:24" x14ac:dyDescent="0.3">
      <c r="A93">
        <f t="shared" si="8"/>
        <v>800</v>
      </c>
      <c r="B93">
        <f t="shared" si="10"/>
        <v>6</v>
      </c>
      <c r="C93">
        <f t="shared" si="11"/>
        <v>6</v>
      </c>
      <c r="D93" t="str">
        <f t="shared" si="11"/>
        <v>$Bcur3_Bcur</v>
      </c>
      <c r="E93">
        <f t="shared" ca="1" si="6"/>
        <v>1.3006899999999999</v>
      </c>
      <c r="F93">
        <f t="shared" ca="1" si="7"/>
        <v>0.30960799999999999</v>
      </c>
      <c r="O93" s="11" t="s">
        <v>79</v>
      </c>
      <c r="P93" s="12">
        <f t="shared" ref="P93:W93" si="12">P74</f>
        <v>0.99919106019958681</v>
      </c>
      <c r="Q93" s="12">
        <f t="shared" si="12"/>
        <v>0.96122746734219222</v>
      </c>
      <c r="R93" s="12">
        <f t="shared" si="12"/>
        <v>0.85798745917043062</v>
      </c>
      <c r="S93" s="12">
        <f t="shared" si="12"/>
        <v>0.64711044481963498</v>
      </c>
      <c r="T93" s="12">
        <f t="shared" si="12"/>
        <v>0.42955733738233581</v>
      </c>
      <c r="U93" s="12">
        <f t="shared" si="12"/>
        <v>0.15623578925353554</v>
      </c>
      <c r="V93" s="12">
        <f t="shared" si="12"/>
        <v>8.2507648662435429E-3</v>
      </c>
      <c r="W93" s="2">
        <f t="shared" si="12"/>
        <v>0</v>
      </c>
    </row>
    <row r="94" spans="1:24" x14ac:dyDescent="0.3">
      <c r="A94">
        <f t="shared" si="8"/>
        <v>800</v>
      </c>
      <c r="B94">
        <f t="shared" si="10"/>
        <v>6</v>
      </c>
      <c r="C94">
        <f t="shared" si="11"/>
        <v>7</v>
      </c>
      <c r="D94" t="str">
        <f t="shared" si="11"/>
        <v>$Bcur3_Bmean</v>
      </c>
      <c r="E94">
        <f t="shared" ca="1" si="6"/>
        <v>1.2411300000000001</v>
      </c>
      <c r="F94">
        <f t="shared" ca="1" si="7"/>
        <v>0.302479</v>
      </c>
      <c r="O94" s="13" t="s">
        <v>82</v>
      </c>
      <c r="P94" s="12">
        <f t="shared" ref="P94:W94" si="13">P77</f>
        <v>0.3275877594610842</v>
      </c>
      <c r="Q94" s="12">
        <f t="shared" si="13"/>
        <v>0.38695145573946271</v>
      </c>
      <c r="R94" s="12">
        <f t="shared" si="13"/>
        <v>0.44878631464189395</v>
      </c>
      <c r="S94" s="12">
        <f t="shared" si="13"/>
        <v>0.51151650938645155</v>
      </c>
      <c r="T94" s="12">
        <f t="shared" si="13"/>
        <v>0.57363908077819548</v>
      </c>
      <c r="U94" s="12">
        <f t="shared" si="13"/>
        <v>0.63367543554822758</v>
      </c>
      <c r="V94" s="12">
        <f t="shared" si="13"/>
        <v>0.69032295956462397</v>
      </c>
      <c r="W94" s="2">
        <f t="shared" si="13"/>
        <v>0</v>
      </c>
    </row>
    <row r="95" spans="1:24" x14ac:dyDescent="0.3">
      <c r="A95">
        <f t="shared" si="8"/>
        <v>800</v>
      </c>
      <c r="B95">
        <f t="shared" si="10"/>
        <v>6</v>
      </c>
      <c r="C95">
        <f t="shared" si="11"/>
        <v>8</v>
      </c>
      <c r="D95" t="str">
        <f t="shared" si="11"/>
        <v>$LTA1_5R</v>
      </c>
      <c r="E95">
        <f t="shared" ca="1" si="6"/>
        <v>0.948299</v>
      </c>
      <c r="F95">
        <f t="shared" ca="1" si="7"/>
        <v>0.42047200000000001</v>
      </c>
      <c r="O95" s="13"/>
      <c r="P95" s="12">
        <f t="shared" ref="P95:W95" si="14">P80</f>
        <v>8.1735264109443401E-2</v>
      </c>
      <c r="Q95" s="12">
        <f t="shared" si="14"/>
        <v>0.10602137724135133</v>
      </c>
      <c r="R95" s="12">
        <f t="shared" si="14"/>
        <v>0.13412218586588073</v>
      </c>
      <c r="S95" s="12">
        <f t="shared" si="14"/>
        <v>0.16572538383877539</v>
      </c>
      <c r="T95" s="12">
        <f t="shared" si="14"/>
        <v>0.20038038827180354</v>
      </c>
      <c r="U95" s="12">
        <f t="shared" si="14"/>
        <v>0.23752816458333839</v>
      </c>
      <c r="V95" s="12">
        <f t="shared" si="14"/>
        <v>0.27653150847722108</v>
      </c>
      <c r="W95" s="2">
        <f t="shared" si="14"/>
        <v>0</v>
      </c>
    </row>
    <row r="96" spans="1:24" x14ac:dyDescent="0.3">
      <c r="A96">
        <f t="shared" si="8"/>
        <v>800</v>
      </c>
      <c r="B96">
        <f t="shared" si="10"/>
        <v>6</v>
      </c>
      <c r="C96">
        <f t="shared" si="11"/>
        <v>9</v>
      </c>
      <c r="D96" t="str">
        <f t="shared" si="11"/>
        <v>$MatAgeDiv1</v>
      </c>
      <c r="E96">
        <f t="shared" ca="1" si="6"/>
        <v>1.08423</v>
      </c>
      <c r="F96">
        <f t="shared" ca="1" si="7"/>
        <v>7.1409100000000003E-2</v>
      </c>
      <c r="O96" s="13"/>
      <c r="P96" s="12">
        <f t="shared" ref="P96:W99" si="15">P82</f>
        <v>0.26305739603261535</v>
      </c>
      <c r="Q96" s="12">
        <f t="shared" si="15"/>
        <v>0.32658513490101426</v>
      </c>
      <c r="R96" s="12">
        <f t="shared" si="15"/>
        <v>0.38996882570322433</v>
      </c>
      <c r="S96" s="12">
        <f t="shared" si="15"/>
        <v>0.45106960974145016</v>
      </c>
      <c r="T96" s="12">
        <f t="shared" si="15"/>
        <v>0.50837222501926183</v>
      </c>
      <c r="U96" s="12">
        <f t="shared" si="15"/>
        <v>0.56095628061140301</v>
      </c>
      <c r="V96" s="12">
        <f t="shared" si="15"/>
        <v>0.60840467711717328</v>
      </c>
      <c r="W96" s="2">
        <f t="shared" si="15"/>
        <v>0</v>
      </c>
    </row>
    <row r="97" spans="1:23" x14ac:dyDescent="0.3">
      <c r="A97">
        <f t="shared" si="8"/>
        <v>800</v>
      </c>
      <c r="B97">
        <f t="shared" si="10"/>
        <v>6</v>
      </c>
      <c r="C97">
        <f t="shared" si="11"/>
        <v>10</v>
      </c>
      <c r="D97" t="str">
        <f t="shared" si="11"/>
        <v>$MatAgeDiv2</v>
      </c>
      <c r="E97">
        <f t="shared" ca="1" si="6"/>
        <v>1.3734200000000001</v>
      </c>
      <c r="F97">
        <f t="shared" ca="1" si="7"/>
        <v>0.19450100000000001</v>
      </c>
      <c r="O97" s="13"/>
      <c r="P97" s="12">
        <f t="shared" si="15"/>
        <v>0.12533385502212116</v>
      </c>
      <c r="Q97" s="12">
        <f t="shared" si="15"/>
        <v>0.12302719560665588</v>
      </c>
      <c r="R97" s="12">
        <f t="shared" si="15"/>
        <v>0.12093095050307955</v>
      </c>
      <c r="S97" s="12">
        <f t="shared" si="15"/>
        <v>0.11909130230126846</v>
      </c>
      <c r="T97" s="12">
        <f t="shared" si="15"/>
        <v>0.1174963251166285</v>
      </c>
      <c r="U97" s="12">
        <f t="shared" si="15"/>
        <v>0.11613438883531935</v>
      </c>
      <c r="V97" s="12">
        <f t="shared" si="15"/>
        <v>0.1150206784129567</v>
      </c>
      <c r="W97" s="2">
        <f t="shared" si="15"/>
        <v>0</v>
      </c>
    </row>
    <row r="98" spans="1:23" ht="15" thickBot="1" x14ac:dyDescent="0.35">
      <c r="A98">
        <f t="shared" si="8"/>
        <v>800</v>
      </c>
      <c r="B98">
        <f t="shared" si="10"/>
        <v>6</v>
      </c>
      <c r="C98">
        <f t="shared" si="11"/>
        <v>11</v>
      </c>
      <c r="D98" t="str">
        <f t="shared" si="11"/>
        <v>$RelEffort</v>
      </c>
      <c r="E98" s="3">
        <f t="shared" ca="1" si="6"/>
        <v>0.590391</v>
      </c>
      <c r="F98">
        <f t="shared" ca="1" si="7"/>
        <v>0.32941999999999999</v>
      </c>
      <c r="O98" s="23"/>
      <c r="P98" s="12">
        <f t="shared" si="15"/>
        <v>7.0684336523246663E-3</v>
      </c>
      <c r="Q98" s="12">
        <f t="shared" si="15"/>
        <v>1.1716118217701322E-2</v>
      </c>
      <c r="R98" s="12">
        <f t="shared" si="15"/>
        <v>1.837351704592418E-2</v>
      </c>
      <c r="S98" s="12">
        <f t="shared" si="15"/>
        <v>2.7436068133114052E-2</v>
      </c>
      <c r="T98" s="12">
        <f t="shared" si="15"/>
        <v>3.9255327627537223E-2</v>
      </c>
      <c r="U98" s="12">
        <f t="shared" si="15"/>
        <v>5.4109854351339672E-2</v>
      </c>
      <c r="V98" s="12">
        <f t="shared" si="15"/>
        <v>7.2182628526736028E-2</v>
      </c>
      <c r="W98" s="2">
        <f t="shared" si="15"/>
        <v>0</v>
      </c>
    </row>
    <row r="99" spans="1:23" x14ac:dyDescent="0.3">
      <c r="A99">
        <f t="shared" si="8"/>
        <v>900</v>
      </c>
      <c r="B99">
        <f t="shared" si="10"/>
        <v>8</v>
      </c>
      <c r="C99">
        <f t="shared" si="11"/>
        <v>1</v>
      </c>
      <c r="D99" t="str">
        <f t="shared" si="11"/>
        <v>$Fcur_Fmsy</v>
      </c>
      <c r="E99">
        <f t="shared" ca="1" si="6"/>
        <v>0.28534100000000001</v>
      </c>
      <c r="F99">
        <f t="shared" ca="1" si="7"/>
        <v>0.120404</v>
      </c>
      <c r="P99" s="8">
        <f t="shared" si="15"/>
        <v>6.7448697036553984E-4</v>
      </c>
      <c r="Q99" s="8">
        <f t="shared" si="15"/>
        <v>9.8044089617368435E-3</v>
      </c>
      <c r="R99" s="8">
        <f t="shared" si="15"/>
        <v>4.355286838416228E-2</v>
      </c>
      <c r="S99" s="8">
        <f t="shared" si="15"/>
        <v>0.10685566676393321</v>
      </c>
      <c r="T99" s="8">
        <f t="shared" si="15"/>
        <v>0.1895353209812678</v>
      </c>
      <c r="U99" s="8">
        <f t="shared" si="15"/>
        <v>0.27815611511526417</v>
      </c>
      <c r="V99" s="8">
        <f t="shared" si="15"/>
        <v>0.36324519126883503</v>
      </c>
      <c r="W99" s="2">
        <f t="shared" si="15"/>
        <v>0</v>
      </c>
    </row>
    <row r="100" spans="1:23" x14ac:dyDescent="0.3">
      <c r="A100">
        <f t="shared" si="8"/>
        <v>900</v>
      </c>
      <c r="B100">
        <f t="shared" ref="B100:B163" si="16">B89+2</f>
        <v>8</v>
      </c>
      <c r="C100">
        <f t="shared" ref="C100:D100" si="17">C89</f>
        <v>2</v>
      </c>
      <c r="D100" t="str">
        <f t="shared" si="17"/>
        <v>$Bcur_Bmsy</v>
      </c>
      <c r="E100">
        <f t="shared" ref="E100:E163" ca="1" si="18">OFFSET($E$54,C100,B100)</f>
        <v>1.3085899999999999</v>
      </c>
      <c r="F100">
        <f t="shared" ref="F100:F163" ca="1" si="19">OFFSET($E$54,C100,B100+1)</f>
        <v>0.30676199999999998</v>
      </c>
    </row>
    <row r="101" spans="1:23" x14ac:dyDescent="0.3">
      <c r="A101">
        <f t="shared" si="8"/>
        <v>900</v>
      </c>
      <c r="B101">
        <f t="shared" si="16"/>
        <v>8</v>
      </c>
      <c r="C101">
        <f t="shared" ref="C101:D101" si="20">C90</f>
        <v>3</v>
      </c>
      <c r="D101" t="str">
        <f t="shared" si="20"/>
        <v>$Bcur_Bmean</v>
      </c>
      <c r="E101">
        <f t="shared" ca="1" si="18"/>
        <v>0.97645999999999999</v>
      </c>
      <c r="F101">
        <f t="shared" ca="1" si="19"/>
        <v>0.1268</v>
      </c>
    </row>
    <row r="102" spans="1:23" x14ac:dyDescent="0.3">
      <c r="A102">
        <f t="shared" si="8"/>
        <v>900</v>
      </c>
      <c r="B102">
        <f t="shared" si="16"/>
        <v>8</v>
      </c>
      <c r="C102">
        <f t="shared" ref="C102:D102" si="21">C91</f>
        <v>4</v>
      </c>
      <c r="D102" t="str">
        <f t="shared" si="21"/>
        <v>$Bcur2_Bmsy</v>
      </c>
      <c r="E102">
        <f t="shared" ca="1" si="18"/>
        <v>1.35408</v>
      </c>
      <c r="F102">
        <f t="shared" ca="1" si="19"/>
        <v>0.31984099999999999</v>
      </c>
    </row>
    <row r="103" spans="1:23" x14ac:dyDescent="0.3">
      <c r="A103">
        <f t="shared" si="8"/>
        <v>900</v>
      </c>
      <c r="B103">
        <f t="shared" si="16"/>
        <v>8</v>
      </c>
      <c r="C103">
        <f t="shared" ref="C103:D103" si="22">C92</f>
        <v>5</v>
      </c>
      <c r="D103" t="str">
        <f t="shared" si="22"/>
        <v>$Bcur2_B20</v>
      </c>
      <c r="E103">
        <f t="shared" ca="1" si="18"/>
        <v>2.6938200000000001</v>
      </c>
      <c r="F103">
        <f t="shared" ca="1" si="19"/>
        <v>0.57521999999999995</v>
      </c>
    </row>
    <row r="104" spans="1:23" x14ac:dyDescent="0.3">
      <c r="A104">
        <f t="shared" si="8"/>
        <v>900</v>
      </c>
      <c r="B104">
        <f t="shared" si="16"/>
        <v>8</v>
      </c>
      <c r="C104">
        <f t="shared" ref="C104:D104" si="23">C93</f>
        <v>6</v>
      </c>
      <c r="D104" t="str">
        <f t="shared" si="23"/>
        <v>$Bcur3_Bcur</v>
      </c>
      <c r="E104">
        <f t="shared" ca="1" si="18"/>
        <v>1.25786</v>
      </c>
      <c r="F104">
        <f t="shared" ca="1" si="19"/>
        <v>0.30687999999999999</v>
      </c>
    </row>
    <row r="105" spans="1:23" x14ac:dyDescent="0.3">
      <c r="A105">
        <f t="shared" si="8"/>
        <v>900</v>
      </c>
      <c r="B105">
        <f t="shared" si="16"/>
        <v>8</v>
      </c>
      <c r="C105">
        <f t="shared" ref="C105:D105" si="24">C94</f>
        <v>7</v>
      </c>
      <c r="D105" t="str">
        <f t="shared" si="24"/>
        <v>$Bcur3_Bmean</v>
      </c>
      <c r="E105">
        <f t="shared" ca="1" si="18"/>
        <v>1.19448</v>
      </c>
      <c r="F105">
        <f t="shared" ca="1" si="19"/>
        <v>0.29963299999999998</v>
      </c>
    </row>
    <row r="106" spans="1:23" x14ac:dyDescent="0.3">
      <c r="A106">
        <f t="shared" si="8"/>
        <v>900</v>
      </c>
      <c r="B106">
        <f t="shared" si="16"/>
        <v>8</v>
      </c>
      <c r="C106">
        <f t="shared" ref="C106:D106" si="25">C95</f>
        <v>8</v>
      </c>
      <c r="D106" t="str">
        <f t="shared" si="25"/>
        <v>$LTA1_5R</v>
      </c>
      <c r="E106">
        <f t="shared" ca="1" si="18"/>
        <v>1.00943</v>
      </c>
      <c r="F106">
        <f t="shared" ca="1" si="19"/>
        <v>0.44931300000000002</v>
      </c>
    </row>
    <row r="107" spans="1:23" x14ac:dyDescent="0.3">
      <c r="A107">
        <f t="shared" si="8"/>
        <v>900</v>
      </c>
      <c r="B107">
        <f t="shared" si="16"/>
        <v>8</v>
      </c>
      <c r="C107">
        <f t="shared" ref="C107:D107" si="26">C96</f>
        <v>9</v>
      </c>
      <c r="D107" t="str">
        <f t="shared" si="26"/>
        <v>$MatAgeDiv1</v>
      </c>
      <c r="E107">
        <f t="shared" ca="1" si="18"/>
        <v>1.0848199999999999</v>
      </c>
      <c r="F107">
        <f t="shared" ca="1" si="19"/>
        <v>7.1421600000000002E-2</v>
      </c>
    </row>
    <row r="108" spans="1:23" x14ac:dyDescent="0.3">
      <c r="A108">
        <f t="shared" si="8"/>
        <v>900</v>
      </c>
      <c r="B108">
        <f t="shared" si="16"/>
        <v>8</v>
      </c>
      <c r="C108">
        <f t="shared" ref="C108:D108" si="27">C97</f>
        <v>10</v>
      </c>
      <c r="D108" t="str">
        <f t="shared" si="27"/>
        <v>$MatAgeDiv2</v>
      </c>
      <c r="E108">
        <f t="shared" ca="1" si="18"/>
        <v>1.3501000000000001</v>
      </c>
      <c r="F108">
        <f t="shared" ca="1" si="19"/>
        <v>0.198989</v>
      </c>
    </row>
    <row r="109" spans="1:23" x14ac:dyDescent="0.3">
      <c r="A109">
        <f t="shared" si="8"/>
        <v>900</v>
      </c>
      <c r="B109">
        <f t="shared" si="16"/>
        <v>8</v>
      </c>
      <c r="C109">
        <f t="shared" ref="C109:D109" si="28">C98</f>
        <v>11</v>
      </c>
      <c r="D109" t="str">
        <f t="shared" si="28"/>
        <v>$RelEffort</v>
      </c>
      <c r="E109" s="3">
        <f t="shared" ca="1" si="18"/>
        <v>0.67083499999999996</v>
      </c>
      <c r="F109">
        <f t="shared" ca="1" si="19"/>
        <v>0.37421700000000002</v>
      </c>
    </row>
    <row r="110" spans="1:23" x14ac:dyDescent="0.3">
      <c r="A110">
        <f t="shared" si="8"/>
        <v>1000</v>
      </c>
      <c r="B110">
        <f t="shared" si="16"/>
        <v>10</v>
      </c>
      <c r="C110">
        <f t="shared" ref="C110:D110" si="29">C99</f>
        <v>1</v>
      </c>
      <c r="D110" t="str">
        <f t="shared" si="29"/>
        <v>$Fcur_Fmsy</v>
      </c>
      <c r="E110">
        <f t="shared" ca="1" si="18"/>
        <v>0.320268</v>
      </c>
      <c r="F110">
        <f t="shared" ca="1" si="19"/>
        <v>0.135353</v>
      </c>
    </row>
    <row r="111" spans="1:23" x14ac:dyDescent="0.3">
      <c r="A111">
        <f t="shared" si="8"/>
        <v>1000</v>
      </c>
      <c r="B111">
        <f t="shared" si="16"/>
        <v>10</v>
      </c>
      <c r="C111">
        <f t="shared" ref="C111:D111" si="30">C100</f>
        <v>2</v>
      </c>
      <c r="D111" t="str">
        <f t="shared" si="30"/>
        <v>$Bcur_Bmsy</v>
      </c>
      <c r="E111">
        <f t="shared" ca="1" si="18"/>
        <v>1.28213</v>
      </c>
      <c r="F111">
        <f t="shared" ca="1" si="19"/>
        <v>0.30252800000000002</v>
      </c>
    </row>
    <row r="112" spans="1:23" x14ac:dyDescent="0.3">
      <c r="A112">
        <f t="shared" si="8"/>
        <v>1000</v>
      </c>
      <c r="B112">
        <f t="shared" si="16"/>
        <v>10</v>
      </c>
      <c r="C112">
        <f t="shared" ref="C112:D112" si="31">C101</f>
        <v>3</v>
      </c>
      <c r="D112" t="str">
        <f t="shared" si="31"/>
        <v>$Bcur_Bmean</v>
      </c>
      <c r="E112">
        <f t="shared" ca="1" si="18"/>
        <v>0.95671300000000004</v>
      </c>
      <c r="F112">
        <f t="shared" ca="1" si="19"/>
        <v>0.126717</v>
      </c>
    </row>
    <row r="113" spans="1:6" x14ac:dyDescent="0.3">
      <c r="A113">
        <f t="shared" si="8"/>
        <v>1000</v>
      </c>
      <c r="B113">
        <f t="shared" si="16"/>
        <v>10</v>
      </c>
      <c r="C113">
        <f t="shared" ref="C113:D113" si="32">C102</f>
        <v>4</v>
      </c>
      <c r="D113" t="str">
        <f t="shared" si="32"/>
        <v>$Bcur2_Bmsy</v>
      </c>
      <c r="E113">
        <f t="shared" ca="1" si="18"/>
        <v>1.31284</v>
      </c>
      <c r="F113">
        <f t="shared" ca="1" si="19"/>
        <v>0.31315599999999999</v>
      </c>
    </row>
    <row r="114" spans="1:6" x14ac:dyDescent="0.3">
      <c r="A114">
        <f t="shared" si="8"/>
        <v>1000</v>
      </c>
      <c r="B114">
        <f t="shared" si="16"/>
        <v>10</v>
      </c>
      <c r="C114">
        <f t="shared" ref="C114:D114" si="33">C103</f>
        <v>5</v>
      </c>
      <c r="D114" t="str">
        <f t="shared" si="33"/>
        <v>$Bcur2_B20</v>
      </c>
      <c r="E114">
        <f t="shared" ca="1" si="18"/>
        <v>2.6117599999999999</v>
      </c>
      <c r="F114">
        <f t="shared" ca="1" si="19"/>
        <v>0.56421699999999997</v>
      </c>
    </row>
    <row r="115" spans="1:6" x14ac:dyDescent="0.3">
      <c r="A115">
        <f t="shared" si="8"/>
        <v>1000</v>
      </c>
      <c r="B115">
        <f t="shared" si="16"/>
        <v>10</v>
      </c>
      <c r="C115">
        <f t="shared" ref="C115:D115" si="34">C104</f>
        <v>6</v>
      </c>
      <c r="D115" t="str">
        <f t="shared" si="34"/>
        <v>$Bcur3_Bcur</v>
      </c>
      <c r="E115">
        <f t="shared" ca="1" si="18"/>
        <v>1.2173400000000001</v>
      </c>
      <c r="F115">
        <f t="shared" ca="1" si="19"/>
        <v>0.30427999999999999</v>
      </c>
    </row>
    <row r="116" spans="1:6" x14ac:dyDescent="0.3">
      <c r="A116">
        <f t="shared" si="8"/>
        <v>1000</v>
      </c>
      <c r="B116">
        <f t="shared" si="16"/>
        <v>10</v>
      </c>
      <c r="C116">
        <f t="shared" ref="C116:D116" si="35">C105</f>
        <v>7</v>
      </c>
      <c r="D116" t="str">
        <f t="shared" si="35"/>
        <v>$Bcur3_Bmean</v>
      </c>
      <c r="E116">
        <f t="shared" ca="1" si="18"/>
        <v>1.1503399999999999</v>
      </c>
      <c r="F116">
        <f t="shared" ca="1" si="19"/>
        <v>0.29671399999999998</v>
      </c>
    </row>
    <row r="117" spans="1:6" x14ac:dyDescent="0.3">
      <c r="A117">
        <f t="shared" si="8"/>
        <v>1000</v>
      </c>
      <c r="B117">
        <f t="shared" si="16"/>
        <v>10</v>
      </c>
      <c r="C117">
        <f t="shared" ref="C117:D117" si="36">C106</f>
        <v>8</v>
      </c>
      <c r="D117" t="str">
        <f t="shared" si="36"/>
        <v>$LTA1_5R</v>
      </c>
      <c r="E117">
        <f t="shared" ca="1" si="18"/>
        <v>1.07362</v>
      </c>
      <c r="F117">
        <f t="shared" ca="1" si="19"/>
        <v>0.47993999999999998</v>
      </c>
    </row>
    <row r="118" spans="1:6" x14ac:dyDescent="0.3">
      <c r="A118">
        <f t="shared" si="8"/>
        <v>1000</v>
      </c>
      <c r="B118">
        <f t="shared" si="16"/>
        <v>10</v>
      </c>
      <c r="C118">
        <f t="shared" ref="C118:D118" si="37">C107</f>
        <v>9</v>
      </c>
      <c r="D118" t="str">
        <f t="shared" si="37"/>
        <v>$MatAgeDiv1</v>
      </c>
      <c r="E118">
        <f t="shared" ca="1" si="18"/>
        <v>1.08535</v>
      </c>
      <c r="F118">
        <f t="shared" ca="1" si="19"/>
        <v>7.1450399999999997E-2</v>
      </c>
    </row>
    <row r="119" spans="1:6" x14ac:dyDescent="0.3">
      <c r="A119">
        <f t="shared" si="8"/>
        <v>1000</v>
      </c>
      <c r="B119">
        <f t="shared" si="16"/>
        <v>10</v>
      </c>
      <c r="C119">
        <f t="shared" ref="C119:D119" si="38">C108</f>
        <v>10</v>
      </c>
      <c r="D119" t="str">
        <f t="shared" si="38"/>
        <v>$MatAgeDiv2</v>
      </c>
      <c r="E119">
        <f t="shared" ca="1" si="18"/>
        <v>1.3258399999999999</v>
      </c>
      <c r="F119">
        <f t="shared" ca="1" si="19"/>
        <v>0.20285800000000001</v>
      </c>
    </row>
    <row r="120" spans="1:6" x14ac:dyDescent="0.3">
      <c r="A120">
        <f t="shared" si="8"/>
        <v>1000</v>
      </c>
      <c r="B120">
        <f t="shared" si="16"/>
        <v>10</v>
      </c>
      <c r="C120">
        <f t="shared" ref="C120:D120" si="39">C109</f>
        <v>11</v>
      </c>
      <c r="D120" t="str">
        <f t="shared" si="39"/>
        <v>$RelEffort</v>
      </c>
      <c r="E120" s="3">
        <f t="shared" ca="1" si="18"/>
        <v>0.75294700000000003</v>
      </c>
      <c r="F120">
        <f t="shared" ca="1" si="19"/>
        <v>0.41992400000000002</v>
      </c>
    </row>
    <row r="121" spans="1:6" x14ac:dyDescent="0.3">
      <c r="A121">
        <f t="shared" si="8"/>
        <v>1100</v>
      </c>
      <c r="B121">
        <f t="shared" si="16"/>
        <v>12</v>
      </c>
      <c r="C121">
        <f t="shared" ref="C121:D121" si="40">C110</f>
        <v>1</v>
      </c>
      <c r="D121" t="str">
        <f t="shared" si="40"/>
        <v>$Fcur_Fmsy</v>
      </c>
      <c r="E121">
        <f t="shared" ca="1" si="18"/>
        <v>0.355931</v>
      </c>
      <c r="F121">
        <f t="shared" ca="1" si="19"/>
        <v>0.15067</v>
      </c>
    </row>
    <row r="122" spans="1:6" x14ac:dyDescent="0.3">
      <c r="A122">
        <f t="shared" si="8"/>
        <v>1100</v>
      </c>
      <c r="B122">
        <f t="shared" si="16"/>
        <v>12</v>
      </c>
      <c r="C122">
        <f t="shared" ref="C122:D122" si="41">C111</f>
        <v>2</v>
      </c>
      <c r="D122" t="str">
        <f t="shared" si="41"/>
        <v>$Bcur_Bmsy</v>
      </c>
      <c r="E122">
        <f t="shared" ca="1" si="18"/>
        <v>1.2558400000000001</v>
      </c>
      <c r="F122">
        <f t="shared" ca="1" si="19"/>
        <v>0.29833500000000002</v>
      </c>
    </row>
    <row r="123" spans="1:6" x14ac:dyDescent="0.3">
      <c r="A123">
        <f t="shared" si="8"/>
        <v>1100</v>
      </c>
      <c r="B123">
        <f t="shared" si="16"/>
        <v>12</v>
      </c>
      <c r="C123">
        <f t="shared" ref="C123:D123" si="42">C112</f>
        <v>3</v>
      </c>
      <c r="D123" t="str">
        <f t="shared" si="42"/>
        <v>$Bcur_Bmean</v>
      </c>
      <c r="E123">
        <f t="shared" ca="1" si="18"/>
        <v>0.93709799999999999</v>
      </c>
      <c r="F123">
        <f t="shared" ca="1" si="19"/>
        <v>0.12662300000000001</v>
      </c>
    </row>
    <row r="124" spans="1:6" x14ac:dyDescent="0.3">
      <c r="A124">
        <f t="shared" si="8"/>
        <v>1100</v>
      </c>
      <c r="B124">
        <f t="shared" si="16"/>
        <v>12</v>
      </c>
      <c r="C124">
        <f t="shared" ref="C124:D124" si="43">C113</f>
        <v>4</v>
      </c>
      <c r="D124" t="str">
        <f t="shared" si="43"/>
        <v>$Bcur2_Bmsy</v>
      </c>
      <c r="E124">
        <f t="shared" ca="1" si="18"/>
        <v>1.2726999999999999</v>
      </c>
      <c r="F124">
        <f t="shared" ca="1" si="19"/>
        <v>0.30663499999999999</v>
      </c>
    </row>
    <row r="125" spans="1:6" x14ac:dyDescent="0.3">
      <c r="A125">
        <f t="shared" si="8"/>
        <v>1100</v>
      </c>
      <c r="B125">
        <f t="shared" si="16"/>
        <v>12</v>
      </c>
      <c r="C125">
        <f t="shared" ref="C125:D125" si="44">C114</f>
        <v>5</v>
      </c>
      <c r="D125" t="str">
        <f t="shared" si="44"/>
        <v>$Bcur2_B20</v>
      </c>
      <c r="E125">
        <f t="shared" ca="1" si="18"/>
        <v>2.5319099999999999</v>
      </c>
      <c r="F125">
        <f t="shared" ca="1" si="19"/>
        <v>0.55347500000000005</v>
      </c>
    </row>
    <row r="126" spans="1:6" x14ac:dyDescent="0.3">
      <c r="A126">
        <f t="shared" si="8"/>
        <v>1100</v>
      </c>
      <c r="B126">
        <f t="shared" si="16"/>
        <v>12</v>
      </c>
      <c r="C126">
        <f t="shared" ref="C126:D126" si="45">C115</f>
        <v>6</v>
      </c>
      <c r="D126" t="str">
        <f t="shared" si="45"/>
        <v>$Bcur3_Bcur</v>
      </c>
      <c r="E126">
        <f t="shared" ca="1" si="18"/>
        <v>1.1790099999999999</v>
      </c>
      <c r="F126">
        <f t="shared" ca="1" si="19"/>
        <v>0.30178199999999999</v>
      </c>
    </row>
    <row r="127" spans="1:6" x14ac:dyDescent="0.3">
      <c r="A127">
        <f t="shared" si="8"/>
        <v>1100</v>
      </c>
      <c r="B127">
        <f t="shared" si="16"/>
        <v>12</v>
      </c>
      <c r="C127">
        <f t="shared" ref="C127:D127" si="46">C116</f>
        <v>7</v>
      </c>
      <c r="D127" t="str">
        <f t="shared" si="46"/>
        <v>$Bcur3_Bmean</v>
      </c>
      <c r="E127">
        <f t="shared" ca="1" si="18"/>
        <v>1.1085400000000001</v>
      </c>
      <c r="F127">
        <f t="shared" ca="1" si="19"/>
        <v>0.29372700000000002</v>
      </c>
    </row>
    <row r="128" spans="1:6" x14ac:dyDescent="0.3">
      <c r="A128">
        <f t="shared" si="8"/>
        <v>1100</v>
      </c>
      <c r="B128">
        <f t="shared" si="16"/>
        <v>12</v>
      </c>
      <c r="C128">
        <f t="shared" ref="C128:D128" si="47">C117</f>
        <v>8</v>
      </c>
      <c r="D128" t="str">
        <f t="shared" si="47"/>
        <v>$LTA1_5R</v>
      </c>
      <c r="E128">
        <f t="shared" ca="1" si="18"/>
        <v>1.1410100000000001</v>
      </c>
      <c r="F128">
        <f t="shared" ca="1" si="19"/>
        <v>0.512459</v>
      </c>
    </row>
    <row r="129" spans="1:6" x14ac:dyDescent="0.3">
      <c r="A129">
        <f t="shared" si="8"/>
        <v>1100</v>
      </c>
      <c r="B129">
        <f t="shared" si="16"/>
        <v>12</v>
      </c>
      <c r="C129">
        <f t="shared" ref="C129:D129" si="48">C118</f>
        <v>9</v>
      </c>
      <c r="D129" t="str">
        <f t="shared" si="48"/>
        <v>$MatAgeDiv1</v>
      </c>
      <c r="E129">
        <f t="shared" ca="1" si="18"/>
        <v>1.0858099999999999</v>
      </c>
      <c r="F129">
        <f t="shared" ca="1" si="19"/>
        <v>7.1493299999999996E-2</v>
      </c>
    </row>
    <row r="130" spans="1:6" x14ac:dyDescent="0.3">
      <c r="A130">
        <f t="shared" si="8"/>
        <v>1100</v>
      </c>
      <c r="B130">
        <f t="shared" si="16"/>
        <v>12</v>
      </c>
      <c r="C130">
        <f t="shared" ref="C130:D130" si="49">C119</f>
        <v>10</v>
      </c>
      <c r="D130" t="str">
        <f t="shared" si="49"/>
        <v>$MatAgeDiv2</v>
      </c>
      <c r="E130">
        <f t="shared" ca="1" si="18"/>
        <v>1.3008</v>
      </c>
      <c r="F130">
        <f t="shared" ca="1" si="19"/>
        <v>0.206066</v>
      </c>
    </row>
    <row r="131" spans="1:6" x14ac:dyDescent="0.3">
      <c r="A131">
        <f t="shared" ref="A131:A194" si="50">A120+100</f>
        <v>1100</v>
      </c>
      <c r="B131">
        <f t="shared" si="16"/>
        <v>12</v>
      </c>
      <c r="C131">
        <f t="shared" ref="C131:D131" si="51">C120</f>
        <v>11</v>
      </c>
      <c r="D131" t="str">
        <f t="shared" si="51"/>
        <v>$RelEffort</v>
      </c>
      <c r="E131" s="3">
        <f t="shared" ca="1" si="18"/>
        <v>0.83679199999999998</v>
      </c>
      <c r="F131">
        <f t="shared" ca="1" si="19"/>
        <v>0.46657799999999999</v>
      </c>
    </row>
    <row r="132" spans="1:6" x14ac:dyDescent="0.3">
      <c r="A132">
        <f t="shared" si="50"/>
        <v>1200</v>
      </c>
      <c r="B132">
        <f t="shared" si="16"/>
        <v>14</v>
      </c>
      <c r="C132">
        <f t="shared" ref="C132:D132" si="52">C121</f>
        <v>1</v>
      </c>
      <c r="D132" t="str">
        <f t="shared" si="52"/>
        <v>$Fcur_Fmsy</v>
      </c>
      <c r="E132">
        <f t="shared" ca="1" si="18"/>
        <v>0.39236199999999999</v>
      </c>
      <c r="F132">
        <f t="shared" ca="1" si="19"/>
        <v>0.16637099999999999</v>
      </c>
    </row>
    <row r="133" spans="1:6" x14ac:dyDescent="0.3">
      <c r="A133">
        <f t="shared" si="50"/>
        <v>1200</v>
      </c>
      <c r="B133">
        <f t="shared" si="16"/>
        <v>14</v>
      </c>
      <c r="C133">
        <f t="shared" ref="C133:D133" si="53">C122</f>
        <v>2</v>
      </c>
      <c r="D133" t="str">
        <f t="shared" si="53"/>
        <v>$Bcur_Bmsy</v>
      </c>
      <c r="E133">
        <f t="shared" ca="1" si="18"/>
        <v>1.22973</v>
      </c>
      <c r="F133">
        <f t="shared" ca="1" si="19"/>
        <v>0.29418499999999997</v>
      </c>
    </row>
    <row r="134" spans="1:6" x14ac:dyDescent="0.3">
      <c r="A134">
        <f t="shared" si="50"/>
        <v>1200</v>
      </c>
      <c r="B134">
        <f t="shared" si="16"/>
        <v>14</v>
      </c>
      <c r="C134">
        <f t="shared" ref="C134:D134" si="54">C123</f>
        <v>3</v>
      </c>
      <c r="D134" t="str">
        <f t="shared" si="54"/>
        <v>$Bcur_Bmean</v>
      </c>
      <c r="E134">
        <f t="shared" ca="1" si="18"/>
        <v>0.91761599999999999</v>
      </c>
      <c r="F134">
        <f t="shared" ca="1" si="19"/>
        <v>0.12651699999999999</v>
      </c>
    </row>
    <row r="135" spans="1:6" x14ac:dyDescent="0.3">
      <c r="A135">
        <f t="shared" si="50"/>
        <v>1200</v>
      </c>
      <c r="B135">
        <f t="shared" si="16"/>
        <v>14</v>
      </c>
      <c r="C135">
        <f t="shared" ref="C135:D135" si="55">C124</f>
        <v>4</v>
      </c>
      <c r="D135" t="str">
        <f t="shared" si="55"/>
        <v>$Bcur2_Bmsy</v>
      </c>
      <c r="E135">
        <f t="shared" ca="1" si="18"/>
        <v>1.2336400000000001</v>
      </c>
      <c r="F135">
        <f t="shared" ca="1" si="19"/>
        <v>0.30027100000000001</v>
      </c>
    </row>
    <row r="136" spans="1:6" x14ac:dyDescent="0.3">
      <c r="A136">
        <f t="shared" si="50"/>
        <v>1200</v>
      </c>
      <c r="B136">
        <f t="shared" si="16"/>
        <v>14</v>
      </c>
      <c r="C136">
        <f t="shared" ref="C136:D136" si="56">C125</f>
        <v>5</v>
      </c>
      <c r="D136" t="str">
        <f t="shared" si="56"/>
        <v>$Bcur2_B20</v>
      </c>
      <c r="E136">
        <f t="shared" ca="1" si="18"/>
        <v>2.4542099999999998</v>
      </c>
      <c r="F136">
        <f t="shared" ca="1" si="19"/>
        <v>0.54297799999999996</v>
      </c>
    </row>
    <row r="137" spans="1:6" x14ac:dyDescent="0.3">
      <c r="A137">
        <f t="shared" si="50"/>
        <v>1200</v>
      </c>
      <c r="B137">
        <f t="shared" si="16"/>
        <v>14</v>
      </c>
      <c r="C137">
        <f t="shared" ref="C137:D137" si="57">C126</f>
        <v>6</v>
      </c>
      <c r="D137" t="str">
        <f t="shared" si="57"/>
        <v>$Bcur3_Bcur</v>
      </c>
      <c r="E137">
        <f t="shared" ca="1" si="18"/>
        <v>1.1427499999999999</v>
      </c>
      <c r="F137">
        <f t="shared" ca="1" si="19"/>
        <v>0.29936499999999999</v>
      </c>
    </row>
    <row r="138" spans="1:6" x14ac:dyDescent="0.3">
      <c r="A138">
        <f t="shared" si="50"/>
        <v>1200</v>
      </c>
      <c r="B138">
        <f t="shared" si="16"/>
        <v>14</v>
      </c>
      <c r="C138">
        <f t="shared" ref="C138:D138" si="58">C127</f>
        <v>7</v>
      </c>
      <c r="D138" t="str">
        <f t="shared" si="58"/>
        <v>$Bcur3_Bmean</v>
      </c>
      <c r="E138">
        <f t="shared" ca="1" si="18"/>
        <v>1.0689599999999999</v>
      </c>
      <c r="F138">
        <f t="shared" ca="1" si="19"/>
        <v>0.29067700000000002</v>
      </c>
    </row>
    <row r="139" spans="1:6" x14ac:dyDescent="0.3">
      <c r="A139">
        <f t="shared" si="50"/>
        <v>1200</v>
      </c>
      <c r="B139">
        <f t="shared" si="16"/>
        <v>14</v>
      </c>
      <c r="C139">
        <f t="shared" ref="C139:D139" si="59">C128</f>
        <v>8</v>
      </c>
      <c r="D139" t="str">
        <f t="shared" si="59"/>
        <v>$LTA1_5R</v>
      </c>
      <c r="E139">
        <f t="shared" ca="1" si="18"/>
        <v>1.21174</v>
      </c>
      <c r="F139">
        <f t="shared" ca="1" si="19"/>
        <v>0.54698500000000005</v>
      </c>
    </row>
    <row r="140" spans="1:6" x14ac:dyDescent="0.3">
      <c r="A140">
        <f t="shared" si="50"/>
        <v>1200</v>
      </c>
      <c r="B140">
        <f t="shared" si="16"/>
        <v>14</v>
      </c>
      <c r="C140">
        <f t="shared" ref="C140:D140" si="60">C129</f>
        <v>9</v>
      </c>
      <c r="D140" t="str">
        <f t="shared" si="60"/>
        <v>$MatAgeDiv1</v>
      </c>
      <c r="E140">
        <f t="shared" ca="1" si="18"/>
        <v>1.08619</v>
      </c>
      <c r="F140">
        <f t="shared" ca="1" si="19"/>
        <v>7.1548299999999995E-2</v>
      </c>
    </row>
    <row r="141" spans="1:6" x14ac:dyDescent="0.3">
      <c r="A141">
        <f t="shared" si="50"/>
        <v>1200</v>
      </c>
      <c r="B141">
        <f t="shared" si="16"/>
        <v>14</v>
      </c>
      <c r="C141">
        <f t="shared" ref="C141:D141" si="61">C130</f>
        <v>10</v>
      </c>
      <c r="D141" t="str">
        <f t="shared" si="61"/>
        <v>$MatAgeDiv2</v>
      </c>
      <c r="E141">
        <f t="shared" ca="1" si="18"/>
        <v>1.2750999999999999</v>
      </c>
      <c r="F141">
        <f t="shared" ca="1" si="19"/>
        <v>0.20858399999999999</v>
      </c>
    </row>
    <row r="142" spans="1:6" x14ac:dyDescent="0.3">
      <c r="A142">
        <f t="shared" si="50"/>
        <v>1200</v>
      </c>
      <c r="B142">
        <f t="shared" si="16"/>
        <v>14</v>
      </c>
      <c r="C142">
        <f t="shared" ref="C142:D142" si="62">C131</f>
        <v>11</v>
      </c>
      <c r="D142" t="str">
        <f t="shared" si="62"/>
        <v>$RelEffort</v>
      </c>
      <c r="E142">
        <f ca="1">OFFSET($E$54,C142,B142)</f>
        <v>0.92244000000000004</v>
      </c>
      <c r="F142">
        <f t="shared" ca="1" si="19"/>
        <v>0.51421799999999995</v>
      </c>
    </row>
    <row r="143" spans="1:6" x14ac:dyDescent="0.3">
      <c r="A143">
        <f t="shared" si="50"/>
        <v>1300</v>
      </c>
      <c r="B143">
        <f t="shared" si="16"/>
        <v>16</v>
      </c>
      <c r="C143">
        <f t="shared" ref="C143:D143" si="63">C132</f>
        <v>1</v>
      </c>
      <c r="D143" t="str">
        <f t="shared" si="63"/>
        <v>$Fcur_Fmsy</v>
      </c>
      <c r="E143">
        <f t="shared" ca="1" si="18"/>
        <v>0.429591</v>
      </c>
      <c r="F143">
        <f t="shared" ca="1" si="19"/>
        <v>0.182475</v>
      </c>
    </row>
    <row r="144" spans="1:6" x14ac:dyDescent="0.3">
      <c r="A144">
        <f t="shared" si="50"/>
        <v>1300</v>
      </c>
      <c r="B144">
        <f t="shared" si="16"/>
        <v>16</v>
      </c>
      <c r="C144">
        <f t="shared" ref="C144:D144" si="64">C133</f>
        <v>2</v>
      </c>
      <c r="D144" t="str">
        <f t="shared" si="64"/>
        <v>$Bcur_Bmsy</v>
      </c>
      <c r="E144">
        <f t="shared" ca="1" si="18"/>
        <v>1.20381</v>
      </c>
      <c r="F144">
        <f t="shared" ca="1" si="19"/>
        <v>0.290076</v>
      </c>
    </row>
    <row r="145" spans="1:6" x14ac:dyDescent="0.3">
      <c r="A145">
        <f t="shared" si="50"/>
        <v>1300</v>
      </c>
      <c r="B145">
        <f t="shared" si="16"/>
        <v>16</v>
      </c>
      <c r="C145">
        <f t="shared" ref="C145:D145" si="65">C134</f>
        <v>3</v>
      </c>
      <c r="D145" t="str">
        <f t="shared" si="65"/>
        <v>$Bcur_Bmean</v>
      </c>
      <c r="E145">
        <f t="shared" ca="1" si="18"/>
        <v>0.89826899999999998</v>
      </c>
      <c r="F145">
        <f t="shared" ca="1" si="19"/>
        <v>0.12639800000000001</v>
      </c>
    </row>
    <row r="146" spans="1:6" x14ac:dyDescent="0.3">
      <c r="A146">
        <f t="shared" si="50"/>
        <v>1300</v>
      </c>
      <c r="B146">
        <f t="shared" si="16"/>
        <v>16</v>
      </c>
      <c r="C146">
        <f t="shared" ref="C146:D146" si="66">C135</f>
        <v>4</v>
      </c>
      <c r="D146" t="str">
        <f t="shared" si="66"/>
        <v>$Bcur2_Bmsy</v>
      </c>
      <c r="E146">
        <f t="shared" ca="1" si="18"/>
        <v>1.1956599999999999</v>
      </c>
      <c r="F146">
        <f t="shared" ca="1" si="19"/>
        <v>0.29405799999999999</v>
      </c>
    </row>
    <row r="147" spans="1:6" x14ac:dyDescent="0.3">
      <c r="A147">
        <f t="shared" si="50"/>
        <v>1300</v>
      </c>
      <c r="B147">
        <f t="shared" si="16"/>
        <v>16</v>
      </c>
      <c r="C147">
        <f t="shared" ref="C147:D147" si="67">C136</f>
        <v>5</v>
      </c>
      <c r="D147" t="str">
        <f t="shared" si="67"/>
        <v>$Bcur2_B20</v>
      </c>
      <c r="E147">
        <f t="shared" ca="1" si="18"/>
        <v>2.3786499999999999</v>
      </c>
      <c r="F147">
        <f t="shared" ca="1" si="19"/>
        <v>0.53271500000000005</v>
      </c>
    </row>
    <row r="148" spans="1:6" x14ac:dyDescent="0.3">
      <c r="A148">
        <f t="shared" si="50"/>
        <v>1300</v>
      </c>
      <c r="B148">
        <f t="shared" si="16"/>
        <v>16</v>
      </c>
      <c r="C148">
        <f t="shared" ref="C148:D148" si="68">C137</f>
        <v>6</v>
      </c>
      <c r="D148" t="str">
        <f t="shared" si="68"/>
        <v>$Bcur3_Bcur</v>
      </c>
      <c r="E148">
        <f t="shared" ca="1" si="18"/>
        <v>1.1084499999999999</v>
      </c>
      <c r="F148">
        <f t="shared" ca="1" si="19"/>
        <v>0.29701300000000003</v>
      </c>
    </row>
    <row r="149" spans="1:6" x14ac:dyDescent="0.3">
      <c r="A149">
        <f t="shared" si="50"/>
        <v>1300</v>
      </c>
      <c r="B149">
        <f t="shared" si="16"/>
        <v>16</v>
      </c>
      <c r="C149">
        <f t="shared" ref="C149:D149" si="69">C138</f>
        <v>7</v>
      </c>
      <c r="D149" t="str">
        <f t="shared" si="69"/>
        <v>$Bcur3_Bmean</v>
      </c>
      <c r="E149">
        <f t="shared" ca="1" si="18"/>
        <v>1.0314700000000001</v>
      </c>
      <c r="F149">
        <f t="shared" ca="1" si="19"/>
        <v>0.28757100000000002</v>
      </c>
    </row>
    <row r="150" spans="1:6" x14ac:dyDescent="0.3">
      <c r="A150">
        <f t="shared" si="50"/>
        <v>1300</v>
      </c>
      <c r="B150">
        <f t="shared" si="16"/>
        <v>16</v>
      </c>
      <c r="C150">
        <f t="shared" ref="C150:D150" si="70">C139</f>
        <v>8</v>
      </c>
      <c r="D150" t="str">
        <f t="shared" si="70"/>
        <v>$LTA1_5R</v>
      </c>
      <c r="E150">
        <f t="shared" ca="1" si="18"/>
        <v>1.2859700000000001</v>
      </c>
      <c r="F150">
        <f t="shared" ca="1" si="19"/>
        <v>0.58364799999999994</v>
      </c>
    </row>
    <row r="151" spans="1:6" x14ac:dyDescent="0.3">
      <c r="A151">
        <f t="shared" si="50"/>
        <v>1300</v>
      </c>
      <c r="B151">
        <f t="shared" si="16"/>
        <v>16</v>
      </c>
      <c r="C151">
        <f t="shared" ref="C151:D151" si="71">C140</f>
        <v>9</v>
      </c>
      <c r="D151" t="str">
        <f t="shared" si="71"/>
        <v>$MatAgeDiv1</v>
      </c>
      <c r="E151">
        <f t="shared" ca="1" si="18"/>
        <v>1.0865</v>
      </c>
      <c r="F151">
        <f t="shared" ca="1" si="19"/>
        <v>7.1613099999999999E-2</v>
      </c>
    </row>
    <row r="152" spans="1:6" x14ac:dyDescent="0.3">
      <c r="A152">
        <f t="shared" si="50"/>
        <v>1300</v>
      </c>
      <c r="B152">
        <f t="shared" si="16"/>
        <v>16</v>
      </c>
      <c r="C152">
        <f t="shared" ref="C152:D152" si="72">C141</f>
        <v>10</v>
      </c>
      <c r="D152" t="str">
        <f t="shared" si="72"/>
        <v>$MatAgeDiv2</v>
      </c>
      <c r="E152">
        <f t="shared" ca="1" si="18"/>
        <v>1.2488900000000001</v>
      </c>
      <c r="F152">
        <f t="shared" ca="1" si="19"/>
        <v>0.210396</v>
      </c>
    </row>
    <row r="153" spans="1:6" x14ac:dyDescent="0.3">
      <c r="A153">
        <f t="shared" si="50"/>
        <v>1300</v>
      </c>
      <c r="B153">
        <f t="shared" si="16"/>
        <v>16</v>
      </c>
      <c r="C153">
        <f t="shared" ref="C153:D153" si="73">C142</f>
        <v>11</v>
      </c>
      <c r="D153" t="str">
        <f t="shared" si="73"/>
        <v>$RelEffort</v>
      </c>
      <c r="E153">
        <f t="shared" ca="1" si="18"/>
        <v>1.00997</v>
      </c>
      <c r="F153">
        <f t="shared" ca="1" si="19"/>
        <v>0.56288499999999997</v>
      </c>
    </row>
    <row r="154" spans="1:6" x14ac:dyDescent="0.3">
      <c r="A154">
        <f t="shared" si="50"/>
        <v>1400</v>
      </c>
      <c r="B154">
        <f t="shared" si="16"/>
        <v>18</v>
      </c>
      <c r="C154">
        <f t="shared" ref="C154:D154" si="74">C143</f>
        <v>1</v>
      </c>
      <c r="D154" t="str">
        <f t="shared" si="74"/>
        <v>$Fcur_Fmsy</v>
      </c>
      <c r="E154">
        <f t="shared" ca="1" si="18"/>
        <v>0.46765200000000001</v>
      </c>
      <c r="F154">
        <f t="shared" ca="1" si="19"/>
        <v>0.19900300000000001</v>
      </c>
    </row>
    <row r="155" spans="1:6" x14ac:dyDescent="0.3">
      <c r="A155">
        <f t="shared" si="50"/>
        <v>1400</v>
      </c>
      <c r="B155">
        <f t="shared" si="16"/>
        <v>18</v>
      </c>
      <c r="C155">
        <f t="shared" ref="C155:D155" si="75">C144</f>
        <v>2</v>
      </c>
      <c r="D155" t="str">
        <f t="shared" si="75"/>
        <v>$Bcur_Bmsy</v>
      </c>
      <c r="E155">
        <f t="shared" ca="1" si="18"/>
        <v>1.1780600000000001</v>
      </c>
      <c r="F155">
        <f t="shared" ca="1" si="19"/>
        <v>0.28600900000000001</v>
      </c>
    </row>
    <row r="156" spans="1:6" x14ac:dyDescent="0.3">
      <c r="A156">
        <f t="shared" si="50"/>
        <v>1400</v>
      </c>
      <c r="B156">
        <f t="shared" si="16"/>
        <v>18</v>
      </c>
      <c r="C156">
        <f t="shared" ref="C156:D156" si="76">C145</f>
        <v>3</v>
      </c>
      <c r="D156" t="str">
        <f t="shared" si="76"/>
        <v>$Bcur_Bmean</v>
      </c>
      <c r="E156">
        <f t="shared" ca="1" si="18"/>
        <v>0.87905699999999998</v>
      </c>
      <c r="F156">
        <f t="shared" ca="1" si="19"/>
        <v>0.12626499999999999</v>
      </c>
    </row>
    <row r="157" spans="1:6" x14ac:dyDescent="0.3">
      <c r="A157">
        <f t="shared" si="50"/>
        <v>1400</v>
      </c>
      <c r="B157">
        <f t="shared" si="16"/>
        <v>18</v>
      </c>
      <c r="C157">
        <f t="shared" ref="C157:D157" si="77">C146</f>
        <v>4</v>
      </c>
      <c r="D157" t="str">
        <f t="shared" si="77"/>
        <v>$Bcur2_Bmsy</v>
      </c>
      <c r="E157">
        <f t="shared" ca="1" si="18"/>
        <v>1.15873</v>
      </c>
      <c r="F157">
        <f t="shared" ca="1" si="19"/>
        <v>0.28799000000000002</v>
      </c>
    </row>
    <row r="158" spans="1:6" x14ac:dyDescent="0.3">
      <c r="A158">
        <f t="shared" si="50"/>
        <v>1400</v>
      </c>
      <c r="B158">
        <f t="shared" si="16"/>
        <v>18</v>
      </c>
      <c r="C158">
        <f t="shared" ref="C158:D158" si="78">C147</f>
        <v>5</v>
      </c>
      <c r="D158" t="str">
        <f t="shared" si="78"/>
        <v>$Bcur2_B20</v>
      </c>
      <c r="E158">
        <f t="shared" ca="1" si="18"/>
        <v>2.30518</v>
      </c>
      <c r="F158">
        <f t="shared" ca="1" si="19"/>
        <v>0.52267200000000003</v>
      </c>
    </row>
    <row r="159" spans="1:6" x14ac:dyDescent="0.3">
      <c r="A159">
        <f t="shared" si="50"/>
        <v>1400</v>
      </c>
      <c r="B159">
        <f t="shared" si="16"/>
        <v>18</v>
      </c>
      <c r="C159">
        <f t="shared" ref="C159:D159" si="79">C148</f>
        <v>6</v>
      </c>
      <c r="D159" t="str">
        <f t="shared" si="79"/>
        <v>$Bcur3_Bcur</v>
      </c>
      <c r="E159">
        <f t="shared" ca="1" si="18"/>
        <v>1.0760000000000001</v>
      </c>
      <c r="F159">
        <f t="shared" ca="1" si="19"/>
        <v>0.29471399999999998</v>
      </c>
    </row>
    <row r="160" spans="1:6" x14ac:dyDescent="0.3">
      <c r="A160">
        <f t="shared" si="50"/>
        <v>1400</v>
      </c>
      <c r="B160">
        <f t="shared" si="16"/>
        <v>18</v>
      </c>
      <c r="C160">
        <f t="shared" ref="C160:D160" si="80">C149</f>
        <v>7</v>
      </c>
      <c r="D160" t="str">
        <f t="shared" si="80"/>
        <v>$Bcur3_Bmean</v>
      </c>
      <c r="E160">
        <f t="shared" ca="1" si="18"/>
        <v>0.99593299999999996</v>
      </c>
      <c r="F160">
        <f t="shared" ca="1" si="19"/>
        <v>0.28441699999999998</v>
      </c>
    </row>
    <row r="161" spans="1:6" x14ac:dyDescent="0.3">
      <c r="A161">
        <f t="shared" si="50"/>
        <v>1400</v>
      </c>
      <c r="B161">
        <f t="shared" si="16"/>
        <v>18</v>
      </c>
      <c r="C161">
        <f t="shared" ref="C161:D161" si="81">C150</f>
        <v>8</v>
      </c>
      <c r="D161" t="str">
        <f t="shared" si="81"/>
        <v>$LTA1_5R</v>
      </c>
      <c r="E161">
        <f t="shared" ca="1" si="18"/>
        <v>1.3638699999999999</v>
      </c>
      <c r="F161">
        <f t="shared" ca="1" si="19"/>
        <v>0.62258800000000003</v>
      </c>
    </row>
    <row r="162" spans="1:6" x14ac:dyDescent="0.3">
      <c r="A162">
        <f t="shared" si="50"/>
        <v>1400</v>
      </c>
      <c r="B162">
        <f t="shared" si="16"/>
        <v>18</v>
      </c>
      <c r="C162">
        <f t="shared" ref="C162:D162" si="82">C151</f>
        <v>9</v>
      </c>
      <c r="D162" t="str">
        <f t="shared" si="82"/>
        <v>$MatAgeDiv1</v>
      </c>
      <c r="E162">
        <f t="shared" ca="1" si="18"/>
        <v>1.0867199999999999</v>
      </c>
      <c r="F162">
        <f t="shared" ca="1" si="19"/>
        <v>7.1685100000000002E-2</v>
      </c>
    </row>
    <row r="163" spans="1:6" x14ac:dyDescent="0.3">
      <c r="A163">
        <f t="shared" si="50"/>
        <v>1400</v>
      </c>
      <c r="B163">
        <f t="shared" si="16"/>
        <v>18</v>
      </c>
      <c r="C163">
        <f t="shared" ref="C163:D163" si="83">C152</f>
        <v>10</v>
      </c>
      <c r="D163" t="str">
        <f t="shared" si="83"/>
        <v>$MatAgeDiv2</v>
      </c>
      <c r="E163">
        <f t="shared" ca="1" si="18"/>
        <v>1.22231</v>
      </c>
      <c r="F163">
        <f t="shared" ca="1" si="19"/>
        <v>0.21149599999999999</v>
      </c>
    </row>
    <row r="164" spans="1:6" x14ac:dyDescent="0.3">
      <c r="A164">
        <f t="shared" si="50"/>
        <v>1400</v>
      </c>
      <c r="B164">
        <f t="shared" ref="B164:B227" si="84">B153+2</f>
        <v>18</v>
      </c>
      <c r="C164">
        <f t="shared" ref="C164:D164" si="85">C153</f>
        <v>11</v>
      </c>
      <c r="D164" t="str">
        <f t="shared" si="85"/>
        <v>$RelEffort</v>
      </c>
      <c r="E164">
        <f t="shared" ref="E164:E227" ca="1" si="86">OFFSET($E$54,C164,B164)</f>
        <v>1.09945</v>
      </c>
      <c r="F164">
        <f t="shared" ref="F164:F227" ca="1" si="87">OFFSET($E$54,C164,B164+1)</f>
        <v>0.61262399999999995</v>
      </c>
    </row>
    <row r="165" spans="1:6" x14ac:dyDescent="0.3">
      <c r="A165">
        <f t="shared" si="50"/>
        <v>1500</v>
      </c>
      <c r="B165">
        <f t="shared" si="84"/>
        <v>20</v>
      </c>
      <c r="C165">
        <f t="shared" ref="C165:D165" si="88">C154</f>
        <v>1</v>
      </c>
      <c r="D165" t="str">
        <f t="shared" si="88"/>
        <v>$Fcur_Fmsy</v>
      </c>
      <c r="E165">
        <f t="shared" ca="1" si="86"/>
        <v>0.50658099999999995</v>
      </c>
      <c r="F165">
        <f t="shared" ca="1" si="87"/>
        <v>0.215975</v>
      </c>
    </row>
    <row r="166" spans="1:6" x14ac:dyDescent="0.3">
      <c r="A166">
        <f t="shared" si="50"/>
        <v>1500</v>
      </c>
      <c r="B166">
        <f t="shared" si="84"/>
        <v>20</v>
      </c>
      <c r="C166">
        <f t="shared" ref="C166:D166" si="89">C155</f>
        <v>2</v>
      </c>
      <c r="D166" t="str">
        <f t="shared" si="89"/>
        <v>$Bcur_Bmsy</v>
      </c>
      <c r="E166">
        <f t="shared" ca="1" si="86"/>
        <v>1.1525000000000001</v>
      </c>
      <c r="F166">
        <f t="shared" ca="1" si="87"/>
        <v>0.28198400000000001</v>
      </c>
    </row>
    <row r="167" spans="1:6" x14ac:dyDescent="0.3">
      <c r="A167">
        <f t="shared" si="50"/>
        <v>1500</v>
      </c>
      <c r="B167">
        <f t="shared" si="84"/>
        <v>20</v>
      </c>
      <c r="C167">
        <f t="shared" ref="C167:D167" si="90">C156</f>
        <v>3</v>
      </c>
      <c r="D167" t="str">
        <f t="shared" si="90"/>
        <v>$Bcur_Bmean</v>
      </c>
      <c r="E167">
        <f t="shared" ca="1" si="86"/>
        <v>0.85998399999999997</v>
      </c>
      <c r="F167">
        <f t="shared" ca="1" si="87"/>
        <v>0.12611800000000001</v>
      </c>
    </row>
    <row r="168" spans="1:6" x14ac:dyDescent="0.3">
      <c r="A168">
        <f t="shared" si="50"/>
        <v>1500</v>
      </c>
      <c r="B168">
        <f t="shared" si="84"/>
        <v>20</v>
      </c>
      <c r="C168">
        <f t="shared" ref="C168:D168" si="91">C157</f>
        <v>4</v>
      </c>
      <c r="D168" t="str">
        <f t="shared" si="91"/>
        <v>$Bcur2_Bmsy</v>
      </c>
      <c r="E168">
        <f t="shared" ca="1" si="86"/>
        <v>1.1228400000000001</v>
      </c>
      <c r="F168">
        <f t="shared" ca="1" si="87"/>
        <v>0.28206100000000001</v>
      </c>
    </row>
    <row r="169" spans="1:6" x14ac:dyDescent="0.3">
      <c r="A169">
        <f t="shared" si="50"/>
        <v>1500</v>
      </c>
      <c r="B169">
        <f t="shared" si="84"/>
        <v>20</v>
      </c>
      <c r="C169">
        <f t="shared" ref="C169:D169" si="92">C158</f>
        <v>5</v>
      </c>
      <c r="D169" t="str">
        <f t="shared" si="92"/>
        <v>$Bcur2_B20</v>
      </c>
      <c r="E169">
        <f t="shared" ca="1" si="86"/>
        <v>2.2337699999999998</v>
      </c>
      <c r="F169">
        <f t="shared" ca="1" si="87"/>
        <v>0.51283999999999996</v>
      </c>
    </row>
    <row r="170" spans="1:6" x14ac:dyDescent="0.3">
      <c r="A170">
        <f t="shared" si="50"/>
        <v>1500</v>
      </c>
      <c r="B170">
        <f t="shared" si="84"/>
        <v>20</v>
      </c>
      <c r="C170">
        <f t="shared" ref="C170:D170" si="93">C159</f>
        <v>6</v>
      </c>
      <c r="D170" t="str">
        <f t="shared" si="93"/>
        <v>$Bcur3_Bcur</v>
      </c>
      <c r="E170">
        <f t="shared" ca="1" si="86"/>
        <v>1.0452699999999999</v>
      </c>
      <c r="F170">
        <f t="shared" ca="1" si="87"/>
        <v>0.292458</v>
      </c>
    </row>
    <row r="171" spans="1:6" x14ac:dyDescent="0.3">
      <c r="A171">
        <f t="shared" si="50"/>
        <v>1500</v>
      </c>
      <c r="B171">
        <f t="shared" si="84"/>
        <v>20</v>
      </c>
      <c r="C171">
        <f t="shared" ref="C171:D171" si="94">C160</f>
        <v>7</v>
      </c>
      <c r="D171" t="str">
        <f t="shared" si="94"/>
        <v>$Bcur3_Bmean</v>
      </c>
      <c r="E171">
        <f t="shared" ca="1" si="86"/>
        <v>0.96223199999999998</v>
      </c>
      <c r="F171">
        <f t="shared" ca="1" si="87"/>
        <v>0.28122200000000003</v>
      </c>
    </row>
    <row r="172" spans="1:6" x14ac:dyDescent="0.3">
      <c r="A172">
        <f t="shared" si="50"/>
        <v>1500</v>
      </c>
      <c r="B172">
        <f t="shared" si="84"/>
        <v>20</v>
      </c>
      <c r="C172">
        <f t="shared" ref="C172:D172" si="95">C161</f>
        <v>8</v>
      </c>
      <c r="D172" t="str">
        <f t="shared" si="95"/>
        <v>$LTA1_5R</v>
      </c>
      <c r="E172">
        <f t="shared" ca="1" si="86"/>
        <v>1.44563</v>
      </c>
      <c r="F172">
        <f t="shared" ca="1" si="87"/>
        <v>0.66396299999999997</v>
      </c>
    </row>
    <row r="173" spans="1:6" x14ac:dyDescent="0.3">
      <c r="A173">
        <f t="shared" si="50"/>
        <v>1500</v>
      </c>
      <c r="B173">
        <f t="shared" si="84"/>
        <v>20</v>
      </c>
      <c r="C173">
        <f t="shared" ref="C173:D173" si="96">C162</f>
        <v>9</v>
      </c>
      <c r="D173" t="str">
        <f t="shared" si="96"/>
        <v>$MatAgeDiv1</v>
      </c>
      <c r="E173">
        <f t="shared" ca="1" si="86"/>
        <v>1.0868500000000001</v>
      </c>
      <c r="F173">
        <f t="shared" ca="1" si="87"/>
        <v>7.1762099999999995E-2</v>
      </c>
    </row>
    <row r="174" spans="1:6" x14ac:dyDescent="0.3">
      <c r="A174">
        <f t="shared" si="50"/>
        <v>1500</v>
      </c>
      <c r="B174">
        <f t="shared" si="84"/>
        <v>20</v>
      </c>
      <c r="C174">
        <f t="shared" ref="C174:D174" si="97">C163</f>
        <v>10</v>
      </c>
      <c r="D174" t="str">
        <f t="shared" si="97"/>
        <v>$MatAgeDiv2</v>
      </c>
      <c r="E174">
        <f t="shared" ca="1" si="86"/>
        <v>1.1955</v>
      </c>
      <c r="F174">
        <f t="shared" ca="1" si="87"/>
        <v>0.211891</v>
      </c>
    </row>
    <row r="175" spans="1:6" x14ac:dyDescent="0.3">
      <c r="A175">
        <f t="shared" si="50"/>
        <v>1500</v>
      </c>
      <c r="B175">
        <f t="shared" si="84"/>
        <v>20</v>
      </c>
      <c r="C175">
        <f t="shared" ref="C175:D175" si="98">C164</f>
        <v>11</v>
      </c>
      <c r="D175" t="str">
        <f t="shared" si="98"/>
        <v>$RelEffort</v>
      </c>
      <c r="E175">
        <f t="shared" ca="1" si="86"/>
        <v>1.1909700000000001</v>
      </c>
      <c r="F175">
        <f t="shared" ca="1" si="87"/>
        <v>0.66348200000000002</v>
      </c>
    </row>
    <row r="176" spans="1:6" x14ac:dyDescent="0.3">
      <c r="A176">
        <f t="shared" si="50"/>
        <v>1600</v>
      </c>
      <c r="B176">
        <f t="shared" si="84"/>
        <v>22</v>
      </c>
      <c r="C176">
        <f t="shared" ref="C176:D176" si="99">C165</f>
        <v>1</v>
      </c>
      <c r="D176" t="str">
        <f t="shared" si="99"/>
        <v>$Fcur_Fmsy</v>
      </c>
      <c r="E176">
        <f t="shared" ca="1" si="86"/>
        <v>0.54641499999999998</v>
      </c>
      <c r="F176">
        <f t="shared" ca="1" si="87"/>
        <v>0.23341500000000001</v>
      </c>
    </row>
    <row r="177" spans="1:6" x14ac:dyDescent="0.3">
      <c r="A177">
        <f t="shared" si="50"/>
        <v>1600</v>
      </c>
      <c r="B177">
        <f t="shared" si="84"/>
        <v>22</v>
      </c>
      <c r="C177">
        <f t="shared" ref="C177:D177" si="100">C166</f>
        <v>2</v>
      </c>
      <c r="D177" t="str">
        <f t="shared" si="100"/>
        <v>$Bcur_Bmsy</v>
      </c>
      <c r="E177">
        <f t="shared" ca="1" si="86"/>
        <v>1.12713</v>
      </c>
      <c r="F177">
        <f t="shared" ca="1" si="87"/>
        <v>0.27800000000000002</v>
      </c>
    </row>
    <row r="178" spans="1:6" x14ac:dyDescent="0.3">
      <c r="A178">
        <f t="shared" si="50"/>
        <v>1600</v>
      </c>
      <c r="B178">
        <f t="shared" si="84"/>
        <v>22</v>
      </c>
      <c r="C178">
        <f t="shared" ref="C178:D178" si="101">C167</f>
        <v>3</v>
      </c>
      <c r="D178" t="str">
        <f t="shared" si="101"/>
        <v>$Bcur_Bmean</v>
      </c>
      <c r="E178">
        <f t="shared" ca="1" si="86"/>
        <v>0.84105099999999999</v>
      </c>
      <c r="F178">
        <f t="shared" ca="1" si="87"/>
        <v>0.12595600000000001</v>
      </c>
    </row>
    <row r="179" spans="1:6" x14ac:dyDescent="0.3">
      <c r="A179">
        <f t="shared" si="50"/>
        <v>1600</v>
      </c>
      <c r="B179">
        <f t="shared" si="84"/>
        <v>22</v>
      </c>
      <c r="C179">
        <f t="shared" ref="C179:D179" si="102">C168</f>
        <v>4</v>
      </c>
      <c r="D179" t="str">
        <f t="shared" si="102"/>
        <v>$Bcur2_Bmsy</v>
      </c>
      <c r="E179">
        <f t="shared" ca="1" si="86"/>
        <v>1.08796</v>
      </c>
      <c r="F179">
        <f t="shared" ca="1" si="87"/>
        <v>0.27626499999999998</v>
      </c>
    </row>
    <row r="180" spans="1:6" x14ac:dyDescent="0.3">
      <c r="A180">
        <f t="shared" si="50"/>
        <v>1600</v>
      </c>
      <c r="B180">
        <f t="shared" si="84"/>
        <v>22</v>
      </c>
      <c r="C180">
        <f t="shared" ref="C180:D180" si="103">C169</f>
        <v>5</v>
      </c>
      <c r="D180" t="str">
        <f t="shared" si="103"/>
        <v>$Bcur2_B20</v>
      </c>
      <c r="E180">
        <f t="shared" ca="1" si="86"/>
        <v>2.16439</v>
      </c>
      <c r="F180">
        <f t="shared" ca="1" si="87"/>
        <v>0.50320900000000002</v>
      </c>
    </row>
    <row r="181" spans="1:6" x14ac:dyDescent="0.3">
      <c r="A181">
        <f t="shared" si="50"/>
        <v>1600</v>
      </c>
      <c r="B181">
        <f t="shared" si="84"/>
        <v>22</v>
      </c>
      <c r="C181">
        <f t="shared" ref="C181:D181" si="104">C170</f>
        <v>6</v>
      </c>
      <c r="D181" t="str">
        <f t="shared" si="104"/>
        <v>$Bcur3_Bcur</v>
      </c>
      <c r="E181">
        <f t="shared" ca="1" si="86"/>
        <v>1.0161899999999999</v>
      </c>
      <c r="F181">
        <f t="shared" ca="1" si="87"/>
        <v>0.29023700000000002</v>
      </c>
    </row>
    <row r="182" spans="1:6" x14ac:dyDescent="0.3">
      <c r="A182">
        <f t="shared" si="50"/>
        <v>1600</v>
      </c>
      <c r="B182">
        <f t="shared" si="84"/>
        <v>22</v>
      </c>
      <c r="C182">
        <f t="shared" ref="C182:D182" si="105">C171</f>
        <v>7</v>
      </c>
      <c r="D182" t="str">
        <f t="shared" si="105"/>
        <v>$Bcur3_Bmean</v>
      </c>
      <c r="E182">
        <f t="shared" ca="1" si="86"/>
        <v>0.93025000000000002</v>
      </c>
      <c r="F182">
        <f t="shared" ca="1" si="87"/>
        <v>0.27799400000000002</v>
      </c>
    </row>
    <row r="183" spans="1:6" x14ac:dyDescent="0.3">
      <c r="A183">
        <f t="shared" si="50"/>
        <v>1600</v>
      </c>
      <c r="B183">
        <f t="shared" si="84"/>
        <v>22</v>
      </c>
      <c r="C183">
        <f t="shared" ref="C183:D183" si="106">C172</f>
        <v>8</v>
      </c>
      <c r="D183" t="str">
        <f t="shared" si="106"/>
        <v>$LTA1_5R</v>
      </c>
      <c r="E183">
        <f t="shared" ca="1" si="86"/>
        <v>1.53146</v>
      </c>
      <c r="F183">
        <f t="shared" ca="1" si="87"/>
        <v>0.70794800000000002</v>
      </c>
    </row>
    <row r="184" spans="1:6" x14ac:dyDescent="0.3">
      <c r="A184">
        <f t="shared" si="50"/>
        <v>1600</v>
      </c>
      <c r="B184">
        <f t="shared" si="84"/>
        <v>22</v>
      </c>
      <c r="C184">
        <f t="shared" ref="C184:D184" si="107">C173</f>
        <v>9</v>
      </c>
      <c r="D184" t="str">
        <f t="shared" si="107"/>
        <v>$MatAgeDiv1</v>
      </c>
      <c r="E184">
        <f t="shared" ca="1" si="86"/>
        <v>1.0868800000000001</v>
      </c>
      <c r="F184">
        <f t="shared" ca="1" si="87"/>
        <v>7.18414E-2</v>
      </c>
    </row>
    <row r="185" spans="1:6" x14ac:dyDescent="0.3">
      <c r="A185">
        <f t="shared" si="50"/>
        <v>1600</v>
      </c>
      <c r="B185">
        <f t="shared" si="84"/>
        <v>22</v>
      </c>
      <c r="C185">
        <f t="shared" ref="C185:D185" si="108">C174</f>
        <v>10</v>
      </c>
      <c r="D185" t="str">
        <f t="shared" si="108"/>
        <v>$MatAgeDiv2</v>
      </c>
      <c r="E185">
        <f t="shared" ca="1" si="86"/>
        <v>1.16859</v>
      </c>
      <c r="F185">
        <f t="shared" ca="1" si="87"/>
        <v>0.21160000000000001</v>
      </c>
    </row>
    <row r="186" spans="1:6" x14ac:dyDescent="0.3">
      <c r="A186">
        <f t="shared" si="50"/>
        <v>1600</v>
      </c>
      <c r="B186">
        <f t="shared" si="84"/>
        <v>22</v>
      </c>
      <c r="C186">
        <f t="shared" ref="C186:D186" si="109">C175</f>
        <v>11</v>
      </c>
      <c r="D186" t="str">
        <f t="shared" si="109"/>
        <v>$RelEffort</v>
      </c>
      <c r="E186">
        <f t="shared" ca="1" si="86"/>
        <v>1.2846200000000001</v>
      </c>
      <c r="F186">
        <f t="shared" ca="1" si="87"/>
        <v>0.71550999999999998</v>
      </c>
    </row>
    <row r="187" spans="1:6" x14ac:dyDescent="0.3">
      <c r="A187">
        <f t="shared" si="50"/>
        <v>1700</v>
      </c>
      <c r="B187">
        <f t="shared" si="84"/>
        <v>24</v>
      </c>
      <c r="C187">
        <f t="shared" ref="C187:D187" si="110">C176</f>
        <v>1</v>
      </c>
      <c r="D187" t="str">
        <f t="shared" si="110"/>
        <v>$Fcur_Fmsy</v>
      </c>
      <c r="E187">
        <f t="shared" ca="1" si="86"/>
        <v>0.58719500000000002</v>
      </c>
      <c r="F187">
        <f t="shared" ca="1" si="87"/>
        <v>0.25134800000000002</v>
      </c>
    </row>
    <row r="188" spans="1:6" x14ac:dyDescent="0.3">
      <c r="A188">
        <f t="shared" si="50"/>
        <v>1700</v>
      </c>
      <c r="B188">
        <f t="shared" si="84"/>
        <v>24</v>
      </c>
      <c r="C188">
        <f t="shared" ref="C188:D188" si="111">C177</f>
        <v>2</v>
      </c>
      <c r="D188" t="str">
        <f t="shared" si="111"/>
        <v>$Bcur_Bmsy</v>
      </c>
      <c r="E188">
        <f t="shared" ca="1" si="86"/>
        <v>1.1019399999999999</v>
      </c>
      <c r="F188">
        <f t="shared" ca="1" si="87"/>
        <v>0.27405800000000002</v>
      </c>
    </row>
    <row r="189" spans="1:6" x14ac:dyDescent="0.3">
      <c r="A189">
        <f t="shared" si="50"/>
        <v>1700</v>
      </c>
      <c r="B189">
        <f t="shared" si="84"/>
        <v>24</v>
      </c>
      <c r="C189">
        <f t="shared" ref="C189:D189" si="112">C178</f>
        <v>3</v>
      </c>
      <c r="D189" t="str">
        <f t="shared" si="112"/>
        <v>$Bcur_Bmean</v>
      </c>
      <c r="E189">
        <f t="shared" ca="1" si="86"/>
        <v>0.82225800000000004</v>
      </c>
      <c r="F189">
        <f t="shared" ca="1" si="87"/>
        <v>0.125778</v>
      </c>
    </row>
    <row r="190" spans="1:6" x14ac:dyDescent="0.3">
      <c r="A190">
        <f t="shared" si="50"/>
        <v>1700</v>
      </c>
      <c r="B190">
        <f t="shared" si="84"/>
        <v>24</v>
      </c>
      <c r="C190">
        <f t="shared" ref="C190:D190" si="113">C179</f>
        <v>4</v>
      </c>
      <c r="D190" t="str">
        <f t="shared" si="113"/>
        <v>$Bcur2_Bmsy</v>
      </c>
      <c r="E190">
        <f t="shared" ca="1" si="86"/>
        <v>1.05409</v>
      </c>
      <c r="F190">
        <f t="shared" ca="1" si="87"/>
        <v>0.27059899999999998</v>
      </c>
    </row>
    <row r="191" spans="1:6" x14ac:dyDescent="0.3">
      <c r="A191">
        <f t="shared" si="50"/>
        <v>1700</v>
      </c>
      <c r="B191">
        <f t="shared" si="84"/>
        <v>24</v>
      </c>
      <c r="C191">
        <f t="shared" ref="C191:D191" si="114">C180</f>
        <v>5</v>
      </c>
      <c r="D191" t="str">
        <f t="shared" si="114"/>
        <v>$Bcur2_B20</v>
      </c>
      <c r="E191">
        <f t="shared" ca="1" si="86"/>
        <v>2.09701</v>
      </c>
      <c r="F191">
        <f t="shared" ca="1" si="87"/>
        <v>0.49376999999999999</v>
      </c>
    </row>
    <row r="192" spans="1:6" x14ac:dyDescent="0.3">
      <c r="A192">
        <f t="shared" si="50"/>
        <v>1700</v>
      </c>
      <c r="B192">
        <f t="shared" si="84"/>
        <v>24</v>
      </c>
      <c r="C192">
        <f t="shared" ref="C192:D192" si="115">C181</f>
        <v>6</v>
      </c>
      <c r="D192" t="str">
        <f t="shared" si="115"/>
        <v>$Bcur3_Bcur</v>
      </c>
      <c r="E192">
        <f t="shared" ca="1" si="86"/>
        <v>0.98863400000000001</v>
      </c>
      <c r="F192">
        <f t="shared" ca="1" si="87"/>
        <v>0.28804400000000002</v>
      </c>
    </row>
    <row r="193" spans="1:6" x14ac:dyDescent="0.3">
      <c r="A193">
        <f t="shared" si="50"/>
        <v>1700</v>
      </c>
      <c r="B193">
        <f t="shared" si="84"/>
        <v>24</v>
      </c>
      <c r="C193">
        <f t="shared" ref="C193:D193" si="116">C182</f>
        <v>7</v>
      </c>
      <c r="D193" t="str">
        <f t="shared" si="116"/>
        <v>$Bcur3_Bmean</v>
      </c>
      <c r="E193">
        <f t="shared" ca="1" si="86"/>
        <v>0.89987799999999996</v>
      </c>
      <c r="F193">
        <f t="shared" ca="1" si="87"/>
        <v>0.27473900000000001</v>
      </c>
    </row>
    <row r="194" spans="1:6" x14ac:dyDescent="0.3">
      <c r="A194">
        <f t="shared" si="50"/>
        <v>1700</v>
      </c>
      <c r="B194">
        <f t="shared" si="84"/>
        <v>24</v>
      </c>
      <c r="C194">
        <f t="shared" ref="C194:D194" si="117">C183</f>
        <v>8</v>
      </c>
      <c r="D194" t="str">
        <f t="shared" si="117"/>
        <v>$LTA1_5R</v>
      </c>
      <c r="E194">
        <f t="shared" ca="1" si="86"/>
        <v>1.6215900000000001</v>
      </c>
      <c r="F194">
        <f t="shared" ca="1" si="87"/>
        <v>0.75473900000000005</v>
      </c>
    </row>
    <row r="195" spans="1:6" x14ac:dyDescent="0.3">
      <c r="A195">
        <f t="shared" ref="A195:A258" si="118">A184+100</f>
        <v>1700</v>
      </c>
      <c r="B195">
        <f t="shared" si="84"/>
        <v>24</v>
      </c>
      <c r="C195">
        <f t="shared" ref="C195:D195" si="119">C184</f>
        <v>9</v>
      </c>
      <c r="D195" t="str">
        <f t="shared" si="119"/>
        <v>$MatAgeDiv1</v>
      </c>
      <c r="E195">
        <f t="shared" ca="1" si="86"/>
        <v>1.0868100000000001</v>
      </c>
      <c r="F195">
        <f t="shared" ca="1" si="87"/>
        <v>7.1920600000000001E-2</v>
      </c>
    </row>
    <row r="196" spans="1:6" x14ac:dyDescent="0.3">
      <c r="A196">
        <f t="shared" si="118"/>
        <v>1700</v>
      </c>
      <c r="B196">
        <f t="shared" si="84"/>
        <v>24</v>
      </c>
      <c r="C196">
        <f t="shared" ref="C196:D196" si="120">C185</f>
        <v>10</v>
      </c>
      <c r="D196" t="str">
        <f t="shared" si="120"/>
        <v>$MatAgeDiv2</v>
      </c>
      <c r="E196">
        <f t="shared" ca="1" si="86"/>
        <v>1.1417299999999999</v>
      </c>
      <c r="F196">
        <f t="shared" ca="1" si="87"/>
        <v>0.21065</v>
      </c>
    </row>
    <row r="197" spans="1:6" x14ac:dyDescent="0.3">
      <c r="A197">
        <f t="shared" si="118"/>
        <v>1700</v>
      </c>
      <c r="B197">
        <f t="shared" si="84"/>
        <v>24</v>
      </c>
      <c r="C197">
        <f t="shared" ref="C197:D197" si="121">C186</f>
        <v>11</v>
      </c>
      <c r="D197" t="str">
        <f t="shared" si="121"/>
        <v>$RelEffort</v>
      </c>
      <c r="E197">
        <f t="shared" ca="1" si="86"/>
        <v>1.38049</v>
      </c>
      <c r="F197">
        <f t="shared" ca="1" si="87"/>
        <v>0.76876100000000003</v>
      </c>
    </row>
    <row r="198" spans="1:6" x14ac:dyDescent="0.3">
      <c r="A198">
        <f t="shared" si="118"/>
        <v>1800</v>
      </c>
      <c r="B198">
        <f t="shared" si="84"/>
        <v>26</v>
      </c>
      <c r="C198">
        <f t="shared" ref="C198:D198" si="122">C187</f>
        <v>1</v>
      </c>
      <c r="D198" t="str">
        <f t="shared" si="122"/>
        <v>$Fcur_Fmsy</v>
      </c>
      <c r="E198">
        <f t="shared" ca="1" si="86"/>
        <v>0.62896300000000005</v>
      </c>
      <c r="F198">
        <f t="shared" ca="1" si="87"/>
        <v>0.26980100000000001</v>
      </c>
    </row>
    <row r="199" spans="1:6" x14ac:dyDescent="0.3">
      <c r="A199">
        <f t="shared" si="118"/>
        <v>1800</v>
      </c>
      <c r="B199">
        <f t="shared" si="84"/>
        <v>26</v>
      </c>
      <c r="C199">
        <f t="shared" ref="C199:D199" si="123">C188</f>
        <v>2</v>
      </c>
      <c r="D199" t="str">
        <f t="shared" si="123"/>
        <v>$Bcur_Bmsy</v>
      </c>
      <c r="E199">
        <f t="shared" ca="1" si="86"/>
        <v>1.0769500000000001</v>
      </c>
      <c r="F199">
        <f t="shared" ca="1" si="87"/>
        <v>0.27015600000000001</v>
      </c>
    </row>
    <row r="200" spans="1:6" x14ac:dyDescent="0.3">
      <c r="A200">
        <f t="shared" si="118"/>
        <v>1800</v>
      </c>
      <c r="B200">
        <f t="shared" si="84"/>
        <v>26</v>
      </c>
      <c r="C200">
        <f t="shared" ref="C200:D200" si="124">C189</f>
        <v>3</v>
      </c>
      <c r="D200" t="str">
        <f t="shared" si="124"/>
        <v>$Bcur_Bmean</v>
      </c>
      <c r="E200">
        <f t="shared" ca="1" si="86"/>
        <v>0.80360900000000002</v>
      </c>
      <c r="F200">
        <f t="shared" ca="1" si="87"/>
        <v>0.125583</v>
      </c>
    </row>
    <row r="201" spans="1:6" x14ac:dyDescent="0.3">
      <c r="A201">
        <f t="shared" si="118"/>
        <v>1800</v>
      </c>
      <c r="B201">
        <f t="shared" si="84"/>
        <v>26</v>
      </c>
      <c r="C201">
        <f t="shared" ref="C201:D201" si="125">C190</f>
        <v>4</v>
      </c>
      <c r="D201" t="str">
        <f t="shared" si="125"/>
        <v>$Bcur2_Bmsy</v>
      </c>
      <c r="E201">
        <f t="shared" ca="1" si="86"/>
        <v>1.02121</v>
      </c>
      <c r="F201">
        <f t="shared" ca="1" si="87"/>
        <v>0.26505800000000002</v>
      </c>
    </row>
    <row r="202" spans="1:6" x14ac:dyDescent="0.3">
      <c r="A202">
        <f t="shared" si="118"/>
        <v>1800</v>
      </c>
      <c r="B202">
        <f t="shared" si="84"/>
        <v>26</v>
      </c>
      <c r="C202">
        <f t="shared" ref="C202:D202" si="126">C191</f>
        <v>5</v>
      </c>
      <c r="D202" t="str">
        <f t="shared" si="126"/>
        <v>$Bcur2_B20</v>
      </c>
      <c r="E202">
        <f t="shared" ca="1" si="86"/>
        <v>2.03159</v>
      </c>
      <c r="F202">
        <f t="shared" ca="1" si="87"/>
        <v>0.484516</v>
      </c>
    </row>
    <row r="203" spans="1:6" x14ac:dyDescent="0.3">
      <c r="A203">
        <f t="shared" si="118"/>
        <v>1800</v>
      </c>
      <c r="B203">
        <f t="shared" si="84"/>
        <v>26</v>
      </c>
      <c r="C203">
        <f t="shared" ref="C203:D203" si="127">C192</f>
        <v>6</v>
      </c>
      <c r="D203" t="str">
        <f t="shared" si="127"/>
        <v>$Bcur3_Bcur</v>
      </c>
      <c r="E203">
        <f t="shared" ca="1" si="86"/>
        <v>0.96252199999999999</v>
      </c>
      <c r="F203">
        <f t="shared" ca="1" si="87"/>
        <v>0.28587499999999999</v>
      </c>
    </row>
    <row r="204" spans="1:6" x14ac:dyDescent="0.3">
      <c r="A204">
        <f t="shared" si="118"/>
        <v>1800</v>
      </c>
      <c r="B204">
        <f t="shared" si="84"/>
        <v>26</v>
      </c>
      <c r="C204">
        <f t="shared" ref="C204:D204" si="128">C193</f>
        <v>7</v>
      </c>
      <c r="D204" t="str">
        <f t="shared" si="128"/>
        <v>$Bcur3_Bmean</v>
      </c>
      <c r="E204">
        <f t="shared" ca="1" si="86"/>
        <v>0.87100900000000003</v>
      </c>
      <c r="F204">
        <f t="shared" ca="1" si="87"/>
        <v>0.27146500000000001</v>
      </c>
    </row>
    <row r="205" spans="1:6" x14ac:dyDescent="0.3">
      <c r="A205">
        <f t="shared" si="118"/>
        <v>1800</v>
      </c>
      <c r="B205">
        <f t="shared" si="84"/>
        <v>26</v>
      </c>
      <c r="C205">
        <f t="shared" ref="C205:D205" si="129">C194</f>
        <v>8</v>
      </c>
      <c r="D205" t="str">
        <f t="shared" si="129"/>
        <v>$LTA1_5R</v>
      </c>
      <c r="E205">
        <f t="shared" ca="1" si="86"/>
        <v>1.71627</v>
      </c>
      <c r="F205">
        <f t="shared" ca="1" si="87"/>
        <v>0.80455600000000005</v>
      </c>
    </row>
    <row r="206" spans="1:6" x14ac:dyDescent="0.3">
      <c r="A206">
        <f t="shared" si="118"/>
        <v>1800</v>
      </c>
      <c r="B206">
        <f t="shared" si="84"/>
        <v>26</v>
      </c>
      <c r="C206">
        <f t="shared" ref="C206:D206" si="130">C195</f>
        <v>9</v>
      </c>
      <c r="D206" t="str">
        <f t="shared" si="130"/>
        <v>$MatAgeDiv1</v>
      </c>
      <c r="E206">
        <f t="shared" ca="1" si="86"/>
        <v>1.0866199999999999</v>
      </c>
      <c r="F206">
        <f t="shared" ca="1" si="87"/>
        <v>7.1997099999999994E-2</v>
      </c>
    </row>
    <row r="207" spans="1:6" x14ac:dyDescent="0.3">
      <c r="A207">
        <f t="shared" si="118"/>
        <v>1800</v>
      </c>
      <c r="B207">
        <f t="shared" si="84"/>
        <v>26</v>
      </c>
      <c r="C207">
        <f t="shared" ref="C207:D207" si="131">C196</f>
        <v>10</v>
      </c>
      <c r="D207" t="str">
        <f t="shared" si="131"/>
        <v>$MatAgeDiv2</v>
      </c>
      <c r="E207">
        <f t="shared" ca="1" si="86"/>
        <v>1.1150199999999999</v>
      </c>
      <c r="F207">
        <f t="shared" ca="1" si="87"/>
        <v>0.20907999999999999</v>
      </c>
    </row>
    <row r="208" spans="1:6" x14ac:dyDescent="0.3">
      <c r="A208">
        <f t="shared" si="118"/>
        <v>1800</v>
      </c>
      <c r="B208">
        <f t="shared" si="84"/>
        <v>26</v>
      </c>
      <c r="C208">
        <f t="shared" ref="C208:D208" si="132">C197</f>
        <v>11</v>
      </c>
      <c r="D208" t="str">
        <f t="shared" si="132"/>
        <v>$RelEffort</v>
      </c>
      <c r="E208">
        <f t="shared" ca="1" si="86"/>
        <v>1.4786900000000001</v>
      </c>
      <c r="F208">
        <f t="shared" ca="1" si="87"/>
        <v>0.82329399999999997</v>
      </c>
    </row>
    <row r="209" spans="1:6" x14ac:dyDescent="0.3">
      <c r="A209">
        <f t="shared" si="118"/>
        <v>1900</v>
      </c>
      <c r="B209">
        <f t="shared" si="84"/>
        <v>28</v>
      </c>
      <c r="C209">
        <f t="shared" ref="C209:D209" si="133">C198</f>
        <v>1</v>
      </c>
      <c r="D209" t="str">
        <f t="shared" si="133"/>
        <v>$Fcur_Fmsy</v>
      </c>
      <c r="E209">
        <f t="shared" ca="1" si="86"/>
        <v>0.67176499999999995</v>
      </c>
      <c r="F209">
        <f t="shared" ca="1" si="87"/>
        <v>0.28880099999999997</v>
      </c>
    </row>
    <row r="210" spans="1:6" x14ac:dyDescent="0.3">
      <c r="A210">
        <f t="shared" si="118"/>
        <v>1900</v>
      </c>
      <c r="B210">
        <f t="shared" si="84"/>
        <v>28</v>
      </c>
      <c r="C210">
        <f t="shared" ref="C210:D210" si="134">C199</f>
        <v>2</v>
      </c>
      <c r="D210" t="str">
        <f t="shared" si="134"/>
        <v>$Bcur_Bmsy</v>
      </c>
      <c r="E210">
        <f t="shared" ca="1" si="86"/>
        <v>1.0521499999999999</v>
      </c>
      <c r="F210">
        <f t="shared" ca="1" si="87"/>
        <v>0.266295</v>
      </c>
    </row>
    <row r="211" spans="1:6" x14ac:dyDescent="0.3">
      <c r="A211">
        <f t="shared" si="118"/>
        <v>1900</v>
      </c>
      <c r="B211">
        <f t="shared" si="84"/>
        <v>28</v>
      </c>
      <c r="C211">
        <f t="shared" ref="C211:D211" si="135">C200</f>
        <v>3</v>
      </c>
      <c r="D211" t="str">
        <f t="shared" si="135"/>
        <v>$Bcur_Bmean</v>
      </c>
      <c r="E211">
        <f t="shared" ca="1" si="86"/>
        <v>0.78510500000000005</v>
      </c>
      <c r="F211">
        <f t="shared" ca="1" si="87"/>
        <v>0.12537100000000001</v>
      </c>
    </row>
    <row r="212" spans="1:6" x14ac:dyDescent="0.3">
      <c r="A212">
        <f t="shared" si="118"/>
        <v>1900</v>
      </c>
      <c r="B212">
        <f t="shared" si="84"/>
        <v>28</v>
      </c>
      <c r="C212">
        <f t="shared" ref="C212:D212" si="136">C201</f>
        <v>4</v>
      </c>
      <c r="D212" t="str">
        <f t="shared" si="136"/>
        <v>$Bcur2_Bmsy</v>
      </c>
      <c r="E212">
        <f t="shared" ca="1" si="86"/>
        <v>0.98928700000000003</v>
      </c>
      <c r="F212">
        <f t="shared" ca="1" si="87"/>
        <v>0.25963700000000001</v>
      </c>
    </row>
    <row r="213" spans="1:6" x14ac:dyDescent="0.3">
      <c r="A213">
        <f t="shared" si="118"/>
        <v>1900</v>
      </c>
      <c r="B213">
        <f t="shared" si="84"/>
        <v>28</v>
      </c>
      <c r="C213">
        <f t="shared" ref="C213:D213" si="137">C202</f>
        <v>5</v>
      </c>
      <c r="D213" t="str">
        <f t="shared" si="137"/>
        <v>$Bcur2_B20</v>
      </c>
      <c r="E213">
        <f t="shared" ca="1" si="86"/>
        <v>1.9680899999999999</v>
      </c>
      <c r="F213">
        <f t="shared" ca="1" si="87"/>
        <v>0.475439</v>
      </c>
    </row>
    <row r="214" spans="1:6" x14ac:dyDescent="0.3">
      <c r="A214">
        <f t="shared" si="118"/>
        <v>1900</v>
      </c>
      <c r="B214">
        <f t="shared" si="84"/>
        <v>28</v>
      </c>
      <c r="C214">
        <f t="shared" ref="C214:D214" si="138">C203</f>
        <v>6</v>
      </c>
      <c r="D214" t="str">
        <f t="shared" si="138"/>
        <v>$Bcur3_Bcur</v>
      </c>
      <c r="E214">
        <f t="shared" ca="1" si="86"/>
        <v>0.93775900000000001</v>
      </c>
      <c r="F214">
        <f t="shared" ca="1" si="87"/>
        <v>0.283725</v>
      </c>
    </row>
    <row r="215" spans="1:6" x14ac:dyDescent="0.3">
      <c r="A215">
        <f t="shared" si="118"/>
        <v>1900</v>
      </c>
      <c r="B215">
        <f t="shared" si="84"/>
        <v>28</v>
      </c>
      <c r="C215">
        <f t="shared" ref="C215:D215" si="139">C204</f>
        <v>7</v>
      </c>
      <c r="D215" t="str">
        <f t="shared" si="139"/>
        <v>$Bcur3_Bmean</v>
      </c>
      <c r="E215">
        <f t="shared" ca="1" si="86"/>
        <v>0.84354300000000004</v>
      </c>
      <c r="F215">
        <f t="shared" ca="1" si="87"/>
        <v>0.26817600000000003</v>
      </c>
    </row>
    <row r="216" spans="1:6" x14ac:dyDescent="0.3">
      <c r="A216">
        <f t="shared" si="118"/>
        <v>1900</v>
      </c>
      <c r="B216">
        <f t="shared" si="84"/>
        <v>28</v>
      </c>
      <c r="C216">
        <f t="shared" ref="C216:D216" si="140">C205</f>
        <v>8</v>
      </c>
      <c r="D216" t="str">
        <f t="shared" si="140"/>
        <v>$LTA1_5R</v>
      </c>
      <c r="E216">
        <f t="shared" ca="1" si="86"/>
        <v>1.81579</v>
      </c>
      <c r="F216">
        <f t="shared" ca="1" si="87"/>
        <v>0.85764399999999996</v>
      </c>
    </row>
    <row r="217" spans="1:6" x14ac:dyDescent="0.3">
      <c r="A217">
        <f t="shared" si="118"/>
        <v>1900</v>
      </c>
      <c r="B217">
        <f t="shared" si="84"/>
        <v>28</v>
      </c>
      <c r="C217">
        <f t="shared" ref="C217:D217" si="141">C206</f>
        <v>9</v>
      </c>
      <c r="D217" t="str">
        <f t="shared" si="141"/>
        <v>$MatAgeDiv1</v>
      </c>
      <c r="E217">
        <f t="shared" ca="1" si="86"/>
        <v>1.0863100000000001</v>
      </c>
      <c r="F217">
        <f t="shared" ca="1" si="87"/>
        <v>7.2068599999999997E-2</v>
      </c>
    </row>
    <row r="218" spans="1:6" x14ac:dyDescent="0.3">
      <c r="A218">
        <f t="shared" si="118"/>
        <v>1900</v>
      </c>
      <c r="B218">
        <f t="shared" si="84"/>
        <v>28</v>
      </c>
      <c r="C218">
        <f t="shared" ref="C218:D218" si="142">C207</f>
        <v>10</v>
      </c>
      <c r="D218" t="str">
        <f t="shared" si="142"/>
        <v>$MatAgeDiv2</v>
      </c>
      <c r="E218">
        <f t="shared" ca="1" si="86"/>
        <v>1.0885800000000001</v>
      </c>
      <c r="F218">
        <f t="shared" ca="1" si="87"/>
        <v>0.20693300000000001</v>
      </c>
    </row>
    <row r="219" spans="1:6" x14ac:dyDescent="0.3">
      <c r="A219">
        <f t="shared" si="118"/>
        <v>1900</v>
      </c>
      <c r="B219">
        <f t="shared" si="84"/>
        <v>28</v>
      </c>
      <c r="C219">
        <f t="shared" ref="C219:D219" si="143">C208</f>
        <v>11</v>
      </c>
      <c r="D219" t="str">
        <f t="shared" si="143"/>
        <v>$RelEffort</v>
      </c>
      <c r="E219">
        <f t="shared" ca="1" si="86"/>
        <v>1.5793200000000001</v>
      </c>
      <c r="F219">
        <f t="shared" ca="1" si="87"/>
        <v>0.87917000000000001</v>
      </c>
    </row>
    <row r="220" spans="1:6" x14ac:dyDescent="0.3">
      <c r="A220">
        <f t="shared" si="118"/>
        <v>2000</v>
      </c>
      <c r="B220">
        <f t="shared" si="84"/>
        <v>30</v>
      </c>
      <c r="C220">
        <f t="shared" ref="C220:D220" si="144">C209</f>
        <v>1</v>
      </c>
      <c r="D220" t="str">
        <f t="shared" si="144"/>
        <v>$Fcur_Fmsy</v>
      </c>
      <c r="E220">
        <f t="shared" ca="1" si="86"/>
        <v>0.71565000000000001</v>
      </c>
      <c r="F220">
        <f t="shared" ca="1" si="87"/>
        <v>0.30838199999999999</v>
      </c>
    </row>
    <row r="221" spans="1:6" x14ac:dyDescent="0.3">
      <c r="A221">
        <f t="shared" si="118"/>
        <v>2000</v>
      </c>
      <c r="B221">
        <f t="shared" si="84"/>
        <v>30</v>
      </c>
      <c r="C221">
        <f t="shared" ref="C221:D221" si="145">C210</f>
        <v>2</v>
      </c>
      <c r="D221" t="str">
        <f t="shared" si="145"/>
        <v>$Bcur_Bmsy</v>
      </c>
      <c r="E221">
        <f t="shared" ca="1" si="86"/>
        <v>1.02755</v>
      </c>
      <c r="F221">
        <f t="shared" ca="1" si="87"/>
        <v>0.26247399999999999</v>
      </c>
    </row>
    <row r="222" spans="1:6" x14ac:dyDescent="0.3">
      <c r="A222">
        <f t="shared" si="118"/>
        <v>2000</v>
      </c>
      <c r="B222">
        <f t="shared" si="84"/>
        <v>30</v>
      </c>
      <c r="C222">
        <f t="shared" ref="C222:D222" si="146">C211</f>
        <v>3</v>
      </c>
      <c r="D222" t="str">
        <f t="shared" si="146"/>
        <v>$Bcur_Bmean</v>
      </c>
      <c r="E222">
        <f t="shared" ca="1" si="86"/>
        <v>0.76674799999999999</v>
      </c>
      <c r="F222">
        <f t="shared" ca="1" si="87"/>
        <v>0.12514</v>
      </c>
    </row>
    <row r="223" spans="1:6" x14ac:dyDescent="0.3">
      <c r="A223">
        <f t="shared" si="118"/>
        <v>2000</v>
      </c>
      <c r="B223">
        <f t="shared" si="84"/>
        <v>30</v>
      </c>
      <c r="C223">
        <f t="shared" ref="C223:D223" si="147">C212</f>
        <v>4</v>
      </c>
      <c r="D223" t="str">
        <f t="shared" si="147"/>
        <v>$Bcur2_Bmsy</v>
      </c>
      <c r="E223">
        <f t="shared" ca="1" si="86"/>
        <v>0.958318</v>
      </c>
      <c r="F223">
        <f t="shared" ca="1" si="87"/>
        <v>0.25433499999999998</v>
      </c>
    </row>
    <row r="224" spans="1:6" x14ac:dyDescent="0.3">
      <c r="A224">
        <f t="shared" si="118"/>
        <v>2000</v>
      </c>
      <c r="B224">
        <f t="shared" si="84"/>
        <v>30</v>
      </c>
      <c r="C224">
        <f t="shared" ref="C224:D224" si="148">C213</f>
        <v>5</v>
      </c>
      <c r="D224" t="str">
        <f t="shared" si="148"/>
        <v>$Bcur2_B20</v>
      </c>
      <c r="E224">
        <f t="shared" ca="1" si="86"/>
        <v>1.90648</v>
      </c>
      <c r="F224">
        <f t="shared" ca="1" si="87"/>
        <v>0.466534</v>
      </c>
    </row>
    <row r="225" spans="1:6" x14ac:dyDescent="0.3">
      <c r="A225">
        <f t="shared" si="118"/>
        <v>2000</v>
      </c>
      <c r="B225">
        <f t="shared" si="84"/>
        <v>30</v>
      </c>
      <c r="C225">
        <f t="shared" ref="C225:D225" si="149">C214</f>
        <v>6</v>
      </c>
      <c r="D225" t="str">
        <f t="shared" si="149"/>
        <v>$Bcur3_Bcur</v>
      </c>
      <c r="E225">
        <f t="shared" ca="1" si="86"/>
        <v>0.91425900000000004</v>
      </c>
      <c r="F225">
        <f t="shared" ca="1" si="87"/>
        <v>0.28159200000000001</v>
      </c>
    </row>
    <row r="226" spans="1:6" x14ac:dyDescent="0.3">
      <c r="A226">
        <f t="shared" si="118"/>
        <v>2000</v>
      </c>
      <c r="B226">
        <f t="shared" si="84"/>
        <v>30</v>
      </c>
      <c r="C226">
        <f t="shared" ref="C226:D226" si="150">C215</f>
        <v>7</v>
      </c>
      <c r="D226" t="str">
        <f t="shared" si="150"/>
        <v>$Bcur3_Bmean</v>
      </c>
      <c r="E226">
        <f t="shared" ca="1" si="86"/>
        <v>0.817384</v>
      </c>
      <c r="F226">
        <f t="shared" ca="1" si="87"/>
        <v>0.26487899999999998</v>
      </c>
    </row>
    <row r="227" spans="1:6" x14ac:dyDescent="0.3">
      <c r="A227">
        <f t="shared" si="118"/>
        <v>2000</v>
      </c>
      <c r="B227">
        <f t="shared" si="84"/>
        <v>30</v>
      </c>
      <c r="C227">
        <f t="shared" ref="C227:D227" si="151">C216</f>
        <v>8</v>
      </c>
      <c r="D227" t="str">
        <f t="shared" si="151"/>
        <v>$LTA1_5R</v>
      </c>
      <c r="E227">
        <f t="shared" ca="1" si="86"/>
        <v>1.92045</v>
      </c>
      <c r="F227">
        <f t="shared" ca="1" si="87"/>
        <v>0.91428200000000004</v>
      </c>
    </row>
    <row r="228" spans="1:6" x14ac:dyDescent="0.3">
      <c r="A228">
        <f t="shared" si="118"/>
        <v>2000</v>
      </c>
      <c r="B228">
        <f t="shared" ref="B228:B291" si="152">B217+2</f>
        <v>30</v>
      </c>
      <c r="C228">
        <f t="shared" ref="C228:D228" si="153">C217</f>
        <v>9</v>
      </c>
      <c r="D228" t="str">
        <f t="shared" si="153"/>
        <v>$MatAgeDiv1</v>
      </c>
      <c r="E228">
        <f t="shared" ref="E228:E291" ca="1" si="154">OFFSET($E$54,C228,B228)</f>
        <v>1.08586</v>
      </c>
      <c r="F228">
        <f t="shared" ref="F228:F291" ca="1" si="155">OFFSET($E$54,C228,B228+1)</f>
        <v>7.21329E-2</v>
      </c>
    </row>
    <row r="229" spans="1:6" x14ac:dyDescent="0.3">
      <c r="A229">
        <f t="shared" si="118"/>
        <v>2000</v>
      </c>
      <c r="B229">
        <f t="shared" si="152"/>
        <v>30</v>
      </c>
      <c r="C229">
        <f t="shared" ref="C229:D229" si="156">C218</f>
        <v>10</v>
      </c>
      <c r="D229" t="str">
        <f t="shared" si="156"/>
        <v>$MatAgeDiv2</v>
      </c>
      <c r="E229">
        <f t="shared" ca="1" si="154"/>
        <v>1.0625100000000001</v>
      </c>
      <c r="F229">
        <f t="shared" ca="1" si="155"/>
        <v>0.204262</v>
      </c>
    </row>
    <row r="230" spans="1:6" x14ac:dyDescent="0.3">
      <c r="A230">
        <f t="shared" si="118"/>
        <v>2000</v>
      </c>
      <c r="B230">
        <f t="shared" si="152"/>
        <v>30</v>
      </c>
      <c r="C230">
        <f t="shared" ref="C230:D230" si="157">C219</f>
        <v>11</v>
      </c>
      <c r="D230" t="str">
        <f t="shared" si="157"/>
        <v>$RelEffort</v>
      </c>
      <c r="E230">
        <f t="shared" ca="1" si="154"/>
        <v>1.68249</v>
      </c>
      <c r="F230">
        <f t="shared" ca="1" si="155"/>
        <v>0.93645500000000004</v>
      </c>
    </row>
    <row r="231" spans="1:6" x14ac:dyDescent="0.3">
      <c r="A231">
        <f t="shared" si="118"/>
        <v>2100</v>
      </c>
      <c r="B231">
        <f t="shared" si="152"/>
        <v>32</v>
      </c>
      <c r="C231">
        <f t="shared" ref="C231:D231" si="158">C220</f>
        <v>1</v>
      </c>
      <c r="D231" t="str">
        <f t="shared" si="158"/>
        <v>$Fcur_Fmsy</v>
      </c>
      <c r="E231">
        <f t="shared" ca="1" si="154"/>
        <v>0.76066900000000004</v>
      </c>
      <c r="F231">
        <f t="shared" ca="1" si="155"/>
        <v>0.32857500000000001</v>
      </c>
    </row>
    <row r="232" spans="1:6" x14ac:dyDescent="0.3">
      <c r="A232">
        <f t="shared" si="118"/>
        <v>2100</v>
      </c>
      <c r="B232">
        <f t="shared" si="152"/>
        <v>32</v>
      </c>
      <c r="C232">
        <f t="shared" ref="C232:D232" si="159">C221</f>
        <v>2</v>
      </c>
      <c r="D232" t="str">
        <f t="shared" si="159"/>
        <v>$Bcur_Bmsy</v>
      </c>
      <c r="E232">
        <f t="shared" ca="1" si="154"/>
        <v>1.00315</v>
      </c>
      <c r="F232">
        <f t="shared" ca="1" si="155"/>
        <v>0.25869300000000001</v>
      </c>
    </row>
    <row r="233" spans="1:6" x14ac:dyDescent="0.3">
      <c r="A233">
        <f t="shared" si="118"/>
        <v>2100</v>
      </c>
      <c r="B233">
        <f t="shared" si="152"/>
        <v>32</v>
      </c>
      <c r="C233">
        <f t="shared" ref="C233:D233" si="160">C222</f>
        <v>3</v>
      </c>
      <c r="D233" t="str">
        <f t="shared" si="160"/>
        <v>$Bcur_Bmean</v>
      </c>
      <c r="E233">
        <f t="shared" ca="1" si="154"/>
        <v>0.74853999999999998</v>
      </c>
      <c r="F233">
        <f t="shared" ca="1" si="155"/>
        <v>0.12489</v>
      </c>
    </row>
    <row r="234" spans="1:6" x14ac:dyDescent="0.3">
      <c r="A234">
        <f t="shared" si="118"/>
        <v>2100</v>
      </c>
      <c r="B234">
        <f t="shared" si="152"/>
        <v>32</v>
      </c>
      <c r="C234">
        <f t="shared" ref="C234:D234" si="161">C223</f>
        <v>4</v>
      </c>
      <c r="D234" t="str">
        <f t="shared" si="161"/>
        <v>$Bcur2_Bmsy</v>
      </c>
      <c r="E234">
        <f t="shared" ca="1" si="154"/>
        <v>0.92828100000000002</v>
      </c>
      <c r="F234">
        <f t="shared" ca="1" si="155"/>
        <v>0.24914700000000001</v>
      </c>
    </row>
    <row r="235" spans="1:6" x14ac:dyDescent="0.3">
      <c r="A235">
        <f t="shared" si="118"/>
        <v>2100</v>
      </c>
      <c r="B235">
        <f t="shared" si="152"/>
        <v>32</v>
      </c>
      <c r="C235">
        <f t="shared" ref="C235:D235" si="162">C224</f>
        <v>5</v>
      </c>
      <c r="D235" t="str">
        <f t="shared" si="162"/>
        <v>$Bcur2_B20</v>
      </c>
      <c r="E235">
        <f t="shared" ca="1" si="154"/>
        <v>1.8467199999999999</v>
      </c>
      <c r="F235">
        <f t="shared" ca="1" si="155"/>
        <v>0.45779700000000001</v>
      </c>
    </row>
    <row r="236" spans="1:6" x14ac:dyDescent="0.3">
      <c r="A236">
        <f t="shared" si="118"/>
        <v>2100</v>
      </c>
      <c r="B236">
        <f t="shared" si="152"/>
        <v>32</v>
      </c>
      <c r="C236">
        <f t="shared" ref="C236:D236" si="163">C225</f>
        <v>6</v>
      </c>
      <c r="D236" t="str">
        <f t="shared" si="163"/>
        <v>$Bcur3_Bcur</v>
      </c>
      <c r="E236">
        <f t="shared" ca="1" si="154"/>
        <v>0.89193800000000001</v>
      </c>
      <c r="F236">
        <f t="shared" ca="1" si="155"/>
        <v>0.27947100000000002</v>
      </c>
    </row>
    <row r="237" spans="1:6" x14ac:dyDescent="0.3">
      <c r="A237">
        <f t="shared" si="118"/>
        <v>2100</v>
      </c>
      <c r="B237">
        <f t="shared" si="152"/>
        <v>32</v>
      </c>
      <c r="C237">
        <f t="shared" ref="C237:D237" si="164">C226</f>
        <v>7</v>
      </c>
      <c r="D237" t="str">
        <f t="shared" si="164"/>
        <v>$Bcur3_Bmean</v>
      </c>
      <c r="E237">
        <f t="shared" ca="1" si="154"/>
        <v>0.79244099999999995</v>
      </c>
      <c r="F237">
        <f t="shared" ca="1" si="155"/>
        <v>0.261577</v>
      </c>
    </row>
    <row r="238" spans="1:6" x14ac:dyDescent="0.3">
      <c r="A238">
        <f t="shared" si="118"/>
        <v>2100</v>
      </c>
      <c r="B238">
        <f t="shared" si="152"/>
        <v>32</v>
      </c>
      <c r="C238">
        <f t="shared" ref="C238:D238" si="165">C227</f>
        <v>8</v>
      </c>
      <c r="D238" t="str">
        <f t="shared" si="165"/>
        <v>$LTA1_5R</v>
      </c>
      <c r="E238">
        <f t="shared" ca="1" si="154"/>
        <v>2.0306099999999998</v>
      </c>
      <c r="F238">
        <f t="shared" ca="1" si="155"/>
        <v>0.97478299999999996</v>
      </c>
    </row>
    <row r="239" spans="1:6" x14ac:dyDescent="0.3">
      <c r="A239">
        <f t="shared" si="118"/>
        <v>2100</v>
      </c>
      <c r="B239">
        <f t="shared" si="152"/>
        <v>32</v>
      </c>
      <c r="C239">
        <f t="shared" ref="C239:D239" si="166">C228</f>
        <v>9</v>
      </c>
      <c r="D239" t="str">
        <f t="shared" si="166"/>
        <v>$MatAgeDiv1</v>
      </c>
      <c r="E239">
        <f t="shared" ca="1" si="154"/>
        <v>1.08528</v>
      </c>
      <c r="F239">
        <f t="shared" ca="1" si="155"/>
        <v>7.2187899999999999E-2</v>
      </c>
    </row>
    <row r="240" spans="1:6" x14ac:dyDescent="0.3">
      <c r="A240">
        <f t="shared" si="118"/>
        <v>2100</v>
      </c>
      <c r="B240">
        <f t="shared" si="152"/>
        <v>32</v>
      </c>
      <c r="C240">
        <f t="shared" ref="C240:D240" si="167">C229</f>
        <v>10</v>
      </c>
      <c r="D240" t="str">
        <f t="shared" si="167"/>
        <v>$MatAgeDiv2</v>
      </c>
      <c r="E240">
        <f t="shared" ca="1" si="154"/>
        <v>1.03691</v>
      </c>
      <c r="F240">
        <f t="shared" ca="1" si="155"/>
        <v>0.20112099999999999</v>
      </c>
    </row>
    <row r="241" spans="1:6" x14ac:dyDescent="0.3">
      <c r="A241">
        <f t="shared" si="118"/>
        <v>2100</v>
      </c>
      <c r="B241">
        <f t="shared" si="152"/>
        <v>32</v>
      </c>
      <c r="C241">
        <f t="shared" ref="C241:D241" si="168">C230</f>
        <v>11</v>
      </c>
      <c r="D241" t="str">
        <f t="shared" si="168"/>
        <v>$RelEffort</v>
      </c>
      <c r="E241">
        <f t="shared" ca="1" si="154"/>
        <v>1.78833</v>
      </c>
      <c r="F241">
        <f t="shared" ca="1" si="155"/>
        <v>0.99522200000000005</v>
      </c>
    </row>
    <row r="242" spans="1:6" x14ac:dyDescent="0.3">
      <c r="A242">
        <f t="shared" si="118"/>
        <v>2200</v>
      </c>
      <c r="B242">
        <f t="shared" si="152"/>
        <v>34</v>
      </c>
      <c r="C242">
        <f t="shared" ref="C242:D242" si="169">C231</f>
        <v>1</v>
      </c>
      <c r="D242" t="str">
        <f t="shared" si="169"/>
        <v>$Fcur_Fmsy</v>
      </c>
      <c r="E242">
        <f t="shared" ca="1" si="154"/>
        <v>0.80687900000000001</v>
      </c>
      <c r="F242">
        <f t="shared" ca="1" si="155"/>
        <v>0.34941800000000001</v>
      </c>
    </row>
    <row r="243" spans="1:6" x14ac:dyDescent="0.3">
      <c r="A243">
        <f t="shared" si="118"/>
        <v>2200</v>
      </c>
      <c r="B243">
        <f t="shared" si="152"/>
        <v>34</v>
      </c>
      <c r="C243">
        <f t="shared" ref="C243:D243" si="170">C232</f>
        <v>2</v>
      </c>
      <c r="D243" t="str">
        <f t="shared" si="170"/>
        <v>$Bcur_Bmsy</v>
      </c>
      <c r="E243">
        <f t="shared" ca="1" si="154"/>
        <v>0.97894800000000004</v>
      </c>
      <c r="F243">
        <f t="shared" ca="1" si="155"/>
        <v>0.25495099999999998</v>
      </c>
    </row>
    <row r="244" spans="1:6" x14ac:dyDescent="0.3">
      <c r="A244">
        <f t="shared" si="118"/>
        <v>2200</v>
      </c>
      <c r="B244">
        <f t="shared" si="152"/>
        <v>34</v>
      </c>
      <c r="C244">
        <f t="shared" ref="C244:D244" si="171">C233</f>
        <v>3</v>
      </c>
      <c r="D244" t="str">
        <f t="shared" si="171"/>
        <v>$Bcur_Bmean</v>
      </c>
      <c r="E244">
        <f t="shared" ca="1" si="154"/>
        <v>0.73048199999999996</v>
      </c>
      <c r="F244">
        <f t="shared" ca="1" si="155"/>
        <v>0.12461999999999999</v>
      </c>
    </row>
    <row r="245" spans="1:6" x14ac:dyDescent="0.3">
      <c r="A245">
        <f t="shared" si="118"/>
        <v>2200</v>
      </c>
      <c r="B245">
        <f t="shared" si="152"/>
        <v>34</v>
      </c>
      <c r="C245">
        <f t="shared" ref="C245:D245" si="172">C234</f>
        <v>4</v>
      </c>
      <c r="D245" t="str">
        <f t="shared" si="172"/>
        <v>$Bcur2_Bmsy</v>
      </c>
      <c r="E245">
        <f t="shared" ca="1" si="154"/>
        <v>0.89915800000000001</v>
      </c>
      <c r="F245">
        <f t="shared" ca="1" si="155"/>
        <v>0.24407100000000001</v>
      </c>
    </row>
    <row r="246" spans="1:6" x14ac:dyDescent="0.3">
      <c r="A246">
        <f t="shared" si="118"/>
        <v>2200</v>
      </c>
      <c r="B246">
        <f t="shared" si="152"/>
        <v>34</v>
      </c>
      <c r="C246">
        <f t="shared" ref="C246:D246" si="173">C235</f>
        <v>5</v>
      </c>
      <c r="D246" t="str">
        <f t="shared" si="173"/>
        <v>$Bcur2_B20</v>
      </c>
      <c r="E246">
        <f t="shared" ca="1" si="154"/>
        <v>1.7887900000000001</v>
      </c>
      <c r="F246">
        <f t="shared" ca="1" si="155"/>
        <v>0.44922299999999998</v>
      </c>
    </row>
    <row r="247" spans="1:6" x14ac:dyDescent="0.3">
      <c r="A247">
        <f t="shared" si="118"/>
        <v>2200</v>
      </c>
      <c r="B247">
        <f t="shared" si="152"/>
        <v>34</v>
      </c>
      <c r="C247">
        <f t="shared" ref="C247:D247" si="174">C236</f>
        <v>6</v>
      </c>
      <c r="D247" t="str">
        <f t="shared" si="174"/>
        <v>$Bcur3_Bcur</v>
      </c>
      <c r="E247">
        <f t="shared" ca="1" si="154"/>
        <v>0.87071799999999999</v>
      </c>
      <c r="F247">
        <f t="shared" ca="1" si="155"/>
        <v>0.27736100000000002</v>
      </c>
    </row>
    <row r="248" spans="1:6" x14ac:dyDescent="0.3">
      <c r="A248">
        <f t="shared" si="118"/>
        <v>2200</v>
      </c>
      <c r="B248">
        <f t="shared" si="152"/>
        <v>34</v>
      </c>
      <c r="C248">
        <f t="shared" ref="C248:D248" si="175">C237</f>
        <v>7</v>
      </c>
      <c r="D248" t="str">
        <f t="shared" si="175"/>
        <v>$Bcur3_Bmean</v>
      </c>
      <c r="E248">
        <f t="shared" ca="1" si="154"/>
        <v>0.76862799999999998</v>
      </c>
      <c r="F248">
        <f t="shared" ca="1" si="155"/>
        <v>0.25827499999999998</v>
      </c>
    </row>
    <row r="249" spans="1:6" x14ac:dyDescent="0.3">
      <c r="A249">
        <f t="shared" si="118"/>
        <v>2200</v>
      </c>
      <c r="B249">
        <f t="shared" si="152"/>
        <v>34</v>
      </c>
      <c r="C249">
        <f t="shared" ref="C249:D249" si="176">C238</f>
        <v>8</v>
      </c>
      <c r="D249" t="str">
        <f t="shared" si="176"/>
        <v>$LTA1_5R</v>
      </c>
      <c r="E249">
        <f t="shared" ca="1" si="154"/>
        <v>2.1466500000000002</v>
      </c>
      <c r="F249">
        <f t="shared" ca="1" si="155"/>
        <v>1.0395000000000001</v>
      </c>
    </row>
    <row r="250" spans="1:6" x14ac:dyDescent="0.3">
      <c r="A250">
        <f t="shared" si="118"/>
        <v>2200</v>
      </c>
      <c r="B250">
        <f t="shared" si="152"/>
        <v>34</v>
      </c>
      <c r="C250">
        <f t="shared" ref="C250:D250" si="177">C239</f>
        <v>9</v>
      </c>
      <c r="D250" t="str">
        <f t="shared" si="177"/>
        <v>$MatAgeDiv1</v>
      </c>
      <c r="E250">
        <f t="shared" ca="1" si="154"/>
        <v>1.0845400000000001</v>
      </c>
      <c r="F250">
        <f t="shared" ca="1" si="155"/>
        <v>7.2231900000000002E-2</v>
      </c>
    </row>
    <row r="251" spans="1:6" x14ac:dyDescent="0.3">
      <c r="A251">
        <f t="shared" si="118"/>
        <v>2200</v>
      </c>
      <c r="B251">
        <f t="shared" si="152"/>
        <v>34</v>
      </c>
      <c r="C251">
        <f t="shared" ref="C251:D251" si="178">C240</f>
        <v>10</v>
      </c>
      <c r="D251" t="str">
        <f t="shared" si="178"/>
        <v>$MatAgeDiv2</v>
      </c>
      <c r="E251">
        <f t="shared" ca="1" si="154"/>
        <v>1.0118499999999999</v>
      </c>
      <c r="F251">
        <f t="shared" ca="1" si="155"/>
        <v>0.197571</v>
      </c>
    </row>
    <row r="252" spans="1:6" x14ac:dyDescent="0.3">
      <c r="A252">
        <f t="shared" si="118"/>
        <v>2200</v>
      </c>
      <c r="B252">
        <f t="shared" si="152"/>
        <v>34</v>
      </c>
      <c r="C252">
        <f t="shared" ref="C252:D252" si="179">C241</f>
        <v>11</v>
      </c>
      <c r="D252" t="str">
        <f t="shared" si="179"/>
        <v>$RelEffort</v>
      </c>
      <c r="E252">
        <f t="shared" ca="1" si="154"/>
        <v>1.89697</v>
      </c>
      <c r="F252">
        <f t="shared" ca="1" si="155"/>
        <v>1.05555</v>
      </c>
    </row>
    <row r="253" spans="1:6" x14ac:dyDescent="0.3">
      <c r="A253">
        <f t="shared" si="118"/>
        <v>2300</v>
      </c>
      <c r="B253">
        <f t="shared" si="152"/>
        <v>36</v>
      </c>
      <c r="C253">
        <f t="shared" ref="C253:D253" si="180">C242</f>
        <v>1</v>
      </c>
      <c r="D253" t="str">
        <f t="shared" si="180"/>
        <v>$Fcur_Fmsy</v>
      </c>
      <c r="E253">
        <f t="shared" ca="1" si="154"/>
        <v>0.85433899999999996</v>
      </c>
      <c r="F253">
        <f t="shared" ca="1" si="155"/>
        <v>0.37095099999999998</v>
      </c>
    </row>
    <row r="254" spans="1:6" x14ac:dyDescent="0.3">
      <c r="A254">
        <f t="shared" si="118"/>
        <v>2300</v>
      </c>
      <c r="B254">
        <f t="shared" si="152"/>
        <v>36</v>
      </c>
      <c r="C254">
        <f t="shared" ref="C254:D254" si="181">C243</f>
        <v>2</v>
      </c>
      <c r="D254" t="str">
        <f t="shared" si="181"/>
        <v>$Bcur_Bmsy</v>
      </c>
      <c r="E254">
        <f t="shared" ca="1" si="154"/>
        <v>0.95495300000000005</v>
      </c>
      <c r="F254">
        <f t="shared" ca="1" si="155"/>
        <v>0.251249</v>
      </c>
    </row>
    <row r="255" spans="1:6" x14ac:dyDescent="0.3">
      <c r="A255">
        <f t="shared" si="118"/>
        <v>2300</v>
      </c>
      <c r="B255">
        <f t="shared" si="152"/>
        <v>36</v>
      </c>
      <c r="C255">
        <f t="shared" ref="C255:D255" si="182">C244</f>
        <v>3</v>
      </c>
      <c r="D255" t="str">
        <f t="shared" si="182"/>
        <v>$Bcur_Bmean</v>
      </c>
      <c r="E255">
        <f t="shared" ca="1" si="154"/>
        <v>0.71257700000000002</v>
      </c>
      <c r="F255">
        <f t="shared" ca="1" si="155"/>
        <v>0.12433</v>
      </c>
    </row>
    <row r="256" spans="1:6" x14ac:dyDescent="0.3">
      <c r="A256">
        <f t="shared" si="118"/>
        <v>2300</v>
      </c>
      <c r="B256">
        <f t="shared" si="152"/>
        <v>36</v>
      </c>
      <c r="C256">
        <f t="shared" ref="C256:D256" si="183">C245</f>
        <v>4</v>
      </c>
      <c r="D256" t="str">
        <f t="shared" si="183"/>
        <v>$Bcur2_Bmsy</v>
      </c>
      <c r="E256">
        <f t="shared" ca="1" si="154"/>
        <v>0.87092899999999995</v>
      </c>
      <c r="F256">
        <f t="shared" ca="1" si="155"/>
        <v>0.23910500000000001</v>
      </c>
    </row>
    <row r="257" spans="1:6" x14ac:dyDescent="0.3">
      <c r="A257">
        <f t="shared" si="118"/>
        <v>2300</v>
      </c>
      <c r="B257">
        <f t="shared" si="152"/>
        <v>36</v>
      </c>
      <c r="C257">
        <f t="shared" ref="C257:D257" si="184">C246</f>
        <v>5</v>
      </c>
      <c r="D257" t="str">
        <f t="shared" si="184"/>
        <v>$Bcur2_B20</v>
      </c>
      <c r="E257">
        <f t="shared" ca="1" si="154"/>
        <v>1.7326299999999999</v>
      </c>
      <c r="F257">
        <f t="shared" ca="1" si="155"/>
        <v>0.44080900000000001</v>
      </c>
    </row>
    <row r="258" spans="1:6" x14ac:dyDescent="0.3">
      <c r="A258">
        <f t="shared" si="118"/>
        <v>2300</v>
      </c>
      <c r="B258">
        <f t="shared" si="152"/>
        <v>36</v>
      </c>
      <c r="C258">
        <f t="shared" ref="C258:D258" si="185">C247</f>
        <v>6</v>
      </c>
      <c r="D258" t="str">
        <f t="shared" si="185"/>
        <v>$Bcur3_Bcur</v>
      </c>
      <c r="E258">
        <f t="shared" ca="1" si="154"/>
        <v>0.85052300000000003</v>
      </c>
      <c r="F258">
        <f t="shared" ca="1" si="155"/>
        <v>0.27525899999999998</v>
      </c>
    </row>
    <row r="259" spans="1:6" x14ac:dyDescent="0.3">
      <c r="A259">
        <f t="shared" ref="A259:A296" si="186">A248+100</f>
        <v>2300</v>
      </c>
      <c r="B259">
        <f t="shared" si="152"/>
        <v>36</v>
      </c>
      <c r="C259">
        <f t="shared" ref="C259:D259" si="187">C248</f>
        <v>7</v>
      </c>
      <c r="D259" t="str">
        <f t="shared" si="187"/>
        <v>$Bcur3_Bmean</v>
      </c>
      <c r="E259">
        <f t="shared" ca="1" si="154"/>
        <v>0.74586200000000002</v>
      </c>
      <c r="F259">
        <f t="shared" ca="1" si="155"/>
        <v>0.25497500000000001</v>
      </c>
    </row>
    <row r="260" spans="1:6" x14ac:dyDescent="0.3">
      <c r="A260">
        <f t="shared" si="186"/>
        <v>2300</v>
      </c>
      <c r="B260">
        <f t="shared" si="152"/>
        <v>36</v>
      </c>
      <c r="C260">
        <f t="shared" ref="C260:D260" si="188">C249</f>
        <v>8</v>
      </c>
      <c r="D260" t="str">
        <f t="shared" si="188"/>
        <v>$LTA1_5R</v>
      </c>
      <c r="E260">
        <f t="shared" ca="1" si="154"/>
        <v>2.2690000000000001</v>
      </c>
      <c r="F260">
        <f t="shared" ca="1" si="155"/>
        <v>1.10884</v>
      </c>
    </row>
    <row r="261" spans="1:6" x14ac:dyDescent="0.3">
      <c r="A261">
        <f t="shared" si="186"/>
        <v>2300</v>
      </c>
      <c r="B261">
        <f t="shared" si="152"/>
        <v>36</v>
      </c>
      <c r="C261">
        <f t="shared" ref="C261:D261" si="189">C250</f>
        <v>9</v>
      </c>
      <c r="D261" t="str">
        <f t="shared" si="189"/>
        <v>$MatAgeDiv1</v>
      </c>
      <c r="E261">
        <f t="shared" ca="1" si="154"/>
        <v>1.0836399999999999</v>
      </c>
      <c r="F261">
        <f t="shared" ca="1" si="155"/>
        <v>7.22637E-2</v>
      </c>
    </row>
    <row r="262" spans="1:6" x14ac:dyDescent="0.3">
      <c r="A262">
        <f t="shared" si="186"/>
        <v>2300</v>
      </c>
      <c r="B262">
        <f t="shared" si="152"/>
        <v>36</v>
      </c>
      <c r="C262">
        <f t="shared" ref="C262:D262" si="190">C251</f>
        <v>10</v>
      </c>
      <c r="D262" t="str">
        <f t="shared" si="190"/>
        <v>$MatAgeDiv2</v>
      </c>
      <c r="E262">
        <f t="shared" ca="1" si="154"/>
        <v>0.98741400000000001</v>
      </c>
      <c r="F262">
        <f t="shared" ca="1" si="155"/>
        <v>0.19367000000000001</v>
      </c>
    </row>
    <row r="263" spans="1:6" x14ac:dyDescent="0.3">
      <c r="A263">
        <f t="shared" si="186"/>
        <v>2300</v>
      </c>
      <c r="B263">
        <f t="shared" si="152"/>
        <v>36</v>
      </c>
      <c r="C263">
        <f t="shared" ref="C263:D263" si="191">C252</f>
        <v>11</v>
      </c>
      <c r="D263" t="str">
        <f t="shared" si="191"/>
        <v>$RelEffort</v>
      </c>
      <c r="E263">
        <f t="shared" ca="1" si="154"/>
        <v>2.0085500000000001</v>
      </c>
      <c r="F263">
        <f t="shared" ca="1" si="155"/>
        <v>1.11751</v>
      </c>
    </row>
    <row r="264" spans="1:6" x14ac:dyDescent="0.3">
      <c r="A264">
        <f t="shared" si="186"/>
        <v>2400</v>
      </c>
      <c r="B264">
        <f t="shared" si="152"/>
        <v>38</v>
      </c>
      <c r="C264">
        <f t="shared" ref="C264:D264" si="192">C253</f>
        <v>1</v>
      </c>
      <c r="D264" t="str">
        <f t="shared" si="192"/>
        <v>$Fcur_Fmsy</v>
      </c>
      <c r="E264">
        <f t="shared" ca="1" si="154"/>
        <v>0.90311399999999997</v>
      </c>
      <c r="F264">
        <f t="shared" ca="1" si="155"/>
        <v>0.39321699999999998</v>
      </c>
    </row>
    <row r="265" spans="1:6" x14ac:dyDescent="0.3">
      <c r="A265">
        <f t="shared" si="186"/>
        <v>2400</v>
      </c>
      <c r="B265">
        <f t="shared" si="152"/>
        <v>38</v>
      </c>
      <c r="C265">
        <f t="shared" ref="C265:D265" si="193">C254</f>
        <v>2</v>
      </c>
      <c r="D265" t="str">
        <f t="shared" si="193"/>
        <v>$Bcur_Bmsy</v>
      </c>
      <c r="E265">
        <f t="shared" ca="1" si="154"/>
        <v>0.93116600000000005</v>
      </c>
      <c r="F265">
        <f t="shared" ca="1" si="155"/>
        <v>0.247584</v>
      </c>
    </row>
    <row r="266" spans="1:6" x14ac:dyDescent="0.3">
      <c r="A266">
        <f t="shared" si="186"/>
        <v>2400</v>
      </c>
      <c r="B266">
        <f t="shared" si="152"/>
        <v>38</v>
      </c>
      <c r="C266">
        <f t="shared" ref="C266:D266" si="194">C255</f>
        <v>3</v>
      </c>
      <c r="D266" t="str">
        <f t="shared" si="194"/>
        <v>$Bcur_Bmean</v>
      </c>
      <c r="E266">
        <f t="shared" ca="1" si="154"/>
        <v>0.69482699999999997</v>
      </c>
      <c r="F266">
        <f t="shared" ca="1" si="155"/>
        <v>0.124018</v>
      </c>
    </row>
    <row r="267" spans="1:6" x14ac:dyDescent="0.3">
      <c r="A267">
        <f t="shared" si="186"/>
        <v>2400</v>
      </c>
      <c r="B267">
        <f t="shared" si="152"/>
        <v>38</v>
      </c>
      <c r="C267">
        <f t="shared" ref="C267:D267" si="195">C256</f>
        <v>4</v>
      </c>
      <c r="D267" t="str">
        <f t="shared" si="195"/>
        <v>$Bcur2_Bmsy</v>
      </c>
      <c r="E267">
        <f t="shared" ca="1" si="154"/>
        <v>0.84357700000000002</v>
      </c>
      <c r="F267">
        <f t="shared" ca="1" si="155"/>
        <v>0.23424700000000001</v>
      </c>
    </row>
    <row r="268" spans="1:6" x14ac:dyDescent="0.3">
      <c r="A268">
        <f t="shared" si="186"/>
        <v>2400</v>
      </c>
      <c r="B268">
        <f t="shared" si="152"/>
        <v>38</v>
      </c>
      <c r="C268">
        <f t="shared" ref="C268:D268" si="196">C257</f>
        <v>5</v>
      </c>
      <c r="D268" t="str">
        <f t="shared" si="196"/>
        <v>$Bcur2_B20</v>
      </c>
      <c r="E268">
        <f t="shared" ca="1" si="154"/>
        <v>1.67821</v>
      </c>
      <c r="F268">
        <f t="shared" ca="1" si="155"/>
        <v>0.43255199999999999</v>
      </c>
    </row>
    <row r="269" spans="1:6" x14ac:dyDescent="0.3">
      <c r="A269">
        <f t="shared" si="186"/>
        <v>2400</v>
      </c>
      <c r="B269">
        <f t="shared" si="152"/>
        <v>38</v>
      </c>
      <c r="C269">
        <f t="shared" ref="C269:D269" si="197">C258</f>
        <v>6</v>
      </c>
      <c r="D269" t="str">
        <f t="shared" si="197"/>
        <v>$Bcur3_Bcur</v>
      </c>
      <c r="E269">
        <f t="shared" ca="1" si="154"/>
        <v>0.83128000000000002</v>
      </c>
      <c r="F269">
        <f t="shared" ca="1" si="155"/>
        <v>0.27316200000000002</v>
      </c>
    </row>
    <row r="270" spans="1:6" x14ac:dyDescent="0.3">
      <c r="A270">
        <f t="shared" si="186"/>
        <v>2400</v>
      </c>
      <c r="B270">
        <f t="shared" si="152"/>
        <v>38</v>
      </c>
      <c r="C270">
        <f t="shared" ref="C270:D270" si="198">C259</f>
        <v>7</v>
      </c>
      <c r="D270" t="str">
        <f t="shared" si="198"/>
        <v>$Bcur3_Bmean</v>
      </c>
      <c r="E270">
        <f t="shared" ca="1" si="154"/>
        <v>0.72406599999999999</v>
      </c>
      <c r="F270">
        <f t="shared" ca="1" si="155"/>
        <v>0.25168099999999999</v>
      </c>
    </row>
    <row r="271" spans="1:6" x14ac:dyDescent="0.3">
      <c r="A271">
        <f t="shared" si="186"/>
        <v>2400</v>
      </c>
      <c r="B271">
        <f t="shared" si="152"/>
        <v>38</v>
      </c>
      <c r="C271">
        <f t="shared" ref="C271:D271" si="199">C260</f>
        <v>8</v>
      </c>
      <c r="D271" t="str">
        <f t="shared" si="199"/>
        <v>$LTA1_5R</v>
      </c>
      <c r="E271">
        <f t="shared" ca="1" si="154"/>
        <v>2.3981499999999998</v>
      </c>
      <c r="F271">
        <f t="shared" ca="1" si="155"/>
        <v>1.18326</v>
      </c>
    </row>
    <row r="272" spans="1:6" x14ac:dyDescent="0.3">
      <c r="A272">
        <f t="shared" si="186"/>
        <v>2400</v>
      </c>
      <c r="B272">
        <f t="shared" si="152"/>
        <v>38</v>
      </c>
      <c r="C272">
        <f t="shared" ref="C272:D272" si="200">C261</f>
        <v>9</v>
      </c>
      <c r="D272" t="str">
        <f t="shared" si="200"/>
        <v>$MatAgeDiv1</v>
      </c>
      <c r="E272">
        <f t="shared" ca="1" si="154"/>
        <v>1.08256</v>
      </c>
      <c r="F272">
        <f t="shared" ca="1" si="155"/>
        <v>7.2282700000000005E-2</v>
      </c>
    </row>
    <row r="273" spans="1:6" x14ac:dyDescent="0.3">
      <c r="A273">
        <f t="shared" si="186"/>
        <v>2400</v>
      </c>
      <c r="B273">
        <f t="shared" si="152"/>
        <v>38</v>
      </c>
      <c r="C273">
        <f t="shared" ref="C273:D273" si="201">C262</f>
        <v>10</v>
      </c>
      <c r="D273" t="str">
        <f t="shared" si="201"/>
        <v>$MatAgeDiv2</v>
      </c>
      <c r="E273">
        <f t="shared" ca="1" si="154"/>
        <v>0.96364799999999995</v>
      </c>
      <c r="F273">
        <f t="shared" ca="1" si="155"/>
        <v>0.18948100000000001</v>
      </c>
    </row>
    <row r="274" spans="1:6" x14ac:dyDescent="0.3">
      <c r="A274">
        <f t="shared" si="186"/>
        <v>2400</v>
      </c>
      <c r="B274">
        <f t="shared" si="152"/>
        <v>38</v>
      </c>
      <c r="C274">
        <f t="shared" ref="C274:D274" si="202">C263</f>
        <v>11</v>
      </c>
      <c r="D274" t="str">
        <f t="shared" si="202"/>
        <v>$RelEffort</v>
      </c>
      <c r="E274">
        <f t="shared" ca="1" si="154"/>
        <v>2.1232199999999999</v>
      </c>
      <c r="F274">
        <f t="shared" ca="1" si="155"/>
        <v>1.1812100000000001</v>
      </c>
    </row>
    <row r="275" spans="1:6" x14ac:dyDescent="0.3">
      <c r="A275">
        <f t="shared" si="186"/>
        <v>2500</v>
      </c>
      <c r="B275">
        <f t="shared" si="152"/>
        <v>40</v>
      </c>
      <c r="C275">
        <f t="shared" ref="C275:D275" si="203">C264</f>
        <v>1</v>
      </c>
      <c r="D275" t="str">
        <f t="shared" si="203"/>
        <v>$Fcur_Fmsy</v>
      </c>
      <c r="E275">
        <f t="shared" ca="1" si="154"/>
        <v>0</v>
      </c>
      <c r="F275">
        <f t="shared" ca="1" si="155"/>
        <v>0</v>
      </c>
    </row>
    <row r="276" spans="1:6" x14ac:dyDescent="0.3">
      <c r="A276">
        <f t="shared" si="186"/>
        <v>2500</v>
      </c>
      <c r="B276">
        <f t="shared" si="152"/>
        <v>40</v>
      </c>
      <c r="C276">
        <f t="shared" ref="C276:D276" si="204">C265</f>
        <v>2</v>
      </c>
      <c r="D276" t="str">
        <f t="shared" si="204"/>
        <v>$Bcur_Bmsy</v>
      </c>
      <c r="E276">
        <f t="shared" ca="1" si="154"/>
        <v>0</v>
      </c>
      <c r="F276">
        <f t="shared" ca="1" si="155"/>
        <v>0</v>
      </c>
    </row>
    <row r="277" spans="1:6" x14ac:dyDescent="0.3">
      <c r="A277">
        <f t="shared" si="186"/>
        <v>2500</v>
      </c>
      <c r="B277">
        <f t="shared" si="152"/>
        <v>40</v>
      </c>
      <c r="C277">
        <f t="shared" ref="C277:D277" si="205">C266</f>
        <v>3</v>
      </c>
      <c r="D277" t="str">
        <f t="shared" si="205"/>
        <v>$Bcur_Bmean</v>
      </c>
      <c r="E277">
        <f t="shared" ca="1" si="154"/>
        <v>0</v>
      </c>
      <c r="F277">
        <f t="shared" ca="1" si="155"/>
        <v>0</v>
      </c>
    </row>
    <row r="278" spans="1:6" x14ac:dyDescent="0.3">
      <c r="A278">
        <f t="shared" si="186"/>
        <v>2500</v>
      </c>
      <c r="B278">
        <f t="shared" si="152"/>
        <v>40</v>
      </c>
      <c r="C278">
        <f t="shared" ref="C278:D278" si="206">C267</f>
        <v>4</v>
      </c>
      <c r="D278" t="str">
        <f t="shared" si="206"/>
        <v>$Bcur2_Bmsy</v>
      </c>
      <c r="E278">
        <f t="shared" ca="1" si="154"/>
        <v>0</v>
      </c>
      <c r="F278">
        <f t="shared" ca="1" si="155"/>
        <v>0</v>
      </c>
    </row>
    <row r="279" spans="1:6" x14ac:dyDescent="0.3">
      <c r="A279">
        <f t="shared" si="186"/>
        <v>2500</v>
      </c>
      <c r="B279">
        <f t="shared" si="152"/>
        <v>40</v>
      </c>
      <c r="C279">
        <f t="shared" ref="C279:D279" si="207">C268</f>
        <v>5</v>
      </c>
      <c r="D279" t="str">
        <f t="shared" si="207"/>
        <v>$Bcur2_B20</v>
      </c>
      <c r="E279">
        <f t="shared" ca="1" si="154"/>
        <v>0</v>
      </c>
      <c r="F279">
        <f t="shared" ca="1" si="155"/>
        <v>0</v>
      </c>
    </row>
    <row r="280" spans="1:6" x14ac:dyDescent="0.3">
      <c r="A280">
        <f t="shared" si="186"/>
        <v>2500</v>
      </c>
      <c r="B280">
        <f t="shared" si="152"/>
        <v>40</v>
      </c>
      <c r="C280">
        <f t="shared" ref="C280:D280" si="208">C269</f>
        <v>6</v>
      </c>
      <c r="D280" t="str">
        <f t="shared" si="208"/>
        <v>$Bcur3_Bcur</v>
      </c>
      <c r="E280">
        <f t="shared" ca="1" si="154"/>
        <v>0</v>
      </c>
      <c r="F280">
        <f t="shared" ca="1" si="155"/>
        <v>0</v>
      </c>
    </row>
    <row r="281" spans="1:6" x14ac:dyDescent="0.3">
      <c r="A281">
        <f t="shared" si="186"/>
        <v>2500</v>
      </c>
      <c r="B281">
        <f t="shared" si="152"/>
        <v>40</v>
      </c>
      <c r="C281">
        <f t="shared" ref="C281:D281" si="209">C270</f>
        <v>7</v>
      </c>
      <c r="D281" t="str">
        <f t="shared" si="209"/>
        <v>$Bcur3_Bmean</v>
      </c>
      <c r="E281">
        <f t="shared" ca="1" si="154"/>
        <v>0</v>
      </c>
      <c r="F281">
        <f t="shared" ca="1" si="155"/>
        <v>0</v>
      </c>
    </row>
    <row r="282" spans="1:6" x14ac:dyDescent="0.3">
      <c r="A282">
        <f t="shared" si="186"/>
        <v>2500</v>
      </c>
      <c r="B282">
        <f t="shared" si="152"/>
        <v>40</v>
      </c>
      <c r="C282">
        <f t="shared" ref="C282:D282" si="210">C271</f>
        <v>8</v>
      </c>
      <c r="D282" t="str">
        <f t="shared" si="210"/>
        <v>$LTA1_5R</v>
      </c>
      <c r="E282">
        <f t="shared" ca="1" si="154"/>
        <v>0</v>
      </c>
      <c r="F282">
        <f t="shared" ca="1" si="155"/>
        <v>0</v>
      </c>
    </row>
    <row r="283" spans="1:6" x14ac:dyDescent="0.3">
      <c r="A283">
        <f t="shared" si="186"/>
        <v>2500</v>
      </c>
      <c r="B283">
        <f t="shared" si="152"/>
        <v>40</v>
      </c>
      <c r="C283">
        <f t="shared" ref="C283:D283" si="211">C272</f>
        <v>9</v>
      </c>
      <c r="D283" t="str">
        <f t="shared" si="211"/>
        <v>$MatAgeDiv1</v>
      </c>
      <c r="E283">
        <f t="shared" ca="1" si="154"/>
        <v>0</v>
      </c>
      <c r="F283">
        <f t="shared" ca="1" si="155"/>
        <v>0</v>
      </c>
    </row>
    <row r="284" spans="1:6" x14ac:dyDescent="0.3">
      <c r="A284">
        <f t="shared" si="186"/>
        <v>2500</v>
      </c>
      <c r="B284">
        <f t="shared" si="152"/>
        <v>40</v>
      </c>
      <c r="C284">
        <f t="shared" ref="C284:D284" si="212">C273</f>
        <v>10</v>
      </c>
      <c r="D284" t="str">
        <f t="shared" si="212"/>
        <v>$MatAgeDiv2</v>
      </c>
      <c r="E284">
        <f t="shared" ca="1" si="154"/>
        <v>0</v>
      </c>
      <c r="F284">
        <f t="shared" ca="1" si="155"/>
        <v>0</v>
      </c>
    </row>
    <row r="285" spans="1:6" x14ac:dyDescent="0.3">
      <c r="A285">
        <f t="shared" si="186"/>
        <v>2500</v>
      </c>
      <c r="B285">
        <f t="shared" si="152"/>
        <v>40</v>
      </c>
      <c r="C285">
        <f t="shared" ref="C285:D285" si="213">C274</f>
        <v>11</v>
      </c>
      <c r="D285" t="str">
        <f t="shared" si="213"/>
        <v>$RelEffort</v>
      </c>
      <c r="E285">
        <f t="shared" ca="1" si="154"/>
        <v>0</v>
      </c>
      <c r="F285">
        <f t="shared" ca="1" si="155"/>
        <v>0</v>
      </c>
    </row>
    <row r="286" spans="1:6" x14ac:dyDescent="0.3">
      <c r="A286">
        <f t="shared" si="186"/>
        <v>2600</v>
      </c>
      <c r="B286">
        <f t="shared" si="152"/>
        <v>42</v>
      </c>
      <c r="C286">
        <f t="shared" ref="C286:D286" si="214">C275</f>
        <v>1</v>
      </c>
      <c r="D286" t="str">
        <f t="shared" si="214"/>
        <v>$Fcur_Fmsy</v>
      </c>
      <c r="E286">
        <f t="shared" ca="1" si="154"/>
        <v>0</v>
      </c>
      <c r="F286">
        <f t="shared" ca="1" si="155"/>
        <v>0</v>
      </c>
    </row>
    <row r="287" spans="1:6" x14ac:dyDescent="0.3">
      <c r="A287">
        <f t="shared" si="186"/>
        <v>2600</v>
      </c>
      <c r="B287">
        <f t="shared" si="152"/>
        <v>42</v>
      </c>
      <c r="C287">
        <f t="shared" ref="C287:D287" si="215">C276</f>
        <v>2</v>
      </c>
      <c r="D287" t="str">
        <f t="shared" si="215"/>
        <v>$Bcur_Bmsy</v>
      </c>
      <c r="E287">
        <f t="shared" ca="1" si="154"/>
        <v>0</v>
      </c>
      <c r="F287">
        <f t="shared" ca="1" si="155"/>
        <v>0</v>
      </c>
    </row>
    <row r="288" spans="1:6" x14ac:dyDescent="0.3">
      <c r="A288">
        <f t="shared" si="186"/>
        <v>2600</v>
      </c>
      <c r="B288">
        <f t="shared" si="152"/>
        <v>42</v>
      </c>
      <c r="C288">
        <f t="shared" ref="C288:D288" si="216">C277</f>
        <v>3</v>
      </c>
      <c r="D288" t="str">
        <f t="shared" si="216"/>
        <v>$Bcur_Bmean</v>
      </c>
      <c r="E288">
        <f t="shared" ca="1" si="154"/>
        <v>0</v>
      </c>
      <c r="F288">
        <f t="shared" ca="1" si="155"/>
        <v>0</v>
      </c>
    </row>
    <row r="289" spans="1:6" x14ac:dyDescent="0.3">
      <c r="A289">
        <f t="shared" si="186"/>
        <v>2600</v>
      </c>
      <c r="B289">
        <f t="shared" si="152"/>
        <v>42</v>
      </c>
      <c r="C289">
        <f t="shared" ref="C289:D289" si="217">C278</f>
        <v>4</v>
      </c>
      <c r="D289" t="str">
        <f t="shared" si="217"/>
        <v>$Bcur2_Bmsy</v>
      </c>
      <c r="E289">
        <f t="shared" ca="1" si="154"/>
        <v>0</v>
      </c>
      <c r="F289">
        <f t="shared" ca="1" si="155"/>
        <v>0</v>
      </c>
    </row>
    <row r="290" spans="1:6" x14ac:dyDescent="0.3">
      <c r="A290">
        <f t="shared" si="186"/>
        <v>2600</v>
      </c>
      <c r="B290">
        <f t="shared" si="152"/>
        <v>42</v>
      </c>
      <c r="C290">
        <f t="shared" ref="C290:D290" si="218">C279</f>
        <v>5</v>
      </c>
      <c r="D290" t="str">
        <f t="shared" si="218"/>
        <v>$Bcur2_B20</v>
      </c>
      <c r="E290">
        <f t="shared" ca="1" si="154"/>
        <v>0</v>
      </c>
      <c r="F290">
        <f t="shared" ca="1" si="155"/>
        <v>0</v>
      </c>
    </row>
    <row r="291" spans="1:6" x14ac:dyDescent="0.3">
      <c r="A291">
        <f t="shared" si="186"/>
        <v>2600</v>
      </c>
      <c r="B291">
        <f t="shared" si="152"/>
        <v>42</v>
      </c>
      <c r="C291">
        <f t="shared" ref="C291:D291" si="219">C280</f>
        <v>6</v>
      </c>
      <c r="D291" t="str">
        <f t="shared" si="219"/>
        <v>$Bcur3_Bcur</v>
      </c>
      <c r="E291">
        <f t="shared" ca="1" si="154"/>
        <v>0</v>
      </c>
      <c r="F291">
        <f t="shared" ca="1" si="155"/>
        <v>0</v>
      </c>
    </row>
    <row r="292" spans="1:6" x14ac:dyDescent="0.3">
      <c r="A292">
        <f t="shared" si="186"/>
        <v>2600</v>
      </c>
      <c r="B292">
        <f t="shared" ref="B292:B296" si="220">B281+2</f>
        <v>42</v>
      </c>
      <c r="C292">
        <f t="shared" ref="C292:D292" si="221">C281</f>
        <v>7</v>
      </c>
      <c r="D292" t="str">
        <f t="shared" si="221"/>
        <v>$Bcur3_Bmean</v>
      </c>
      <c r="E292">
        <f t="shared" ref="E292:E296" ca="1" si="222">OFFSET($E$54,C292,B292)</f>
        <v>0</v>
      </c>
      <c r="F292">
        <f t="shared" ref="F292:F296" ca="1" si="223">OFFSET($E$54,C292,B292+1)</f>
        <v>0</v>
      </c>
    </row>
    <row r="293" spans="1:6" x14ac:dyDescent="0.3">
      <c r="A293">
        <f t="shared" si="186"/>
        <v>2600</v>
      </c>
      <c r="B293">
        <f t="shared" si="220"/>
        <v>42</v>
      </c>
      <c r="C293">
        <f t="shared" ref="C293:D293" si="224">C282</f>
        <v>8</v>
      </c>
      <c r="D293" t="str">
        <f t="shared" si="224"/>
        <v>$LTA1_5R</v>
      </c>
      <c r="E293">
        <f t="shared" ca="1" si="222"/>
        <v>0</v>
      </c>
      <c r="F293">
        <f t="shared" ca="1" si="223"/>
        <v>0</v>
      </c>
    </row>
    <row r="294" spans="1:6" x14ac:dyDescent="0.3">
      <c r="A294">
        <f t="shared" si="186"/>
        <v>2600</v>
      </c>
      <c r="B294">
        <f t="shared" si="220"/>
        <v>42</v>
      </c>
      <c r="C294">
        <f t="shared" ref="C294:D294" si="225">C283</f>
        <v>9</v>
      </c>
      <c r="D294" t="str">
        <f t="shared" si="225"/>
        <v>$MatAgeDiv1</v>
      </c>
      <c r="E294">
        <f t="shared" ca="1" si="222"/>
        <v>0</v>
      </c>
      <c r="F294">
        <f t="shared" ca="1" si="223"/>
        <v>0</v>
      </c>
    </row>
    <row r="295" spans="1:6" x14ac:dyDescent="0.3">
      <c r="A295">
        <f t="shared" si="186"/>
        <v>2600</v>
      </c>
      <c r="B295">
        <f t="shared" si="220"/>
        <v>42</v>
      </c>
      <c r="C295">
        <f t="shared" ref="C295:D295" si="226">C284</f>
        <v>10</v>
      </c>
      <c r="D295" t="str">
        <f t="shared" si="226"/>
        <v>$MatAgeDiv2</v>
      </c>
      <c r="E295">
        <f t="shared" ca="1" si="222"/>
        <v>0</v>
      </c>
      <c r="F295">
        <f t="shared" ca="1" si="223"/>
        <v>0</v>
      </c>
    </row>
    <row r="296" spans="1:6" x14ac:dyDescent="0.3">
      <c r="A296">
        <f t="shared" si="186"/>
        <v>2600</v>
      </c>
      <c r="B296">
        <f t="shared" si="220"/>
        <v>42</v>
      </c>
      <c r="C296">
        <f t="shared" ref="C296:D296" si="227">C285</f>
        <v>11</v>
      </c>
      <c r="D296" t="str">
        <f t="shared" si="227"/>
        <v>$RelEffort</v>
      </c>
      <c r="E296">
        <f t="shared" ca="1" si="222"/>
        <v>0</v>
      </c>
      <c r="F296">
        <f t="shared" ca="1" si="223"/>
        <v>0</v>
      </c>
    </row>
  </sheetData>
  <mergeCells count="1">
    <mergeCell ref="P72:V72"/>
  </mergeCells>
  <conditionalFormatting sqref="P93:V9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4:V9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5:V9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6:V9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7:V9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8:V9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052" r:id="rId3">
          <objectPr defaultSize="0" autoPict="0" r:id="rId4">
            <anchor moveWithCells="1" sizeWithCells="1">
              <from>
                <xdr:col>12</xdr:col>
                <xdr:colOff>441960</xdr:colOff>
                <xdr:row>82</xdr:row>
                <xdr:rowOff>175260</xdr:rowOff>
              </from>
              <to>
                <xdr:col>13</xdr:col>
                <xdr:colOff>441960</xdr:colOff>
                <xdr:row>84</xdr:row>
                <xdr:rowOff>45720</xdr:rowOff>
              </to>
            </anchor>
          </objectPr>
        </oleObject>
      </mc:Choice>
      <mc:Fallback>
        <oleObject progId="Equation.DSMT4" shapeId="2052" r:id="rId3"/>
      </mc:Fallback>
    </mc:AlternateContent>
    <mc:AlternateContent xmlns:mc="http://schemas.openxmlformats.org/markup-compatibility/2006">
      <mc:Choice Requires="x14">
        <oleObject progId="Equation.DSMT4" shapeId="2061" r:id="rId5">
          <objectPr defaultSize="0" autoPict="0" r:id="rId6">
            <anchor moveWithCells="1" sizeWithCells="1">
              <from>
                <xdr:col>12</xdr:col>
                <xdr:colOff>365760</xdr:colOff>
                <xdr:row>73</xdr:row>
                <xdr:rowOff>121920</xdr:rowOff>
              </from>
              <to>
                <xdr:col>13</xdr:col>
                <xdr:colOff>502920</xdr:colOff>
                <xdr:row>75</xdr:row>
                <xdr:rowOff>0</xdr:rowOff>
              </to>
            </anchor>
          </objectPr>
        </oleObject>
      </mc:Choice>
      <mc:Fallback>
        <oleObject progId="Equation.DSMT4" shapeId="2061" r:id="rId5"/>
      </mc:Fallback>
    </mc:AlternateContent>
    <mc:AlternateContent xmlns:mc="http://schemas.openxmlformats.org/markup-compatibility/2006">
      <mc:Choice Requires="x14">
        <oleObject progId="Equation.DSMT4" shapeId="2060" r:id="rId7">
          <objectPr defaultSize="0" autoPict="0" r:id="rId8">
            <anchor moveWithCells="1" sizeWithCells="1">
              <from>
                <xdr:col>12</xdr:col>
                <xdr:colOff>441960</xdr:colOff>
                <xdr:row>74</xdr:row>
                <xdr:rowOff>175260</xdr:rowOff>
              </from>
              <to>
                <xdr:col>13</xdr:col>
                <xdr:colOff>594360</xdr:colOff>
                <xdr:row>76</xdr:row>
                <xdr:rowOff>60960</xdr:rowOff>
              </to>
            </anchor>
          </objectPr>
        </oleObject>
      </mc:Choice>
      <mc:Fallback>
        <oleObject progId="Equation.DSMT4" shapeId="2060" r:id="rId7"/>
      </mc:Fallback>
    </mc:AlternateContent>
    <mc:AlternateContent xmlns:mc="http://schemas.openxmlformats.org/markup-compatibility/2006">
      <mc:Choice Requires="x14">
        <oleObject progId="Equation.DSMT4" shapeId="2059" r:id="rId9">
          <objectPr defaultSize="0" autoPict="0" r:id="rId10">
            <anchor moveWithCells="1" sizeWithCells="1">
              <from>
                <xdr:col>12</xdr:col>
                <xdr:colOff>441960</xdr:colOff>
                <xdr:row>75</xdr:row>
                <xdr:rowOff>175260</xdr:rowOff>
              </from>
              <to>
                <xdr:col>13</xdr:col>
                <xdr:colOff>594360</xdr:colOff>
                <xdr:row>77</xdr:row>
                <xdr:rowOff>60960</xdr:rowOff>
              </to>
            </anchor>
          </objectPr>
        </oleObject>
      </mc:Choice>
      <mc:Fallback>
        <oleObject progId="Equation.DSMT4" shapeId="2059" r:id="rId9"/>
      </mc:Fallback>
    </mc:AlternateContent>
    <mc:AlternateContent xmlns:mc="http://schemas.openxmlformats.org/markup-compatibility/2006">
      <mc:Choice Requires="x14">
        <oleObject progId="Equation.DSMT4" shapeId="2058" r:id="rId11">
          <objectPr defaultSize="0" autoPict="0" r:id="rId12">
            <anchor moveWithCells="1" sizeWithCells="1">
              <from>
                <xdr:col>12</xdr:col>
                <xdr:colOff>441960</xdr:colOff>
                <xdr:row>76</xdr:row>
                <xdr:rowOff>175260</xdr:rowOff>
              </from>
              <to>
                <xdr:col>13</xdr:col>
                <xdr:colOff>563880</xdr:colOff>
                <xdr:row>78</xdr:row>
                <xdr:rowOff>22860</xdr:rowOff>
              </to>
            </anchor>
          </objectPr>
        </oleObject>
      </mc:Choice>
      <mc:Fallback>
        <oleObject progId="Equation.DSMT4" shapeId="2058" r:id="rId11"/>
      </mc:Fallback>
    </mc:AlternateContent>
    <mc:AlternateContent xmlns:mc="http://schemas.openxmlformats.org/markup-compatibility/2006">
      <mc:Choice Requires="x14">
        <oleObject progId="Equation.DSMT4" shapeId="2057" r:id="rId13">
          <objectPr defaultSize="0" autoPict="0" r:id="rId14">
            <anchor moveWithCells="1" sizeWithCells="1">
              <from>
                <xdr:col>12</xdr:col>
                <xdr:colOff>441960</xdr:colOff>
                <xdr:row>77</xdr:row>
                <xdr:rowOff>175260</xdr:rowOff>
              </from>
              <to>
                <xdr:col>13</xdr:col>
                <xdr:colOff>579120</xdr:colOff>
                <xdr:row>79</xdr:row>
                <xdr:rowOff>22860</xdr:rowOff>
              </to>
            </anchor>
          </objectPr>
        </oleObject>
      </mc:Choice>
      <mc:Fallback>
        <oleObject progId="Equation.DSMT4" shapeId="2057" r:id="rId13"/>
      </mc:Fallback>
    </mc:AlternateContent>
    <mc:AlternateContent xmlns:mc="http://schemas.openxmlformats.org/markup-compatibility/2006">
      <mc:Choice Requires="x14">
        <oleObject progId="Equation.DSMT4" shapeId="2056" r:id="rId15">
          <objectPr defaultSize="0" autoPict="0" r:id="rId16">
            <anchor moveWithCells="1" sizeWithCells="1">
              <from>
                <xdr:col>12</xdr:col>
                <xdr:colOff>441960</xdr:colOff>
                <xdr:row>78</xdr:row>
                <xdr:rowOff>175260</xdr:rowOff>
              </from>
              <to>
                <xdr:col>14</xdr:col>
                <xdr:colOff>0</xdr:colOff>
                <xdr:row>80</xdr:row>
                <xdr:rowOff>45720</xdr:rowOff>
              </to>
            </anchor>
          </objectPr>
        </oleObject>
      </mc:Choice>
      <mc:Fallback>
        <oleObject progId="Equation.DSMT4" shapeId="2056" r:id="rId15"/>
      </mc:Fallback>
    </mc:AlternateContent>
    <mc:AlternateContent xmlns:mc="http://schemas.openxmlformats.org/markup-compatibility/2006">
      <mc:Choice Requires="x14">
        <oleObject progId="Equation.DSMT4" shapeId="2055" r:id="rId17">
          <objectPr defaultSize="0" autoPict="0" r:id="rId18">
            <anchor moveWithCells="1" sizeWithCells="1">
              <from>
                <xdr:col>12</xdr:col>
                <xdr:colOff>441960</xdr:colOff>
                <xdr:row>79</xdr:row>
                <xdr:rowOff>175260</xdr:rowOff>
              </from>
              <to>
                <xdr:col>13</xdr:col>
                <xdr:colOff>601980</xdr:colOff>
                <xdr:row>81</xdr:row>
                <xdr:rowOff>22860</xdr:rowOff>
              </to>
            </anchor>
          </objectPr>
        </oleObject>
      </mc:Choice>
      <mc:Fallback>
        <oleObject progId="Equation.DSMT4" shapeId="2055" r:id="rId17"/>
      </mc:Fallback>
    </mc:AlternateContent>
    <mc:AlternateContent xmlns:mc="http://schemas.openxmlformats.org/markup-compatibility/2006">
      <mc:Choice Requires="x14">
        <oleObject progId="Equation.DSMT4" shapeId="2054" r:id="rId19">
          <objectPr defaultSize="0" autoPict="0" r:id="rId20">
            <anchor moveWithCells="1" sizeWithCells="1">
              <from>
                <xdr:col>12</xdr:col>
                <xdr:colOff>441960</xdr:colOff>
                <xdr:row>80</xdr:row>
                <xdr:rowOff>175260</xdr:rowOff>
              </from>
              <to>
                <xdr:col>13</xdr:col>
                <xdr:colOff>601980</xdr:colOff>
                <xdr:row>82</xdr:row>
                <xdr:rowOff>22860</xdr:rowOff>
              </to>
            </anchor>
          </objectPr>
        </oleObject>
      </mc:Choice>
      <mc:Fallback>
        <oleObject progId="Equation.DSMT4" shapeId="2054" r:id="rId19"/>
      </mc:Fallback>
    </mc:AlternateContent>
    <mc:AlternateContent xmlns:mc="http://schemas.openxmlformats.org/markup-compatibility/2006">
      <mc:Choice Requires="x14">
        <oleObject progId="Equation.DSMT4" shapeId="2053" r:id="rId21">
          <objectPr defaultSize="0" autoPict="0" r:id="rId22">
            <anchor moveWithCells="1" sizeWithCells="1">
              <from>
                <xdr:col>12</xdr:col>
                <xdr:colOff>441960</xdr:colOff>
                <xdr:row>81</xdr:row>
                <xdr:rowOff>175260</xdr:rowOff>
              </from>
              <to>
                <xdr:col>13</xdr:col>
                <xdr:colOff>594360</xdr:colOff>
                <xdr:row>83</xdr:row>
                <xdr:rowOff>22860</xdr:rowOff>
              </to>
            </anchor>
          </objectPr>
        </oleObject>
      </mc:Choice>
      <mc:Fallback>
        <oleObject progId="Equation.DSMT4" shapeId="2053" r:id="rId21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1"/>
  <sheetViews>
    <sheetView topLeftCell="N66" workbookViewId="0">
      <selection activeCell="N54" sqref="N54"/>
    </sheetView>
  </sheetViews>
  <sheetFormatPr defaultRowHeight="14.4" x14ac:dyDescent="0.3"/>
  <cols>
    <col min="10" max="10" width="12" bestFit="1" customWidth="1"/>
  </cols>
  <sheetData>
    <row r="1" spans="1:52" x14ac:dyDescent="0.3"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  <c r="AZ1">
        <v>2013</v>
      </c>
    </row>
    <row r="2" spans="1:52" x14ac:dyDescent="0.3">
      <c r="C2">
        <v>9.3981200000000005</v>
      </c>
      <c r="D2">
        <v>7.3651900000000001</v>
      </c>
      <c r="E2">
        <v>6.61416</v>
      </c>
      <c r="F2">
        <v>6.7605599999999999</v>
      </c>
      <c r="G2">
        <v>6.1412199999999997</v>
      </c>
      <c r="H2">
        <v>6.2115600000000004</v>
      </c>
      <c r="I2">
        <v>6.0548400000000004</v>
      </c>
      <c r="J2">
        <v>6.1229800000000001</v>
      </c>
      <c r="K2">
        <v>6.2293200000000004</v>
      </c>
      <c r="L2">
        <v>6.4738600000000002</v>
      </c>
      <c r="M2">
        <v>7.4128999999999996</v>
      </c>
      <c r="N2">
        <v>7.6943900000000003</v>
      </c>
      <c r="O2">
        <v>6.6041299999999996</v>
      </c>
      <c r="P2">
        <v>6.0082300000000002</v>
      </c>
      <c r="Q2">
        <v>5.9366899999999996</v>
      </c>
      <c r="R2">
        <v>6.3980899999999998</v>
      </c>
      <c r="S2">
        <v>6.73238</v>
      </c>
      <c r="T2">
        <v>5.1564899999999998</v>
      </c>
      <c r="U2">
        <v>4.0598099999999997</v>
      </c>
      <c r="V2">
        <v>4.3792400000000002</v>
      </c>
      <c r="W2">
        <v>5.0483099999999999</v>
      </c>
      <c r="X2">
        <v>6.1271100000000001</v>
      </c>
      <c r="Y2">
        <v>6.1902200000000001</v>
      </c>
      <c r="Z2">
        <v>6.62059</v>
      </c>
      <c r="AA2">
        <v>6.9175899999999997</v>
      </c>
      <c r="AB2">
        <v>7.1269600000000004</v>
      </c>
      <c r="AC2">
        <v>7.6966799999999997</v>
      </c>
      <c r="AD2">
        <v>8.9008400000000005</v>
      </c>
      <c r="AE2">
        <v>8.9906400000000009</v>
      </c>
      <c r="AF2">
        <v>6.1823899999999998</v>
      </c>
      <c r="AG2">
        <v>5.7225599999999996</v>
      </c>
      <c r="AH2">
        <v>6.4826199999999998</v>
      </c>
      <c r="AI2">
        <v>6.3590600000000004</v>
      </c>
      <c r="AJ2">
        <v>6.1169900000000004</v>
      </c>
      <c r="AK2">
        <v>7.0495299999999999</v>
      </c>
      <c r="AL2">
        <v>7.56724</v>
      </c>
      <c r="AM2">
        <v>7.47668</v>
      </c>
      <c r="AN2">
        <v>7.8517599999999996</v>
      </c>
      <c r="AO2">
        <v>8.61355</v>
      </c>
      <c r="AP2">
        <v>8.3102</v>
      </c>
      <c r="AQ2">
        <v>7.2295800000000003</v>
      </c>
      <c r="AR2">
        <v>7.1531900000000004</v>
      </c>
      <c r="AS2">
        <v>7.3983299999999996</v>
      </c>
      <c r="AT2">
        <v>7.9711699999999999</v>
      </c>
      <c r="AU2">
        <v>9.3235799999999998</v>
      </c>
      <c r="AV2">
        <v>9.7509800000000002</v>
      </c>
      <c r="AW2">
        <v>7.9171899999999997</v>
      </c>
      <c r="AX2">
        <v>7.1334499999999998</v>
      </c>
      <c r="AY2">
        <v>5.2912800000000004</v>
      </c>
    </row>
    <row r="3" spans="1:52" x14ac:dyDescent="0.3">
      <c r="C3">
        <f t="array" ref="C3:AZ3">TRANSPOSE(T42:T91)</f>
        <v>9.6778992559366355</v>
      </c>
      <c r="D3">
        <v>7.4703271955186175</v>
      </c>
      <c r="E3">
        <v>6.7267693189640871</v>
      </c>
      <c r="F3">
        <v>6.8699633754488367</v>
      </c>
      <c r="G3">
        <v>6.1875441018721506</v>
      </c>
      <c r="H3">
        <v>6.2549363088929688</v>
      </c>
      <c r="I3">
        <v>6.0878082700530394</v>
      </c>
      <c r="J3">
        <v>6.1627679756856732</v>
      </c>
      <c r="K3">
        <v>6.2749777639028776</v>
      </c>
      <c r="L3">
        <v>6.5636094923623558</v>
      </c>
      <c r="M3">
        <v>7.5735669704015196</v>
      </c>
      <c r="N3">
        <v>7.7702720584924645</v>
      </c>
      <c r="O3">
        <v>6.6079055811197902</v>
      </c>
      <c r="P3">
        <v>6.0403191497645414</v>
      </c>
      <c r="Q3">
        <v>6.0013090952181702</v>
      </c>
      <c r="R3">
        <v>6.4407650804456624</v>
      </c>
      <c r="S3">
        <v>7.1957960147645403</v>
      </c>
      <c r="T3">
        <v>6.8943865900680246</v>
      </c>
      <c r="U3">
        <v>6.0304966116004222</v>
      </c>
      <c r="V3">
        <v>6.2353521911872321</v>
      </c>
      <c r="W3">
        <v>6.7416285463512988</v>
      </c>
      <c r="X3">
        <v>7.6629406971911838</v>
      </c>
      <c r="Y3">
        <v>8.0655531952971753</v>
      </c>
      <c r="Z3">
        <v>8.6071447732087503</v>
      </c>
      <c r="AA3">
        <v>9.1787562825763498</v>
      </c>
      <c r="AB3">
        <v>9.5350807650481855</v>
      </c>
      <c r="AC3">
        <v>9.9162552506821253</v>
      </c>
      <c r="AD3">
        <v>10.538761332256215</v>
      </c>
      <c r="AE3">
        <v>11.526050495773335</v>
      </c>
      <c r="AF3">
        <v>10.555259964903817</v>
      </c>
      <c r="AG3">
        <v>9.8816601844886076</v>
      </c>
      <c r="AH3">
        <v>9.7257694986666205</v>
      </c>
      <c r="AI3">
        <v>9.0488098904446712</v>
      </c>
      <c r="AJ3">
        <v>8.3847321463757751</v>
      </c>
      <c r="AK3">
        <v>9.000373449399282</v>
      </c>
      <c r="AL3">
        <v>9.5494496890050442</v>
      </c>
      <c r="AM3">
        <v>9.8794441770787671</v>
      </c>
      <c r="AN3">
        <v>10.387578186883871</v>
      </c>
      <c r="AO3">
        <v>11.325361171429126</v>
      </c>
      <c r="AP3">
        <v>11.808299249497548</v>
      </c>
      <c r="AQ3">
        <v>11.192505501879463</v>
      </c>
      <c r="AR3">
        <v>10.745972555881883</v>
      </c>
      <c r="AS3">
        <v>10.526546556637044</v>
      </c>
      <c r="AT3">
        <v>10.133786667367943</v>
      </c>
      <c r="AU3">
        <v>10.596491409403395</v>
      </c>
      <c r="AV3">
        <v>11.471731734714064</v>
      </c>
      <c r="AW3">
        <v>11.280450241225873</v>
      </c>
      <c r="AX3">
        <v>10.964587284671797</v>
      </c>
      <c r="AY3">
        <v>9.4490974848925262</v>
      </c>
      <c r="AZ3">
        <v>8.7279230870368139</v>
      </c>
    </row>
    <row r="4" spans="1:52" x14ac:dyDescent="0.3">
      <c r="C4" s="5">
        <f t="array" ref="C4:AZ4">TRANSPOSE(U42:U91)</f>
        <v>6.44678745278582</v>
      </c>
      <c r="D4" s="5">
        <v>5.7106669880517487</v>
      </c>
      <c r="E4" s="5">
        <v>5.6043355124780216</v>
      </c>
      <c r="F4" s="5">
        <v>5.3198818327412134</v>
      </c>
      <c r="G4" s="5">
        <v>5.1588823352184461</v>
      </c>
      <c r="H4" s="5">
        <v>5.0302446754742354</v>
      </c>
      <c r="I4" s="5">
        <v>5.0265440792276204</v>
      </c>
      <c r="J4" s="5">
        <v>5.1332339741360782</v>
      </c>
      <c r="K4" s="5">
        <v>5.30844510666254</v>
      </c>
      <c r="L4" s="5">
        <v>5.6746790168038164</v>
      </c>
      <c r="M4" s="5">
        <v>5.9593413280319965</v>
      </c>
      <c r="N4" s="5">
        <v>5.5336027297574786</v>
      </c>
      <c r="O4" s="5">
        <v>5.1249871365346031</v>
      </c>
      <c r="P4" s="5">
        <v>5.0076353032066665</v>
      </c>
      <c r="Q4" s="5">
        <v>5.1143971800403438</v>
      </c>
      <c r="R4" s="5">
        <v>5.3544970463708257</v>
      </c>
      <c r="S4" s="5">
        <v>5.4090824203135428</v>
      </c>
      <c r="T4" s="5">
        <v>5.1368570074468121</v>
      </c>
      <c r="U4" s="5">
        <v>5.2533623673990943</v>
      </c>
      <c r="V4" s="5">
        <v>5.6244026611304481</v>
      </c>
      <c r="W4" s="5">
        <v>6.1199218209086528</v>
      </c>
      <c r="X4" s="5">
        <v>6.536592387145058</v>
      </c>
      <c r="Y4" s="5">
        <v>6.9693654425423777</v>
      </c>
      <c r="Z4" s="5">
        <v>7.4535604011983754</v>
      </c>
      <c r="AA4" s="5">
        <v>7.9640411194938139</v>
      </c>
      <c r="AB4" s="5">
        <v>8.5384753834075049</v>
      </c>
      <c r="AC4" s="5">
        <v>9.1694076889487324</v>
      </c>
      <c r="AD4" s="5">
        <v>9.7135417223122982</v>
      </c>
      <c r="AE4" s="5">
        <v>9.5693751134446181</v>
      </c>
      <c r="AF4" s="5">
        <v>8.9763412205129036</v>
      </c>
      <c r="AG4" s="5">
        <v>8.4860962251189527</v>
      </c>
      <c r="AH4" s="5">
        <v>7.9724160389139733</v>
      </c>
      <c r="AI4" s="5">
        <v>7.6607791914386967</v>
      </c>
      <c r="AJ4" s="5">
        <v>7.794362198748277</v>
      </c>
      <c r="AK4" s="5">
        <v>7.9879820218684712</v>
      </c>
      <c r="AL4" s="5">
        <v>8.0221645642556716</v>
      </c>
      <c r="AM4" s="5">
        <v>8.0529352852763392</v>
      </c>
      <c r="AN4" s="5">
        <v>8.19832079301991</v>
      </c>
      <c r="AO4" s="5">
        <v>8.2526274443364542</v>
      </c>
      <c r="AP4" s="5">
        <v>8.0622068769520823</v>
      </c>
      <c r="AQ4" s="5">
        <v>7.9073243634780752</v>
      </c>
      <c r="AR4" s="5">
        <v>7.9586523779948468</v>
      </c>
      <c r="AS4" s="5">
        <v>8.2493884346634161</v>
      </c>
      <c r="AT4" s="5">
        <v>8.7162419016630501</v>
      </c>
      <c r="AU4" s="5">
        <v>9.0986178065383161</v>
      </c>
      <c r="AV4" s="5">
        <v>9.0891128607000233</v>
      </c>
      <c r="AW4" s="5">
        <v>8.9133802868799776</v>
      </c>
      <c r="AX4" s="5">
        <v>8.2341969184561457</v>
      </c>
      <c r="AY4" s="5">
        <v>7.5780173340239276</v>
      </c>
      <c r="AZ4" s="5">
        <v>7.3960197716660829</v>
      </c>
    </row>
    <row r="5" spans="1:52" x14ac:dyDescent="0.3">
      <c r="C5">
        <f>B13</f>
        <v>5.3647299999999998</v>
      </c>
      <c r="D5">
        <f>C5</f>
        <v>5.3647299999999998</v>
      </c>
      <c r="E5">
        <f t="shared" ref="E5:AY5" si="0">D5</f>
        <v>5.3647299999999998</v>
      </c>
      <c r="F5">
        <f t="shared" si="0"/>
        <v>5.3647299999999998</v>
      </c>
      <c r="G5">
        <f t="shared" si="0"/>
        <v>5.3647299999999998</v>
      </c>
      <c r="H5">
        <f t="shared" si="0"/>
        <v>5.3647299999999998</v>
      </c>
      <c r="I5">
        <f t="shared" si="0"/>
        <v>5.3647299999999998</v>
      </c>
      <c r="J5">
        <f t="shared" si="0"/>
        <v>5.3647299999999998</v>
      </c>
      <c r="K5">
        <f t="shared" si="0"/>
        <v>5.3647299999999998</v>
      </c>
      <c r="L5">
        <f t="shared" si="0"/>
        <v>5.3647299999999998</v>
      </c>
      <c r="M5">
        <f t="shared" si="0"/>
        <v>5.3647299999999998</v>
      </c>
      <c r="N5">
        <f t="shared" si="0"/>
        <v>5.3647299999999998</v>
      </c>
      <c r="O5">
        <f t="shared" si="0"/>
        <v>5.3647299999999998</v>
      </c>
      <c r="P5">
        <f t="shared" si="0"/>
        <v>5.3647299999999998</v>
      </c>
      <c r="Q5">
        <f t="shared" si="0"/>
        <v>5.3647299999999998</v>
      </c>
      <c r="R5">
        <f t="shared" si="0"/>
        <v>5.3647299999999998</v>
      </c>
      <c r="S5">
        <f t="shared" si="0"/>
        <v>5.3647299999999998</v>
      </c>
      <c r="T5">
        <f t="shared" si="0"/>
        <v>5.3647299999999998</v>
      </c>
      <c r="U5">
        <f t="shared" si="0"/>
        <v>5.3647299999999998</v>
      </c>
      <c r="V5">
        <f t="shared" si="0"/>
        <v>5.3647299999999998</v>
      </c>
      <c r="W5">
        <f t="shared" si="0"/>
        <v>5.3647299999999998</v>
      </c>
      <c r="X5">
        <f t="shared" si="0"/>
        <v>5.3647299999999998</v>
      </c>
      <c r="Y5">
        <f t="shared" si="0"/>
        <v>5.3647299999999998</v>
      </c>
      <c r="Z5">
        <f t="shared" si="0"/>
        <v>5.3647299999999998</v>
      </c>
      <c r="AA5">
        <f t="shared" si="0"/>
        <v>5.3647299999999998</v>
      </c>
      <c r="AB5">
        <f t="shared" si="0"/>
        <v>5.3647299999999998</v>
      </c>
      <c r="AC5">
        <f t="shared" si="0"/>
        <v>5.3647299999999998</v>
      </c>
      <c r="AD5">
        <f t="shared" si="0"/>
        <v>5.3647299999999998</v>
      </c>
      <c r="AE5">
        <f t="shared" si="0"/>
        <v>5.3647299999999998</v>
      </c>
      <c r="AF5">
        <f t="shared" si="0"/>
        <v>5.3647299999999998</v>
      </c>
      <c r="AG5">
        <f t="shared" si="0"/>
        <v>5.3647299999999998</v>
      </c>
      <c r="AH5">
        <f t="shared" si="0"/>
        <v>5.3647299999999998</v>
      </c>
      <c r="AI5">
        <f t="shared" si="0"/>
        <v>5.3647299999999998</v>
      </c>
      <c r="AJ5">
        <f t="shared" si="0"/>
        <v>5.3647299999999998</v>
      </c>
      <c r="AK5">
        <f t="shared" si="0"/>
        <v>5.3647299999999998</v>
      </c>
      <c r="AL5">
        <f t="shared" si="0"/>
        <v>5.3647299999999998</v>
      </c>
      <c r="AM5">
        <f t="shared" si="0"/>
        <v>5.3647299999999998</v>
      </c>
      <c r="AN5">
        <f t="shared" si="0"/>
        <v>5.3647299999999998</v>
      </c>
      <c r="AO5">
        <f t="shared" si="0"/>
        <v>5.3647299999999998</v>
      </c>
      <c r="AP5">
        <f t="shared" si="0"/>
        <v>5.3647299999999998</v>
      </c>
      <c r="AQ5">
        <f t="shared" si="0"/>
        <v>5.3647299999999998</v>
      </c>
      <c r="AR5">
        <f t="shared" si="0"/>
        <v>5.3647299999999998</v>
      </c>
      <c r="AS5">
        <f t="shared" si="0"/>
        <v>5.3647299999999998</v>
      </c>
      <c r="AT5">
        <f t="shared" si="0"/>
        <v>5.3647299999999998</v>
      </c>
      <c r="AU5">
        <f t="shared" si="0"/>
        <v>5.3647299999999998</v>
      </c>
      <c r="AV5">
        <f t="shared" si="0"/>
        <v>5.3647299999999998</v>
      </c>
      <c r="AW5">
        <f t="shared" si="0"/>
        <v>5.3647299999999998</v>
      </c>
      <c r="AX5">
        <f t="shared" si="0"/>
        <v>5.3647299999999998</v>
      </c>
      <c r="AY5">
        <f t="shared" si="0"/>
        <v>5.3647299999999998</v>
      </c>
    </row>
    <row r="6" spans="1:52" x14ac:dyDescent="0.3">
      <c r="C6">
        <v>5.3020800000000001</v>
      </c>
      <c r="D6">
        <f>C6</f>
        <v>5.3020800000000001</v>
      </c>
      <c r="E6">
        <f t="shared" ref="E6:AY6" si="1">D6</f>
        <v>5.3020800000000001</v>
      </c>
      <c r="F6">
        <f t="shared" si="1"/>
        <v>5.3020800000000001</v>
      </c>
      <c r="G6">
        <f t="shared" si="1"/>
        <v>5.3020800000000001</v>
      </c>
      <c r="H6">
        <f t="shared" si="1"/>
        <v>5.3020800000000001</v>
      </c>
      <c r="I6">
        <f t="shared" si="1"/>
        <v>5.3020800000000001</v>
      </c>
      <c r="J6">
        <f t="shared" si="1"/>
        <v>5.3020800000000001</v>
      </c>
      <c r="K6">
        <f t="shared" si="1"/>
        <v>5.3020800000000001</v>
      </c>
      <c r="L6">
        <f t="shared" si="1"/>
        <v>5.3020800000000001</v>
      </c>
      <c r="M6">
        <f t="shared" si="1"/>
        <v>5.3020800000000001</v>
      </c>
      <c r="N6">
        <f t="shared" si="1"/>
        <v>5.3020800000000001</v>
      </c>
      <c r="O6">
        <f t="shared" si="1"/>
        <v>5.3020800000000001</v>
      </c>
      <c r="P6">
        <f t="shared" si="1"/>
        <v>5.3020800000000001</v>
      </c>
      <c r="Q6">
        <f t="shared" si="1"/>
        <v>5.3020800000000001</v>
      </c>
      <c r="R6">
        <f t="shared" si="1"/>
        <v>5.3020800000000001</v>
      </c>
      <c r="S6">
        <f t="shared" si="1"/>
        <v>5.3020800000000001</v>
      </c>
      <c r="T6">
        <f t="shared" si="1"/>
        <v>5.3020800000000001</v>
      </c>
      <c r="U6">
        <f t="shared" si="1"/>
        <v>5.3020800000000001</v>
      </c>
      <c r="V6">
        <f t="shared" si="1"/>
        <v>5.3020800000000001</v>
      </c>
      <c r="W6">
        <f t="shared" si="1"/>
        <v>5.3020800000000001</v>
      </c>
      <c r="X6">
        <f t="shared" si="1"/>
        <v>5.3020800000000001</v>
      </c>
      <c r="Y6">
        <f t="shared" si="1"/>
        <v>5.3020800000000001</v>
      </c>
      <c r="Z6">
        <f t="shared" si="1"/>
        <v>5.3020800000000001</v>
      </c>
      <c r="AA6">
        <f t="shared" si="1"/>
        <v>5.3020800000000001</v>
      </c>
      <c r="AB6">
        <f t="shared" si="1"/>
        <v>5.3020800000000001</v>
      </c>
      <c r="AC6">
        <f t="shared" si="1"/>
        <v>5.3020800000000001</v>
      </c>
      <c r="AD6">
        <f t="shared" si="1"/>
        <v>5.3020800000000001</v>
      </c>
      <c r="AE6">
        <f t="shared" si="1"/>
        <v>5.3020800000000001</v>
      </c>
      <c r="AF6">
        <f t="shared" si="1"/>
        <v>5.3020800000000001</v>
      </c>
      <c r="AG6">
        <f t="shared" si="1"/>
        <v>5.3020800000000001</v>
      </c>
      <c r="AH6">
        <f t="shared" si="1"/>
        <v>5.3020800000000001</v>
      </c>
      <c r="AI6">
        <f t="shared" si="1"/>
        <v>5.3020800000000001</v>
      </c>
      <c r="AJ6">
        <f t="shared" si="1"/>
        <v>5.3020800000000001</v>
      </c>
      <c r="AK6">
        <f t="shared" si="1"/>
        <v>5.3020800000000001</v>
      </c>
      <c r="AL6">
        <f t="shared" si="1"/>
        <v>5.3020800000000001</v>
      </c>
      <c r="AM6">
        <f t="shared" si="1"/>
        <v>5.3020800000000001</v>
      </c>
      <c r="AN6">
        <f t="shared" si="1"/>
        <v>5.3020800000000001</v>
      </c>
      <c r="AO6">
        <f t="shared" si="1"/>
        <v>5.3020800000000001</v>
      </c>
      <c r="AP6">
        <f t="shared" si="1"/>
        <v>5.3020800000000001</v>
      </c>
      <c r="AQ6">
        <f t="shared" si="1"/>
        <v>5.3020800000000001</v>
      </c>
      <c r="AR6">
        <f t="shared" si="1"/>
        <v>5.3020800000000001</v>
      </c>
      <c r="AS6">
        <f t="shared" si="1"/>
        <v>5.3020800000000001</v>
      </c>
      <c r="AT6">
        <f t="shared" si="1"/>
        <v>5.3020800000000001</v>
      </c>
      <c r="AU6">
        <f t="shared" si="1"/>
        <v>5.3020800000000001</v>
      </c>
      <c r="AV6">
        <f t="shared" si="1"/>
        <v>5.3020800000000001</v>
      </c>
      <c r="AW6">
        <f t="shared" si="1"/>
        <v>5.3020800000000001</v>
      </c>
      <c r="AX6">
        <f t="shared" si="1"/>
        <v>5.3020800000000001</v>
      </c>
      <c r="AY6">
        <f t="shared" si="1"/>
        <v>5.3020800000000001</v>
      </c>
    </row>
    <row r="7" spans="1:52" x14ac:dyDescent="0.3">
      <c r="A7" t="s">
        <v>83</v>
      </c>
      <c r="B7">
        <v>5227.5</v>
      </c>
      <c r="C7">
        <v>20406.7</v>
      </c>
      <c r="D7">
        <v>14313.4</v>
      </c>
      <c r="E7">
        <v>28708.400000000001</v>
      </c>
      <c r="F7">
        <v>26679.5</v>
      </c>
      <c r="G7">
        <v>29281.4</v>
      </c>
      <c r="H7">
        <v>20123.7</v>
      </c>
      <c r="I7">
        <v>9675.86</v>
      </c>
      <c r="J7">
        <v>10686.2</v>
      </c>
      <c r="K7">
        <v>28946.7</v>
      </c>
      <c r="L7">
        <v>21457.1</v>
      </c>
      <c r="M7">
        <v>18171.099999999999</v>
      </c>
      <c r="N7">
        <v>13945.8</v>
      </c>
      <c r="O7">
        <v>13901</v>
      </c>
      <c r="P7">
        <v>26917.7</v>
      </c>
      <c r="Q7">
        <v>65651</v>
      </c>
      <c r="R7">
        <v>26289.599999999999</v>
      </c>
      <c r="S7">
        <v>29777.599999999999</v>
      </c>
      <c r="T7">
        <v>15587.2</v>
      </c>
      <c r="U7">
        <v>52550</v>
      </c>
      <c r="V7">
        <v>13031.6</v>
      </c>
      <c r="W7">
        <v>35369.1</v>
      </c>
      <c r="X7">
        <v>14505.5</v>
      </c>
      <c r="Y7">
        <v>8493.2199999999993</v>
      </c>
      <c r="Z7">
        <v>5490.94</v>
      </c>
      <c r="AA7">
        <v>10356.6</v>
      </c>
      <c r="AB7">
        <v>50175.1</v>
      </c>
      <c r="AC7">
        <v>25581.8</v>
      </c>
      <c r="AD7">
        <v>22046.9</v>
      </c>
      <c r="AE7">
        <v>47813.1</v>
      </c>
      <c r="AF7">
        <v>14781.9</v>
      </c>
      <c r="AG7">
        <v>10797.6</v>
      </c>
      <c r="AH7">
        <v>23218.7</v>
      </c>
      <c r="AI7">
        <v>31494.400000000001</v>
      </c>
      <c r="AJ7">
        <v>15699.7</v>
      </c>
      <c r="AK7">
        <v>17239.400000000001</v>
      </c>
      <c r="AL7">
        <v>26600.7</v>
      </c>
      <c r="AM7">
        <v>35891.4</v>
      </c>
      <c r="AN7">
        <v>23355.7</v>
      </c>
      <c r="AO7">
        <v>14086.5</v>
      </c>
      <c r="AP7">
        <v>6307.98</v>
      </c>
      <c r="AQ7">
        <v>4470.88</v>
      </c>
      <c r="AR7">
        <v>10740.2</v>
      </c>
      <c r="AS7">
        <v>25682.9</v>
      </c>
      <c r="AT7">
        <v>8496.0400000000009</v>
      </c>
      <c r="AU7">
        <v>43606.6</v>
      </c>
      <c r="AV7">
        <v>19132.7</v>
      </c>
      <c r="AW7">
        <v>18620.5</v>
      </c>
      <c r="AX7">
        <v>17450.5</v>
      </c>
    </row>
    <row r="8" spans="1:52" x14ac:dyDescent="0.3">
      <c r="B8" t="s">
        <v>84</v>
      </c>
      <c r="C8">
        <v>443.97699999999998</v>
      </c>
      <c r="D8">
        <v>565.74800000000005</v>
      </c>
      <c r="E8">
        <v>675.19399999999996</v>
      </c>
      <c r="F8">
        <v>853.06799999999998</v>
      </c>
      <c r="G8">
        <v>1052.96</v>
      </c>
      <c r="H8">
        <v>1331.59</v>
      </c>
      <c r="I8">
        <v>1669.25</v>
      </c>
      <c r="J8">
        <v>1882.97</v>
      </c>
      <c r="K8">
        <v>1809.85</v>
      </c>
      <c r="L8">
        <v>1441.28</v>
      </c>
      <c r="M8">
        <v>988.00400000000002</v>
      </c>
      <c r="N8">
        <v>822.25599999999997</v>
      </c>
      <c r="O8">
        <v>849.923</v>
      </c>
      <c r="P8">
        <v>923.36500000000001</v>
      </c>
      <c r="Q8">
        <v>973.10299999999995</v>
      </c>
      <c r="R8">
        <v>955.45899999999995</v>
      </c>
      <c r="S8">
        <v>1070.96</v>
      </c>
      <c r="T8">
        <v>1760.92</v>
      </c>
      <c r="U8">
        <v>2682.02</v>
      </c>
      <c r="V8">
        <v>3307.79</v>
      </c>
      <c r="W8">
        <v>3521.79</v>
      </c>
      <c r="X8">
        <v>3777.43</v>
      </c>
      <c r="Y8">
        <v>4001.85</v>
      </c>
      <c r="Z8">
        <v>4122.41</v>
      </c>
      <c r="AA8">
        <v>4119.51</v>
      </c>
      <c r="AB8">
        <v>3720.4</v>
      </c>
      <c r="AC8">
        <v>3011.47</v>
      </c>
      <c r="AD8">
        <v>2263.23</v>
      </c>
      <c r="AE8">
        <v>2366.34</v>
      </c>
      <c r="AF8">
        <v>3243.61</v>
      </c>
      <c r="AG8">
        <v>3532.15</v>
      </c>
      <c r="AH8">
        <v>3732.26</v>
      </c>
      <c r="AI8">
        <v>3730.06</v>
      </c>
      <c r="AJ8">
        <v>3525.18</v>
      </c>
      <c r="AK8">
        <v>3283.53</v>
      </c>
      <c r="AL8">
        <v>3296.11</v>
      </c>
      <c r="AM8">
        <v>3335.11</v>
      </c>
      <c r="AN8">
        <v>3373.1</v>
      </c>
      <c r="AO8">
        <v>3204.81</v>
      </c>
      <c r="AP8">
        <v>3395.73</v>
      </c>
      <c r="AQ8">
        <v>3486.61</v>
      </c>
      <c r="AR8">
        <v>3184.09</v>
      </c>
      <c r="AS8">
        <v>2610.39</v>
      </c>
      <c r="AT8">
        <v>2174.0500000000002</v>
      </c>
      <c r="AU8">
        <v>1590.37</v>
      </c>
      <c r="AV8">
        <v>1708.42</v>
      </c>
      <c r="AW8">
        <v>1837.04</v>
      </c>
      <c r="AX8">
        <v>2059.12</v>
      </c>
      <c r="AY8">
        <v>2289.02</v>
      </c>
    </row>
    <row r="9" spans="1:52" x14ac:dyDescent="0.3">
      <c r="B9" t="s">
        <v>85</v>
      </c>
      <c r="C9">
        <f>LN(C7/C8)</f>
        <v>3.8278457979944163</v>
      </c>
      <c r="D9">
        <f t="shared" ref="D9:AX9" si="2">LN(D7/D8)</f>
        <v>3.2308026910386287</v>
      </c>
      <c r="E9">
        <f t="shared" si="2"/>
        <v>3.7499449848649093</v>
      </c>
      <c r="F9">
        <f t="shared" si="2"/>
        <v>3.4428114962698562</v>
      </c>
      <c r="G9">
        <f t="shared" si="2"/>
        <v>3.3253472564320266</v>
      </c>
      <c r="H9">
        <f t="shared" si="2"/>
        <v>2.7155245080170634</v>
      </c>
      <c r="I9">
        <f t="shared" si="2"/>
        <v>1.7572597000985102</v>
      </c>
      <c r="J9">
        <f t="shared" si="2"/>
        <v>1.736102871912814</v>
      </c>
      <c r="K9">
        <f t="shared" si="2"/>
        <v>2.7722122389689794</v>
      </c>
      <c r="L9">
        <f t="shared" si="2"/>
        <v>2.7005239852868179</v>
      </c>
      <c r="M9">
        <f t="shared" si="2"/>
        <v>2.911900952585694</v>
      </c>
      <c r="N9">
        <f t="shared" si="2"/>
        <v>2.8308818845551182</v>
      </c>
      <c r="O9">
        <f t="shared" si="2"/>
        <v>2.7945703018313868</v>
      </c>
      <c r="P9">
        <f t="shared" si="2"/>
        <v>3.372514735818732</v>
      </c>
      <c r="Q9">
        <f t="shared" si="2"/>
        <v>4.2116181771533618</v>
      </c>
      <c r="R9">
        <f t="shared" si="2"/>
        <v>3.3147368494093574</v>
      </c>
      <c r="S9">
        <f t="shared" si="2"/>
        <v>3.325200990512057</v>
      </c>
      <c r="T9">
        <f t="shared" si="2"/>
        <v>2.1806136648816077</v>
      </c>
      <c r="U9">
        <f t="shared" si="2"/>
        <v>2.9751948553697263</v>
      </c>
      <c r="V9">
        <f t="shared" si="2"/>
        <v>1.3710968844719804</v>
      </c>
      <c r="W9">
        <f t="shared" si="2"/>
        <v>2.306869174517618</v>
      </c>
      <c r="X9">
        <f t="shared" si="2"/>
        <v>1.3454840036326345</v>
      </c>
      <c r="Y9">
        <f t="shared" si="2"/>
        <v>0.75251144394803404</v>
      </c>
      <c r="Z9">
        <f t="shared" si="2"/>
        <v>0.28666151746529733</v>
      </c>
      <c r="AA9">
        <f t="shared" si="2"/>
        <v>0.92188977338893718</v>
      </c>
      <c r="AB9">
        <f t="shared" si="2"/>
        <v>2.6016876983186554</v>
      </c>
      <c r="AC9">
        <f t="shared" si="2"/>
        <v>2.1394528295106423</v>
      </c>
      <c r="AD9">
        <f t="shared" si="2"/>
        <v>2.2763790059553499</v>
      </c>
      <c r="AE9">
        <f t="shared" si="2"/>
        <v>3.0059552028442424</v>
      </c>
      <c r="AF9">
        <f t="shared" si="2"/>
        <v>1.5167165522776551</v>
      </c>
      <c r="AG9">
        <f t="shared" si="2"/>
        <v>1.1174171365168259</v>
      </c>
      <c r="AH9">
        <f t="shared" si="2"/>
        <v>1.8279440401867906</v>
      </c>
      <c r="AI9">
        <f t="shared" si="2"/>
        <v>2.1333854329322337</v>
      </c>
      <c r="AJ9">
        <f t="shared" si="2"/>
        <v>1.4937101051011359</v>
      </c>
      <c r="AK9">
        <f t="shared" si="2"/>
        <v>1.6582783986464904</v>
      </c>
      <c r="AL9">
        <f t="shared" si="2"/>
        <v>2.0881945459541322</v>
      </c>
      <c r="AM9">
        <f t="shared" si="2"/>
        <v>2.3759920501470768</v>
      </c>
      <c r="AN9">
        <f t="shared" si="2"/>
        <v>1.935008862835232</v>
      </c>
      <c r="AO9">
        <f t="shared" si="2"/>
        <v>1.4805640856865718</v>
      </c>
      <c r="AP9">
        <f t="shared" si="2"/>
        <v>0.61929673853068701</v>
      </c>
      <c r="AQ9">
        <f t="shared" si="2"/>
        <v>0.24865533981192425</v>
      </c>
      <c r="AR9">
        <f t="shared" si="2"/>
        <v>1.2158271769669515</v>
      </c>
      <c r="AS9">
        <f t="shared" si="2"/>
        <v>2.2863257653356319</v>
      </c>
      <c r="AT9">
        <f t="shared" si="2"/>
        <v>1.3630083850718486</v>
      </c>
      <c r="AU9">
        <f t="shared" si="2"/>
        <v>3.3112418214823789</v>
      </c>
      <c r="AV9">
        <f t="shared" si="2"/>
        <v>2.4158299462873933</v>
      </c>
      <c r="AW9">
        <f t="shared" si="2"/>
        <v>2.3161075437063139</v>
      </c>
      <c r="AX9">
        <f t="shared" si="2"/>
        <v>2.1370895944668744</v>
      </c>
    </row>
    <row r="10" spans="1:52" x14ac:dyDescent="0.3">
      <c r="B10" t="s">
        <v>61</v>
      </c>
    </row>
    <row r="11" spans="1:52" x14ac:dyDescent="0.3">
      <c r="B11">
        <v>1</v>
      </c>
      <c r="G11" t="s">
        <v>92</v>
      </c>
    </row>
    <row r="12" spans="1:52" x14ac:dyDescent="0.3">
      <c r="B12" t="s">
        <v>62</v>
      </c>
      <c r="G12">
        <v>0.2</v>
      </c>
      <c r="I12">
        <f t="shared" ref="I12:N12" si="3">0.00001*(60*(1-EXP(-0.2*I14)))^3</f>
        <v>1.2865484402523138E-2</v>
      </c>
      <c r="J12">
        <f t="shared" si="3"/>
        <v>7.7398291438296712E-2</v>
      </c>
      <c r="K12">
        <f t="shared" si="3"/>
        <v>0.19839349274315141</v>
      </c>
      <c r="L12">
        <f t="shared" si="3"/>
        <v>0.36068697002064015</v>
      </c>
      <c r="M12">
        <f t="shared" si="3"/>
        <v>0.5455737889077179</v>
      </c>
      <c r="N12">
        <f t="shared" si="3"/>
        <v>0.73709460363817203</v>
      </c>
    </row>
    <row r="13" spans="1:52" x14ac:dyDescent="0.3">
      <c r="B13">
        <v>5.3647299999999998</v>
      </c>
      <c r="G13" t="s">
        <v>93</v>
      </c>
      <c r="I13">
        <v>0.01</v>
      </c>
      <c r="J13">
        <v>0.2</v>
      </c>
      <c r="K13">
        <v>0.5</v>
      </c>
      <c r="L13">
        <v>1</v>
      </c>
      <c r="M13">
        <v>1</v>
      </c>
      <c r="N13">
        <v>1</v>
      </c>
    </row>
    <row r="14" spans="1:52" x14ac:dyDescent="0.3">
      <c r="B14" t="s">
        <v>61</v>
      </c>
      <c r="G14">
        <v>0.01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</row>
    <row r="15" spans="1:52" x14ac:dyDescent="0.3">
      <c r="B15">
        <v>2</v>
      </c>
      <c r="F15" t="s">
        <v>96</v>
      </c>
      <c r="G15" s="3">
        <v>0.4</v>
      </c>
      <c r="H15" t="s">
        <v>94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52" x14ac:dyDescent="0.3">
      <c r="B16" t="s">
        <v>62</v>
      </c>
      <c r="H16" t="s">
        <v>91</v>
      </c>
      <c r="I16">
        <f ca="1">1*EXP(NORMINV(RAND(),0,$G$14))</f>
        <v>1.0149552378722639</v>
      </c>
      <c r="J16">
        <f ca="1">I16*EXP(-M-$G$15*J15)*EXP(NORMINV(RAND(),0,$G$14))</f>
        <v>0.55616501929370632</v>
      </c>
      <c r="K16">
        <f ca="1">J16*EXP(-M-$G$15*K15)*EXP(NORMINV(RAND(),0,$G$14))</f>
        <v>0.30433307248711133</v>
      </c>
      <c r="L16">
        <f ca="1">K16*EXP(-M-$G$15*L15)*EXP(NORMINV(RAND(),0,$G$14))</f>
        <v>0.16676256742314158</v>
      </c>
      <c r="M16">
        <f ca="1">L16*EXP(-M-$G$15*M15)*EXP(NORMINV(RAND(),0,$G$14))</f>
        <v>9.138509956007114E-2</v>
      </c>
      <c r="N16">
        <f ca="1">M16*EXP(-M-$G$15*N15)*EXP(NORMINV(RAND(),0,$G$14))</f>
        <v>5.0139866385641919E-2</v>
      </c>
      <c r="O16">
        <f ca="1">SUM(I16:N16)</f>
        <v>2.1837408630219364</v>
      </c>
    </row>
    <row r="17" spans="2:46" x14ac:dyDescent="0.3">
      <c r="B17">
        <v>5.3606100000000003</v>
      </c>
      <c r="H17" t="s">
        <v>90</v>
      </c>
      <c r="I17">
        <f t="shared" ref="I17:N17" si="4">0.00001*(60*(1-EXP(-0.2*I14)))^3</f>
        <v>1.2865484402523138E-2</v>
      </c>
      <c r="J17">
        <f t="shared" si="4"/>
        <v>7.7398291438296712E-2</v>
      </c>
      <c r="K17">
        <f t="shared" si="4"/>
        <v>0.19839349274315141</v>
      </c>
      <c r="L17">
        <f t="shared" si="4"/>
        <v>0.36068697002064015</v>
      </c>
      <c r="M17">
        <f t="shared" si="4"/>
        <v>0.5455737889077179</v>
      </c>
      <c r="N17">
        <f t="shared" si="4"/>
        <v>0.73709460363817203</v>
      </c>
    </row>
    <row r="18" spans="2:46" x14ac:dyDescent="0.3">
      <c r="B18" t="s">
        <v>61</v>
      </c>
      <c r="H18" t="s">
        <v>95</v>
      </c>
      <c r="I18">
        <v>0.01</v>
      </c>
      <c r="J18">
        <v>0.5</v>
      </c>
      <c r="K18">
        <v>1</v>
      </c>
      <c r="L18">
        <v>1</v>
      </c>
      <c r="M18">
        <v>1</v>
      </c>
      <c r="N18">
        <v>1</v>
      </c>
    </row>
    <row r="19" spans="2:46" x14ac:dyDescent="0.3">
      <c r="B19">
        <v>3</v>
      </c>
      <c r="I19">
        <f t="shared" ref="I19:N19" ca="1" si="5">I18*I17*I16</f>
        <v>1.3057890782104773E-4</v>
      </c>
      <c r="J19">
        <f t="shared" ca="1" si="5"/>
        <v>2.1523111125540097E-2</v>
      </c>
      <c r="K19">
        <f t="shared" ca="1" si="5"/>
        <v>6.0377701207972694E-2</v>
      </c>
      <c r="L19">
        <f t="shared" ca="1" si="5"/>
        <v>6.0149085156715645E-2</v>
      </c>
      <c r="M19">
        <f t="shared" ca="1" si="5"/>
        <v>4.9857315016697039E-2</v>
      </c>
      <c r="N19">
        <f t="shared" ca="1" si="5"/>
        <v>3.6957824939995637E-2</v>
      </c>
      <c r="O19">
        <f ca="1">SUM(I19:N19)</f>
        <v>0.22899561635474217</v>
      </c>
    </row>
    <row r="20" spans="2:46" x14ac:dyDescent="0.3">
      <c r="B20" t="s">
        <v>62</v>
      </c>
      <c r="H20" t="s">
        <v>97</v>
      </c>
      <c r="I20">
        <f t="shared" ref="I20:N20" ca="1" si="6">I19/$O$19</f>
        <v>5.7022448682495766E-4</v>
      </c>
      <c r="J20">
        <f t="shared" ca="1" si="6"/>
        <v>9.3989184020877373E-2</v>
      </c>
      <c r="K20">
        <f t="shared" ca="1" si="6"/>
        <v>0.26366313106378536</v>
      </c>
      <c r="L20">
        <f t="shared" ca="1" si="6"/>
        <v>0.26266478858502412</v>
      </c>
      <c r="M20">
        <f t="shared" ca="1" si="6"/>
        <v>0.21772170057378729</v>
      </c>
      <c r="N20">
        <f t="shared" ca="1" si="6"/>
        <v>0.16139097126970087</v>
      </c>
      <c r="O20">
        <f ca="1">-SUMPRODUCT(LN(I20:N20),I20:N20)</f>
        <v>1.5554290944624329</v>
      </c>
      <c r="P20">
        <f ca="1">EXP(O20)</f>
        <v>4.7371187605458038</v>
      </c>
      <c r="R20">
        <v>0</v>
      </c>
      <c r="S20">
        <v>0.05</v>
      </c>
      <c r="T20">
        <v>0.1</v>
      </c>
      <c r="U20">
        <v>0.15000000000000002</v>
      </c>
      <c r="V20">
        <v>0.2</v>
      </c>
      <c r="W20">
        <v>0.25</v>
      </c>
      <c r="X20">
        <v>0.30000000000000004</v>
      </c>
      <c r="Y20">
        <v>0.35000000000000003</v>
      </c>
      <c r="Z20">
        <v>0.4</v>
      </c>
      <c r="AA20">
        <v>0.45</v>
      </c>
      <c r="AB20">
        <v>0.5</v>
      </c>
      <c r="AC20">
        <v>0.55000000000000004</v>
      </c>
      <c r="AD20">
        <v>0.60000000000000009</v>
      </c>
      <c r="AE20">
        <v>0.65</v>
      </c>
      <c r="AF20">
        <v>0.70000000000000007</v>
      </c>
      <c r="AG20">
        <v>0.75</v>
      </c>
      <c r="AH20">
        <v>0.8</v>
      </c>
      <c r="AI20">
        <v>0.85000000000000009</v>
      </c>
      <c r="AJ20">
        <v>0.9</v>
      </c>
      <c r="AK20">
        <v>0.95000000000000007</v>
      </c>
      <c r="AL20">
        <v>1</v>
      </c>
      <c r="AM20">
        <v>1.05</v>
      </c>
      <c r="AN20">
        <v>1.1000000000000001</v>
      </c>
      <c r="AO20">
        <v>1.1500000000000001</v>
      </c>
      <c r="AP20">
        <v>1.2000000000000002</v>
      </c>
      <c r="AQ20">
        <v>1.25</v>
      </c>
      <c r="AR20">
        <v>1.3</v>
      </c>
      <c r="AS20">
        <v>1.35</v>
      </c>
      <c r="AT20">
        <v>1.4000000000000001</v>
      </c>
    </row>
    <row r="21" spans="2:46" x14ac:dyDescent="0.3">
      <c r="B21">
        <v>5.3564600000000002</v>
      </c>
      <c r="H21" t="s">
        <v>98</v>
      </c>
      <c r="I21">
        <f t="shared" ref="I21:N21" ca="1" si="7">I16/$O$16</f>
        <v>0.46477824134670159</v>
      </c>
      <c r="J21">
        <f t="shared" ca="1" si="7"/>
        <v>0.25468453181027434</v>
      </c>
      <c r="K21">
        <f t="shared" ca="1" si="7"/>
        <v>0.13936318069625014</v>
      </c>
      <c r="L21">
        <f t="shared" ca="1" si="7"/>
        <v>7.6365547875662201E-2</v>
      </c>
      <c r="M21">
        <f t="shared" ca="1" si="7"/>
        <v>4.184795966752633E-2</v>
      </c>
      <c r="N21">
        <f t="shared" ca="1" si="7"/>
        <v>2.2960538603585334E-2</v>
      </c>
      <c r="O21">
        <f ca="1">-SUMPRODUCT(LN(I21:N21),I21:N21)</f>
        <v>1.3949846243920496</v>
      </c>
      <c r="P21">
        <f ca="1">EXP(O21)</f>
        <v>4.0349125329220348</v>
      </c>
      <c r="Q21">
        <f ca="1">P20</f>
        <v>4.7371187605458038</v>
      </c>
      <c r="R21">
        <f t="dataTable" ref="R21:AT22" dt2D="0" dtr="1" r1="G15" ca="1"/>
        <v>4.3150323036086968</v>
      </c>
      <c r="S21">
        <v>4.3920598919172091</v>
      </c>
      <c r="T21">
        <v>4.4875594832814025</v>
      </c>
      <c r="U21">
        <v>4.5535384856103134</v>
      </c>
      <c r="V21">
        <v>4.6108002840358626</v>
      </c>
      <c r="W21">
        <v>4.6734710099622561</v>
      </c>
      <c r="X21">
        <v>4.7016321385164224</v>
      </c>
      <c r="Y21">
        <v>4.7291092551755476</v>
      </c>
      <c r="Z21">
        <v>4.7455419740719229</v>
      </c>
      <c r="AA21">
        <v>4.7314816827107382</v>
      </c>
      <c r="AB21">
        <v>4.7219128458503068</v>
      </c>
      <c r="AC21">
        <v>4.6938502291405264</v>
      </c>
      <c r="AD21">
        <v>4.6515759825654444</v>
      </c>
      <c r="AE21">
        <v>4.6293988948661218</v>
      </c>
      <c r="AF21">
        <v>4.564302237989283</v>
      </c>
      <c r="AG21">
        <v>4.5076127750769377</v>
      </c>
      <c r="AH21">
        <v>4.4494688522335872</v>
      </c>
      <c r="AI21">
        <v>4.3874373720227648</v>
      </c>
      <c r="AJ21">
        <v>4.2751739071734285</v>
      </c>
      <c r="AK21">
        <v>4.1989811189799191</v>
      </c>
      <c r="AL21">
        <v>4.1352190718419104</v>
      </c>
      <c r="AM21">
        <v>4.0510047864051444</v>
      </c>
      <c r="AN21">
        <v>3.9568369913170951</v>
      </c>
      <c r="AO21">
        <v>3.8633585795550753</v>
      </c>
      <c r="AP21">
        <v>3.7843794649564524</v>
      </c>
      <c r="AQ21">
        <v>3.7220122056806018</v>
      </c>
      <c r="AR21">
        <v>3.6326951942969381</v>
      </c>
      <c r="AS21">
        <v>3.549984315679898</v>
      </c>
      <c r="AT21">
        <v>3.4510359730991449</v>
      </c>
    </row>
    <row r="22" spans="2:46" x14ac:dyDescent="0.3">
      <c r="B22" t="s">
        <v>61</v>
      </c>
      <c r="H22" t="s">
        <v>99</v>
      </c>
      <c r="Q22">
        <f ca="1">P21</f>
        <v>4.0349125329220348</v>
      </c>
      <c r="R22">
        <v>5.6759951275478819</v>
      </c>
      <c r="S22">
        <v>5.5102447632180311</v>
      </c>
      <c r="T22">
        <v>5.2901228080715423</v>
      </c>
      <c r="U22">
        <v>5.1167940785819761</v>
      </c>
      <c r="V22">
        <v>4.9079148144341218</v>
      </c>
      <c r="W22">
        <v>4.6558043098592847</v>
      </c>
      <c r="X22">
        <v>4.4369917617047445</v>
      </c>
      <c r="Y22">
        <v>4.2273300688881372</v>
      </c>
      <c r="Z22">
        <v>4.0175444012348303</v>
      </c>
      <c r="AA22">
        <v>3.8510520915014124</v>
      </c>
      <c r="AB22">
        <v>3.6616836234994947</v>
      </c>
      <c r="AC22">
        <v>3.4866513005176132</v>
      </c>
      <c r="AD22">
        <v>3.317205097230135</v>
      </c>
      <c r="AE22">
        <v>3.188848788254413</v>
      </c>
      <c r="AF22">
        <v>3.0289790404084207</v>
      </c>
      <c r="AG22">
        <v>2.8911827166682871</v>
      </c>
      <c r="AH22">
        <v>2.7870255246169098</v>
      </c>
      <c r="AI22">
        <v>2.6867623670269491</v>
      </c>
      <c r="AJ22">
        <v>2.5746852341109698</v>
      </c>
      <c r="AK22">
        <v>2.4726081306948569</v>
      </c>
      <c r="AL22">
        <v>2.3786755501925434</v>
      </c>
      <c r="AM22">
        <v>2.3110938206872791</v>
      </c>
      <c r="AN22">
        <v>2.2238113013750951</v>
      </c>
      <c r="AO22">
        <v>2.1489250391635233</v>
      </c>
      <c r="AP22">
        <v>2.0879216215364034</v>
      </c>
      <c r="AQ22">
        <v>2.0436483333889641</v>
      </c>
      <c r="AR22">
        <v>1.976051073974969</v>
      </c>
      <c r="AS22">
        <v>1.9387618755216447</v>
      </c>
      <c r="AT22">
        <v>1.8827023682307751</v>
      </c>
    </row>
    <row r="23" spans="2:46" x14ac:dyDescent="0.3">
      <c r="B23">
        <v>4</v>
      </c>
    </row>
    <row r="24" spans="2:46" x14ac:dyDescent="0.3">
      <c r="B24" t="s">
        <v>62</v>
      </c>
    </row>
    <row r="25" spans="2:46" x14ac:dyDescent="0.3">
      <c r="B25">
        <v>5.3505700000000003</v>
      </c>
    </row>
    <row r="26" spans="2:46" x14ac:dyDescent="0.3">
      <c r="B26" t="s">
        <v>61</v>
      </c>
    </row>
    <row r="27" spans="2:46" x14ac:dyDescent="0.3">
      <c r="B27">
        <v>5</v>
      </c>
    </row>
    <row r="28" spans="2:46" x14ac:dyDescent="0.3">
      <c r="B28" t="s">
        <v>62</v>
      </c>
    </row>
    <row r="29" spans="2:46" x14ac:dyDescent="0.3">
      <c r="B29">
        <v>5.3443800000000001</v>
      </c>
    </row>
    <row r="30" spans="2:46" x14ac:dyDescent="0.3">
      <c r="B30" t="s">
        <v>61</v>
      </c>
    </row>
    <row r="31" spans="2:46" x14ac:dyDescent="0.3">
      <c r="B31">
        <v>6</v>
      </c>
    </row>
    <row r="32" spans="2:46" x14ac:dyDescent="0.3">
      <c r="B32" t="s">
        <v>62</v>
      </c>
    </row>
    <row r="33" spans="2:36" x14ac:dyDescent="0.3">
      <c r="B33">
        <v>5.3321899999999998</v>
      </c>
    </row>
    <row r="34" spans="2:36" x14ac:dyDescent="0.3">
      <c r="B34" t="s">
        <v>61</v>
      </c>
    </row>
    <row r="35" spans="2:36" x14ac:dyDescent="0.3">
      <c r="B35">
        <v>7</v>
      </c>
    </row>
    <row r="36" spans="2:36" x14ac:dyDescent="0.3">
      <c r="B36" t="s">
        <v>62</v>
      </c>
    </row>
    <row r="37" spans="2:36" x14ac:dyDescent="0.3">
      <c r="B37">
        <v>5.3020800000000001</v>
      </c>
    </row>
    <row r="39" spans="2:36" x14ac:dyDescent="0.3">
      <c r="B39" t="s">
        <v>95</v>
      </c>
      <c r="C39">
        <v>0</v>
      </c>
      <c r="D39">
        <v>8.0000000000000002E-3</v>
      </c>
      <c r="E39">
        <v>0.28899999999999998</v>
      </c>
      <c r="F39">
        <v>0.64100000000000001</v>
      </c>
      <c r="G39">
        <v>0.84199999999999997</v>
      </c>
      <c r="H39">
        <v>0.90100000000000002</v>
      </c>
      <c r="I39">
        <v>0.94699999999999995</v>
      </c>
      <c r="J39">
        <v>0.96299999999999997</v>
      </c>
      <c r="K39">
        <v>0.97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2:36" x14ac:dyDescent="0.3">
      <c r="B40" t="s">
        <v>133</v>
      </c>
      <c r="C40">
        <v>8.4881665999999995E-2</v>
      </c>
      <c r="D40">
        <v>0.195868126</v>
      </c>
      <c r="E40">
        <v>0.31376278800000001</v>
      </c>
      <c r="F40">
        <v>0.459295544</v>
      </c>
      <c r="G40">
        <v>0.58862360199999997</v>
      </c>
      <c r="H40">
        <v>0.69781833100000001</v>
      </c>
      <c r="I40">
        <v>0.79679873899999998</v>
      </c>
      <c r="J40">
        <v>0.91486126300000004</v>
      </c>
      <c r="K40">
        <v>1.0569570109999999</v>
      </c>
      <c r="L40">
        <v>1.147231476</v>
      </c>
      <c r="M40">
        <v>1.290106451</v>
      </c>
      <c r="N40">
        <v>1.3879178889999999</v>
      </c>
      <c r="O40">
        <v>1.4316667599999999</v>
      </c>
      <c r="P40">
        <v>1.4070027190000001</v>
      </c>
      <c r="Q40">
        <v>1.522866931</v>
      </c>
    </row>
    <row r="41" spans="2:36" x14ac:dyDescent="0.3">
      <c r="V41">
        <v>1</v>
      </c>
      <c r="W41">
        <v>2</v>
      </c>
      <c r="X41">
        <v>3</v>
      </c>
      <c r="Y41">
        <v>4</v>
      </c>
      <c r="Z41">
        <v>5</v>
      </c>
      <c r="AA41">
        <v>6</v>
      </c>
      <c r="AB41">
        <v>7</v>
      </c>
      <c r="AC41">
        <v>8</v>
      </c>
      <c r="AD41">
        <v>9</v>
      </c>
      <c r="AE41">
        <v>10</v>
      </c>
      <c r="AF41">
        <v>11</v>
      </c>
      <c r="AG41">
        <v>12</v>
      </c>
      <c r="AH41">
        <v>13</v>
      </c>
      <c r="AI41">
        <v>14</v>
      </c>
      <c r="AJ41">
        <v>15</v>
      </c>
    </row>
    <row r="42" spans="2:36" x14ac:dyDescent="0.3">
      <c r="C42">
        <f>New_R.rep!B274*C$39*C$40</f>
        <v>0</v>
      </c>
      <c r="D42">
        <f>New_R.rep!C274*D$39*D$40</f>
        <v>5.6076574390297598</v>
      </c>
      <c r="E42">
        <f>New_R.rep!D274*E$39*E$40</f>
        <v>204.67168985952648</v>
      </c>
      <c r="F42">
        <f>New_R.rep!E274*F$39*F$40</f>
        <v>137.67363171241411</v>
      </c>
      <c r="G42">
        <f>New_R.rep!F274*G$39*G$40</f>
        <v>104.33666140032102</v>
      </c>
      <c r="H42">
        <f>New_R.rep!G274*H$39*H$40</f>
        <v>209.13903927949869</v>
      </c>
      <c r="I42">
        <f>New_R.rep!H274*I$39*I$40</f>
        <v>101.24798869467193</v>
      </c>
      <c r="J42">
        <f>New_R.rep!I274*J$39*J$40</f>
        <v>43.383203680776234</v>
      </c>
      <c r="K42">
        <f>New_R.rep!J274*K$39*K$40</f>
        <v>22.901586441046188</v>
      </c>
      <c r="L42">
        <f>New_R.rep!K274*L$39*L$40</f>
        <v>26.280090313322397</v>
      </c>
      <c r="M42">
        <f>New_R.rep!L274*M$39*M$40</f>
        <v>29.488350182442296</v>
      </c>
      <c r="N42">
        <f>New_R.rep!M274*N$39*N$40</f>
        <v>31.516839423411994</v>
      </c>
      <c r="O42">
        <f>New_R.rep!N274*O$39*O$40</f>
        <v>31.871765411119998</v>
      </c>
      <c r="P42">
        <f>New_R.rep!O274*P$39*P$40</f>
        <v>30.116893200195005</v>
      </c>
      <c r="Q42">
        <f>New_R.rep!P274*Q$39*Q$40</f>
        <v>32.577626248031301</v>
      </c>
      <c r="S42">
        <f>SUM(C42:Q42)</f>
        <v>1010.8130232858074</v>
      </c>
      <c r="T42">
        <f t="array" ref="T42">EXP(SUMPRODUCT(-V42:AJ42,LN(V42:AJ42)))</f>
        <v>9.6778992559366355</v>
      </c>
      <c r="U42">
        <f>SUMPRODUCT(V42:AJ42,$V$41:$AJ$41)</f>
        <v>6.44678745278582</v>
      </c>
      <c r="V42">
        <f t="shared" ref="V42:V73" si="8">C42/$S42+0.0001</f>
        <v>1E-4</v>
      </c>
      <c r="W42">
        <f t="shared" ref="W42:W73" si="9">D42/$S42+0.0001</f>
        <v>5.6476703503494478E-3</v>
      </c>
      <c r="X42">
        <f t="shared" ref="X42:X73" si="10">E42/$S42+0.0001</f>
        <v>0.20258224463334357</v>
      </c>
      <c r="Y42">
        <f t="shared" ref="Y42:Y73" si="11">F42/$S42+0.0001</f>
        <v>0.13630088833529688</v>
      </c>
      <c r="Z42">
        <f t="shared" ref="Z42:Z73" si="12">G42/$S42+0.0001</f>
        <v>0.10332053534802928</v>
      </c>
      <c r="AA42">
        <f t="shared" ref="AA42:AA73" si="13">H42/$S42+0.0001</f>
        <v>0.20700180524154627</v>
      </c>
      <c r="AB42">
        <f t="shared" ref="AB42:AB73" si="14">I42/$S42+0.0001</f>
        <v>0.10026490326326559</v>
      </c>
      <c r="AC42">
        <f t="shared" ref="AC42:AC73" si="15">J42/$S42+0.0001</f>
        <v>4.301911825567134E-2</v>
      </c>
      <c r="AD42">
        <f t="shared" ref="AD42:AD73" si="16">K42/$S42+0.0001</f>
        <v>2.2756600096624165E-2</v>
      </c>
      <c r="AE42">
        <f t="shared" ref="AE42:AE73" si="17">L42/$S42+0.0001</f>
        <v>2.6098962921841679E-2</v>
      </c>
      <c r="AF42">
        <f t="shared" ref="AF42:AF73" si="18">M42/$S42+0.0001</f>
        <v>2.9272902904026461E-2</v>
      </c>
      <c r="AG42">
        <f t="shared" ref="AG42:AG73" si="19">N42/$S42+0.0001</f>
        <v>3.1279692680414355E-2</v>
      </c>
      <c r="AH42">
        <f t="shared" ref="AH42:AH73" si="20">O42/$S42+0.0001</f>
        <v>3.1630821899697924E-2</v>
      </c>
      <c r="AI42">
        <f t="shared" ref="AI42:AI73" si="21">P42/$S42+0.0001</f>
        <v>2.9894722175516978E-2</v>
      </c>
      <c r="AJ42">
        <f t="shared" ref="AJ42:AJ73" si="22">Q42/$S42+0.0001</f>
        <v>3.2329131894376056E-2</v>
      </c>
    </row>
    <row r="43" spans="2:36" x14ac:dyDescent="0.3">
      <c r="C43">
        <f>New_R.rep!B275*C$39*C$40</f>
        <v>0</v>
      </c>
      <c r="D43">
        <f>New_R.rep!C275*D$39*D$40</f>
        <v>3.3231299646161596</v>
      </c>
      <c r="E43">
        <f>New_R.rep!D275*E$39*E$40</f>
        <v>204.17477745691508</v>
      </c>
      <c r="F43">
        <f>New_R.rep!E275*F$39*F$40</f>
        <v>472.3135780654531</v>
      </c>
      <c r="G43">
        <f>New_R.rep!F275*G$39*G$40</f>
        <v>140.20971465566492</v>
      </c>
      <c r="H43">
        <f>New_R.rep!G275*H$39*H$40</f>
        <v>79.215493970576162</v>
      </c>
      <c r="I43">
        <f>New_R.rep!H275*I$39*I$40</f>
        <v>150.36888277758857</v>
      </c>
      <c r="J43">
        <f>New_R.rep!I275*J$39*J$40</f>
        <v>71.481476344262703</v>
      </c>
      <c r="K43">
        <f>New_R.rep!J275*K$39*K$40</f>
        <v>30.874634900866582</v>
      </c>
      <c r="L43">
        <f>New_R.rep!K275*L$39*L$40</f>
        <v>15.837874695622801</v>
      </c>
      <c r="M43">
        <f>New_R.rep!L275*M$39*M$40</f>
        <v>18.4067228002876</v>
      </c>
      <c r="N43">
        <f>New_R.rep!M275*N$39*N$40</f>
        <v>19.758954234959599</v>
      </c>
      <c r="O43">
        <f>New_R.rep!N275*O$39*O$40</f>
        <v>20.248635653384</v>
      </c>
      <c r="P43">
        <f>New_R.rep!O275*P$39*P$40</f>
        <v>19.5089369005664</v>
      </c>
      <c r="Q43">
        <f>New_R.rep!P275*Q$39*Q$40</f>
        <v>40.5930840526567</v>
      </c>
      <c r="S43">
        <f t="shared" ref="S43:S91" si="23">SUM(C43:Q43)</f>
        <v>1286.3158964734205</v>
      </c>
      <c r="T43">
        <f t="array" ref="T43">EXP(SUMPRODUCT(-V43:AJ43,LN(V43:AJ43)))</f>
        <v>7.4703271955186175</v>
      </c>
      <c r="U43">
        <f t="shared" ref="U43:U91" si="24">SUMPRODUCT(V43:AJ43,$V$41:$AJ$41)</f>
        <v>5.7106669880517487</v>
      </c>
      <c r="V43">
        <f t="shared" si="8"/>
        <v>1E-4</v>
      </c>
      <c r="W43">
        <f t="shared" si="9"/>
        <v>2.683447793599452E-3</v>
      </c>
      <c r="X43">
        <f t="shared" si="10"/>
        <v>0.1588283326099624</v>
      </c>
      <c r="Y43">
        <f t="shared" si="11"/>
        <v>0.3672831929935359</v>
      </c>
      <c r="Z43">
        <f t="shared" si="12"/>
        <v>0.10910099659816505</v>
      </c>
      <c r="AA43">
        <f t="shared" si="13"/>
        <v>6.1683234870807659E-2</v>
      </c>
      <c r="AB43">
        <f t="shared" si="14"/>
        <v>0.11699887623237942</v>
      </c>
      <c r="AC43">
        <f t="shared" si="15"/>
        <v>5.5670701209739541E-2</v>
      </c>
      <c r="AD43">
        <f t="shared" si="16"/>
        <v>2.4102373744671009E-2</v>
      </c>
      <c r="AE43">
        <f t="shared" si="17"/>
        <v>1.2412585686800664E-2</v>
      </c>
      <c r="AF43">
        <f t="shared" si="18"/>
        <v>1.440964419451839E-2</v>
      </c>
      <c r="AG43">
        <f t="shared" si="19"/>
        <v>1.5460887857431438E-2</v>
      </c>
      <c r="AH43">
        <f t="shared" si="20"/>
        <v>1.5841573052854208E-2</v>
      </c>
      <c r="AI43">
        <f t="shared" si="21"/>
        <v>1.5266520878776621E-2</v>
      </c>
      <c r="AJ43">
        <f t="shared" si="22"/>
        <v>3.1657632276758142E-2</v>
      </c>
    </row>
    <row r="44" spans="2:36" x14ac:dyDescent="0.3">
      <c r="C44">
        <f>New_R.rep!B276*C$39*C$40</f>
        <v>0</v>
      </c>
      <c r="D44">
        <f>New_R.rep!C276*D$39*D$40</f>
        <v>12.97295709353312</v>
      </c>
      <c r="E44">
        <f>New_R.rep!D276*E$39*E$40</f>
        <v>121.18224525070212</v>
      </c>
      <c r="F44">
        <f>New_R.rep!E276*F$39*F$40</f>
        <v>467.1084367807664</v>
      </c>
      <c r="G44">
        <f>New_R.rep!F276*G$39*G$40</f>
        <v>482.79390389668919</v>
      </c>
      <c r="H44">
        <f>New_R.rep!G276*H$39*H$40</f>
        <v>109.16965426445346</v>
      </c>
      <c r="I44">
        <f>New_R.rep!H276*I$39*I$40</f>
        <v>59.057805419331409</v>
      </c>
      <c r="J44">
        <f>New_R.rep!I276*J$39*J$40</f>
        <v>110.20923960487428</v>
      </c>
      <c r="K44">
        <f>New_R.rep!J276*K$39*K$40</f>
        <v>52.683511703058677</v>
      </c>
      <c r="L44">
        <f>New_R.rep!K276*L$39*L$40</f>
        <v>22.0563281881332</v>
      </c>
      <c r="M44">
        <f>New_R.rep!L276*M$39*M$40</f>
        <v>11.44132196175801</v>
      </c>
      <c r="N44">
        <f>New_R.rep!M276*N$39*N$40</f>
        <v>12.720961411629499</v>
      </c>
      <c r="O44">
        <f>New_R.rep!N276*O$39*O$40</f>
        <v>13.093208136906798</v>
      </c>
      <c r="P44">
        <f>New_R.rep!O276*P$39*P$40</f>
        <v>12.783632744072682</v>
      </c>
      <c r="Q44">
        <f>New_R.rep!P276*Q$39*Q$40</f>
        <v>39.641596794167903</v>
      </c>
      <c r="S44">
        <f t="shared" si="23"/>
        <v>1526.9148032500766</v>
      </c>
      <c r="T44">
        <f t="array" ref="T44">EXP(SUMPRODUCT(-V44:AJ44,LN(V44:AJ44)))</f>
        <v>6.7267693189640871</v>
      </c>
      <c r="U44">
        <f t="shared" si="24"/>
        <v>5.6043355124780216</v>
      </c>
      <c r="V44">
        <f t="shared" si="8"/>
        <v>1E-4</v>
      </c>
      <c r="W44">
        <f t="shared" si="9"/>
        <v>8.5961892215072212E-3</v>
      </c>
      <c r="X44">
        <f t="shared" si="10"/>
        <v>7.9464117102514609E-2</v>
      </c>
      <c r="Y44">
        <f t="shared" si="11"/>
        <v>0.30601650286349591</v>
      </c>
      <c r="Z44">
        <f t="shared" si="12"/>
        <v>0.31628915663732526</v>
      </c>
      <c r="AA44">
        <f t="shared" si="13"/>
        <v>7.1596886422269995E-2</v>
      </c>
      <c r="AB44">
        <f t="shared" si="14"/>
        <v>3.8777865519166746E-2</v>
      </c>
      <c r="AC44">
        <f t="shared" si="15"/>
        <v>7.2277726858296976E-2</v>
      </c>
      <c r="AD44">
        <f t="shared" si="16"/>
        <v>3.4603242480143945E-2</v>
      </c>
      <c r="AE44">
        <f t="shared" si="17"/>
        <v>1.4545028721436029E-2</v>
      </c>
      <c r="AF44">
        <f t="shared" si="18"/>
        <v>7.5930978057222763E-3</v>
      </c>
      <c r="AG44">
        <f t="shared" si="19"/>
        <v>8.4311533718532377E-3</v>
      </c>
      <c r="AH44">
        <f t="shared" si="20"/>
        <v>8.6749434801716326E-3</v>
      </c>
      <c r="AI44">
        <f t="shared" si="21"/>
        <v>8.4721977918233524E-3</v>
      </c>
      <c r="AJ44">
        <f t="shared" si="22"/>
        <v>2.6061891724272871E-2</v>
      </c>
    </row>
    <row r="45" spans="2:36" x14ac:dyDescent="0.3">
      <c r="C45">
        <f>New_R.rep!B277*C$39*C$40</f>
        <v>0</v>
      </c>
      <c r="D45">
        <f>New_R.rep!C277*D$39*D$40</f>
        <v>9.1074447838478392</v>
      </c>
      <c r="E45">
        <f>New_R.rep!D277*E$39*E$40</f>
        <v>471.8600379045231</v>
      </c>
      <c r="F45">
        <f>New_R.rep!E277*F$39*F$40</f>
        <v>275.91458849584581</v>
      </c>
      <c r="G45">
        <f>New_R.rep!F277*G$39*G$40</f>
        <v>489.43076568367877</v>
      </c>
      <c r="H45">
        <f>New_R.rep!G277*H$39*H$40</f>
        <v>383.81777942069249</v>
      </c>
      <c r="I45">
        <f>New_R.rep!H277*I$39*I$40</f>
        <v>83.056098998444142</v>
      </c>
      <c r="J45">
        <f>New_R.rep!I277*J$39*J$40</f>
        <v>44.09003912400285</v>
      </c>
      <c r="K45">
        <f>New_R.rep!J277*K$39*K$40</f>
        <v>82.632654962910465</v>
      </c>
      <c r="L45">
        <f>New_R.rep!K277*L$39*L$40</f>
        <v>38.2117565563128</v>
      </c>
      <c r="M45">
        <f>New_R.rep!L277*M$39*M$40</f>
        <v>16.145037181039498</v>
      </c>
      <c r="N45">
        <f>New_R.rep!M277*N$39*N$40</f>
        <v>8.0120891145458586</v>
      </c>
      <c r="O45">
        <f>New_R.rep!N277*O$39*O$40</f>
        <v>8.5413954734979995</v>
      </c>
      <c r="P45">
        <f>New_R.rep!O277*P$39*P$40</f>
        <v>8.3758731161798092</v>
      </c>
      <c r="Q45">
        <f>New_R.rep!P277*Q$39*Q$40</f>
        <v>34.810149168877302</v>
      </c>
      <c r="S45">
        <f t="shared" si="23"/>
        <v>1954.0057099843989</v>
      </c>
      <c r="T45">
        <f t="array" ref="T45">EXP(SUMPRODUCT(-V45:AJ45,LN(V45:AJ45)))</f>
        <v>6.8699633754488367</v>
      </c>
      <c r="U45">
        <f t="shared" si="24"/>
        <v>5.3198818327412134</v>
      </c>
      <c r="V45">
        <f t="shared" si="8"/>
        <v>1E-4</v>
      </c>
      <c r="W45">
        <f t="shared" si="9"/>
        <v>4.7609100154167696E-3</v>
      </c>
      <c r="X45">
        <f t="shared" si="10"/>
        <v>0.24158344884227104</v>
      </c>
      <c r="Y45">
        <f t="shared" si="11"/>
        <v>0.14130459683715496</v>
      </c>
      <c r="Z45">
        <f t="shared" si="12"/>
        <v>0.25057560668980156</v>
      </c>
      <c r="AA45">
        <f t="shared" si="13"/>
        <v>0.19652612990304769</v>
      </c>
      <c r="AB45">
        <f t="shared" si="14"/>
        <v>4.2605555932642224E-2</v>
      </c>
      <c r="AC45">
        <f t="shared" si="15"/>
        <v>2.2663925426991138E-2</v>
      </c>
      <c r="AD45">
        <f t="shared" si="16"/>
        <v>4.2388850304112068E-2</v>
      </c>
      <c r="AE45">
        <f t="shared" si="17"/>
        <v>1.9655601276425076E-2</v>
      </c>
      <c r="AF45">
        <f t="shared" si="18"/>
        <v>8.3625332661737221E-3</v>
      </c>
      <c r="AG45">
        <f t="shared" si="19"/>
        <v>4.2003406866246203E-3</v>
      </c>
      <c r="AH45">
        <f t="shared" si="20"/>
        <v>4.4712233950259007E-3</v>
      </c>
      <c r="AI45">
        <f t="shared" si="21"/>
        <v>4.3865141454712967E-3</v>
      </c>
      <c r="AJ45">
        <f t="shared" si="22"/>
        <v>1.7914763278841818E-2</v>
      </c>
    </row>
    <row r="46" spans="2:36" x14ac:dyDescent="0.3">
      <c r="C46">
        <f>New_R.rep!B278*C$39*C$40</f>
        <v>0</v>
      </c>
      <c r="D46">
        <f>New_R.rep!C278*D$39*D$40</f>
        <v>18.249425035672001</v>
      </c>
      <c r="E46">
        <f>New_R.rep!D278*E$39*E$40</f>
        <v>326.41432172485236</v>
      </c>
      <c r="F46">
        <f>New_R.rep!E278*F$39*F$40</f>
        <v>967.55568572657376</v>
      </c>
      <c r="G46">
        <f>New_R.rep!F278*G$39*G$40</f>
        <v>269.32544721589437</v>
      </c>
      <c r="H46">
        <f>New_R.rep!G278*H$39*H$40</f>
        <v>360.22200926685929</v>
      </c>
      <c r="I46">
        <f>New_R.rep!H278*I$39*I$40</f>
        <v>269.33715591484264</v>
      </c>
      <c r="J46">
        <f>New_R.rep!I278*J$39*J$40</f>
        <v>56.852017805797075</v>
      </c>
      <c r="K46">
        <f>New_R.rep!J278*K$39*K$40</f>
        <v>30.191717007790292</v>
      </c>
      <c r="L46">
        <f>New_R.rep!K278*L$39*L$40</f>
        <v>54.630703994529597</v>
      </c>
      <c r="M46">
        <f>New_R.rep!L278*M$39*M$40</f>
        <v>25.4219346488903</v>
      </c>
      <c r="N46">
        <f>New_R.rep!M278*N$39*N$40</f>
        <v>10.275727674789298</v>
      </c>
      <c r="O46">
        <f>New_R.rep!N278*O$39*O$40</f>
        <v>4.8894426354195994</v>
      </c>
      <c r="P46">
        <f>New_R.rep!O278*P$39*P$40</f>
        <v>4.9661286569280207</v>
      </c>
      <c r="Q46">
        <f>New_R.rep!P278*Q$39*Q$40</f>
        <v>25.957266838895002</v>
      </c>
      <c r="S46">
        <f t="shared" si="23"/>
        <v>2424.2889841477336</v>
      </c>
      <c r="T46">
        <f t="array" ref="T46">EXP(SUMPRODUCT(-V46:AJ46,LN(V46:AJ46)))</f>
        <v>6.1875441018721506</v>
      </c>
      <c r="U46">
        <f t="shared" si="24"/>
        <v>5.1588823352184461</v>
      </c>
      <c r="V46">
        <f t="shared" si="8"/>
        <v>1E-4</v>
      </c>
      <c r="W46">
        <f t="shared" si="9"/>
        <v>7.6277432496718806E-3</v>
      </c>
      <c r="X46">
        <f t="shared" si="10"/>
        <v>0.13474332175712309</v>
      </c>
      <c r="Y46">
        <f t="shared" si="11"/>
        <v>0.39920905508928878</v>
      </c>
      <c r="Z46">
        <f t="shared" si="12"/>
        <v>0.11119461329775278</v>
      </c>
      <c r="AA46">
        <f t="shared" si="13"/>
        <v>0.1486887250333303</v>
      </c>
      <c r="AB46">
        <f t="shared" si="14"/>
        <v>0.11119944304330903</v>
      </c>
      <c r="AC46">
        <f t="shared" si="15"/>
        <v>2.3551006945767887E-2</v>
      </c>
      <c r="AD46">
        <f t="shared" si="16"/>
        <v>1.2553844077670585E-2</v>
      </c>
      <c r="AE46">
        <f t="shared" si="17"/>
        <v>2.2634732596549412E-2</v>
      </c>
      <c r="AF46">
        <f t="shared" si="18"/>
        <v>1.0586346642303231E-2</v>
      </c>
      <c r="AG46">
        <f t="shared" si="19"/>
        <v>4.3386562583840483E-3</v>
      </c>
      <c r="AH46">
        <f t="shared" si="20"/>
        <v>2.1168563514462769E-3</v>
      </c>
      <c r="AI46">
        <f t="shared" si="21"/>
        <v>2.1484887277883162E-3</v>
      </c>
      <c r="AJ46">
        <f t="shared" si="22"/>
        <v>1.0807166929614358E-2</v>
      </c>
    </row>
    <row r="47" spans="2:36" x14ac:dyDescent="0.3">
      <c r="C47">
        <f>New_R.rep!B279*C$39*C$40</f>
        <v>0</v>
      </c>
      <c r="D47">
        <f>New_R.rep!C279*D$39*D$40</f>
        <v>16.959202516084801</v>
      </c>
      <c r="E47">
        <f>New_R.rep!D279*E$39*E$40</f>
        <v>651.53467629910892</v>
      </c>
      <c r="F47">
        <f>New_R.rep!E279*F$39*F$40</f>
        <v>691.16798286169558</v>
      </c>
      <c r="G47">
        <f>New_R.rep!F279*G$39*G$40</f>
        <v>916.21502775481997</v>
      </c>
      <c r="H47">
        <f>New_R.rep!G279*H$39*H$40</f>
        <v>195.19622708276006</v>
      </c>
      <c r="I47">
        <f>New_R.rep!H279*I$39*I$40</f>
        <v>250.8819218449791</v>
      </c>
      <c r="J47">
        <f>New_R.rep!I279*J$39*J$40</f>
        <v>184.01244528172469</v>
      </c>
      <c r="K47">
        <f>New_R.rep!J279*K$39*K$40</f>
        <v>38.984964108146677</v>
      </c>
      <c r="L47">
        <f>New_R.rep!K279*L$39*L$40</f>
        <v>20.014141437705597</v>
      </c>
      <c r="M47">
        <f>New_R.rep!L279*M$39*M$40</f>
        <v>36.542910277800502</v>
      </c>
      <c r="N47">
        <f>New_R.rep!M279*N$39*N$40</f>
        <v>16.268063160546799</v>
      </c>
      <c r="O47">
        <f>New_R.rep!N279*O$39*O$40</f>
        <v>6.3049601943667994</v>
      </c>
      <c r="P47">
        <f>New_R.rep!O279*P$39*P$40</f>
        <v>2.8582697435397404</v>
      </c>
      <c r="Q47">
        <f>New_R.rep!P279*Q$39*Q$40</f>
        <v>18.637454648350403</v>
      </c>
      <c r="S47">
        <f t="shared" si="23"/>
        <v>3045.5782472116289</v>
      </c>
      <c r="T47">
        <f t="array" ref="T47">EXP(SUMPRODUCT(-V47:AJ47,LN(V47:AJ47)))</f>
        <v>6.2549363088929688</v>
      </c>
      <c r="U47">
        <f t="shared" si="24"/>
        <v>5.0302446754742354</v>
      </c>
      <c r="V47">
        <f t="shared" si="8"/>
        <v>1E-4</v>
      </c>
      <c r="W47">
        <f t="shared" si="9"/>
        <v>5.6684671807765092E-3</v>
      </c>
      <c r="X47">
        <f t="shared" si="10"/>
        <v>0.21402806994718318</v>
      </c>
      <c r="Y47">
        <f t="shared" si="11"/>
        <v>0.22704146292070893</v>
      </c>
      <c r="Z47">
        <f t="shared" si="12"/>
        <v>0.30093450608883821</v>
      </c>
      <c r="AA47">
        <f t="shared" si="13"/>
        <v>6.4191680212607072E-2</v>
      </c>
      <c r="AB47">
        <f t="shared" si="14"/>
        <v>8.2475792536170558E-2</v>
      </c>
      <c r="AC47">
        <f t="shared" si="15"/>
        <v>6.0519542807739982E-2</v>
      </c>
      <c r="AD47">
        <f t="shared" si="16"/>
        <v>1.2900513053256556E-2</v>
      </c>
      <c r="AE47">
        <f t="shared" si="17"/>
        <v>6.6715407102179991E-3</v>
      </c>
      <c r="AF47">
        <f t="shared" si="18"/>
        <v>1.2098677200711314E-2</v>
      </c>
      <c r="AG47">
        <f t="shared" si="19"/>
        <v>5.4415351174907367E-3</v>
      </c>
      <c r="AH47">
        <f t="shared" si="20"/>
        <v>2.1702013485088716E-3</v>
      </c>
      <c r="AI47">
        <f t="shared" si="21"/>
        <v>1.0384982133217629E-3</v>
      </c>
      <c r="AJ47">
        <f t="shared" si="22"/>
        <v>6.2195126624685721E-3</v>
      </c>
    </row>
    <row r="48" spans="2:36" x14ac:dyDescent="0.3">
      <c r="C48">
        <f>New_R.rep!B280*C$39*C$40</f>
        <v>0</v>
      </c>
      <c r="D48">
        <f>New_R.rep!C280*D$39*D$40</f>
        <v>18.614053139033601</v>
      </c>
      <c r="E48">
        <f>New_R.rep!D280*E$39*E$40</f>
        <v>605.18580668765458</v>
      </c>
      <c r="F48">
        <f>New_R.rep!E280*F$39*F$40</f>
        <v>1312.9586159645435</v>
      </c>
      <c r="G48">
        <f>New_R.rep!F280*G$39*G$40</f>
        <v>684.66581871414417</v>
      </c>
      <c r="H48">
        <f>New_R.rep!G280*H$39*H$40</f>
        <v>691.0481743126544</v>
      </c>
      <c r="I48">
        <f>New_R.rep!H280*I$39*I$40</f>
        <v>140.73983535075365</v>
      </c>
      <c r="J48">
        <f>New_R.rep!I280*J$39*J$40</f>
        <v>176.30359556437094</v>
      </c>
      <c r="K48">
        <f>New_R.rep!J280*K$39*K$40</f>
        <v>129.05312984683624</v>
      </c>
      <c r="L48">
        <f>New_R.rep!K280*L$39*L$40</f>
        <v>26.313704195569198</v>
      </c>
      <c r="M48">
        <f>New_R.rep!L280*M$39*M$40</f>
        <v>13.376984779773899</v>
      </c>
      <c r="N48">
        <f>New_R.rep!M280*N$39*N$40</f>
        <v>23.366152828470597</v>
      </c>
      <c r="O48">
        <f>New_R.rep!N280*O$39*O$40</f>
        <v>9.9738496502159997</v>
      </c>
      <c r="P48">
        <f>New_R.rep!O280*P$39*P$40</f>
        <v>3.6828296169825006</v>
      </c>
      <c r="Q48">
        <f>New_R.rep!P280*Q$39*Q$40</f>
        <v>12.915997902575471</v>
      </c>
      <c r="S48">
        <f t="shared" si="23"/>
        <v>3848.1985485535783</v>
      </c>
      <c r="T48">
        <f t="array" ref="T48">EXP(SUMPRODUCT(-V48:AJ48,LN(V48:AJ48)))</f>
        <v>6.0878082700530394</v>
      </c>
      <c r="U48">
        <f t="shared" si="24"/>
        <v>5.0265440792276204</v>
      </c>
      <c r="V48">
        <f t="shared" si="8"/>
        <v>1E-4</v>
      </c>
      <c r="W48">
        <f t="shared" si="9"/>
        <v>4.9370823137569299E-3</v>
      </c>
      <c r="X48">
        <f t="shared" si="10"/>
        <v>0.15736470426405769</v>
      </c>
      <c r="Y48">
        <f t="shared" si="11"/>
        <v>0.34128785696700731</v>
      </c>
      <c r="Z48">
        <f t="shared" si="12"/>
        <v>0.17801852735132115</v>
      </c>
      <c r="AA48">
        <f t="shared" si="13"/>
        <v>0.17967705809446827</v>
      </c>
      <c r="AB48">
        <f t="shared" si="14"/>
        <v>3.6672914202582792E-2</v>
      </c>
      <c r="AC48">
        <f t="shared" si="15"/>
        <v>4.591457878015108E-2</v>
      </c>
      <c r="AD48">
        <f t="shared" si="16"/>
        <v>3.3635985271691198E-2</v>
      </c>
      <c r="AE48">
        <f t="shared" si="17"/>
        <v>6.9379278936789078E-3</v>
      </c>
      <c r="AF48">
        <f t="shared" si="18"/>
        <v>3.5761680331701969E-3</v>
      </c>
      <c r="AG48">
        <f t="shared" si="19"/>
        <v>6.1719717378546464E-3</v>
      </c>
      <c r="AH48">
        <f t="shared" si="20"/>
        <v>2.691823037292311E-3</v>
      </c>
      <c r="AI48">
        <f t="shared" si="21"/>
        <v>1.0570269232513393E-3</v>
      </c>
      <c r="AJ48">
        <f t="shared" si="22"/>
        <v>3.4563751297162679E-3</v>
      </c>
    </row>
    <row r="49" spans="3:36" x14ac:dyDescent="0.3">
      <c r="C49">
        <f>New_R.rep!B281*C$39*C$40</f>
        <v>0</v>
      </c>
      <c r="D49">
        <f>New_R.rep!C281*D$39*D$40</f>
        <v>12.787007729433761</v>
      </c>
      <c r="E49">
        <f>New_R.rep!D281*E$39*E$40</f>
        <v>642.67186275326333</v>
      </c>
      <c r="F49">
        <f>New_R.rep!E281*F$39*F$40</f>
        <v>1141.6923920086158</v>
      </c>
      <c r="G49">
        <f>New_R.rep!F281*G$39*G$40</f>
        <v>1291.583559724975</v>
      </c>
      <c r="H49">
        <f>New_R.rep!G281*H$39*H$40</f>
        <v>510.07391746303955</v>
      </c>
      <c r="I49">
        <f>New_R.rep!H281*I$39*I$40</f>
        <v>490.35778766738662</v>
      </c>
      <c r="J49">
        <f>New_R.rep!I281*J$39*J$40</f>
        <v>93.471785098555827</v>
      </c>
      <c r="K49">
        <f>New_R.rep!J281*K$39*K$40</f>
        <v>116.72554427958016</v>
      </c>
      <c r="L49">
        <f>New_R.rep!K281*L$39*L$40</f>
        <v>82.172404762009194</v>
      </c>
      <c r="M49">
        <f>New_R.rep!L281*M$39*M$40</f>
        <v>14.3493380118926</v>
      </c>
      <c r="N49">
        <f>New_R.rep!M281*N$39*N$40</f>
        <v>6.9786176960386799</v>
      </c>
      <c r="O49">
        <f>New_R.rep!N281*O$39*O$40</f>
        <v>11.687984261963999</v>
      </c>
      <c r="P49">
        <f>New_R.rep!O281*P$39*P$40</f>
        <v>4.7532350755161303</v>
      </c>
      <c r="Q49">
        <f>New_R.rep!P281*Q$39*Q$40</f>
        <v>8.1962373380044102</v>
      </c>
      <c r="S49">
        <f t="shared" si="23"/>
        <v>4427.5016738702761</v>
      </c>
      <c r="T49">
        <f t="array" ref="T49">EXP(SUMPRODUCT(-V49:AJ49,LN(V49:AJ49)))</f>
        <v>6.1627679756856732</v>
      </c>
      <c r="U49">
        <f t="shared" si="24"/>
        <v>5.1332339741360782</v>
      </c>
      <c r="V49">
        <f t="shared" si="8"/>
        <v>1E-4</v>
      </c>
      <c r="W49">
        <f t="shared" si="9"/>
        <v>2.9880864811183839E-3</v>
      </c>
      <c r="X49">
        <f t="shared" si="10"/>
        <v>0.14525451604368908</v>
      </c>
      <c r="Y49">
        <f t="shared" si="11"/>
        <v>0.25796379681040565</v>
      </c>
      <c r="Z49">
        <f t="shared" si="12"/>
        <v>0.29181836734641914</v>
      </c>
      <c r="AA49">
        <f t="shared" si="13"/>
        <v>0.1153058101916337</v>
      </c>
      <c r="AB49">
        <f t="shared" si="14"/>
        <v>0.11085270520197073</v>
      </c>
      <c r="AC49">
        <f t="shared" si="15"/>
        <v>2.1211631792303304E-2</v>
      </c>
      <c r="AD49">
        <f t="shared" si="16"/>
        <v>2.6463749328082167E-2</v>
      </c>
      <c r="AE49">
        <f t="shared" si="17"/>
        <v>1.8659542336700832E-2</v>
      </c>
      <c r="AF49">
        <f t="shared" si="18"/>
        <v>3.3409559767256292E-3</v>
      </c>
      <c r="AG49">
        <f t="shared" si="19"/>
        <v>1.6761976414880404E-3</v>
      </c>
      <c r="AH49">
        <f t="shared" si="20"/>
        <v>2.7398599307015079E-3</v>
      </c>
      <c r="AI49">
        <f t="shared" si="21"/>
        <v>1.1735704750984581E-3</v>
      </c>
      <c r="AJ49">
        <f t="shared" si="22"/>
        <v>1.9512104436630771E-3</v>
      </c>
    </row>
    <row r="50" spans="3:36" x14ac:dyDescent="0.3">
      <c r="C50">
        <f>New_R.rep!B282*C$39*C$40</f>
        <v>0</v>
      </c>
      <c r="D50">
        <f>New_R.rep!C282*D$39*D$40</f>
        <v>6.1470782580337602</v>
      </c>
      <c r="E50">
        <f>New_R.rep!D282*E$39*E$40</f>
        <v>438.13256196450567</v>
      </c>
      <c r="F50">
        <f>New_R.rep!E282*F$39*F$40</f>
        <v>1167.8917994138346</v>
      </c>
      <c r="G50">
        <f>New_R.rep!F282*G$39*G$40</f>
        <v>1034.9955740821995</v>
      </c>
      <c r="H50">
        <f>New_R.rep!G282*H$39*H$40</f>
        <v>852.64546827034621</v>
      </c>
      <c r="I50">
        <f>New_R.rep!H282*I$39*I$40</f>
        <v>322.27918440489759</v>
      </c>
      <c r="J50">
        <f>New_R.rep!I282*J$39*J$40</f>
        <v>302.25827084336481</v>
      </c>
      <c r="K50">
        <f>New_R.rep!J282*K$39*K$40</f>
        <v>57.236639406334156</v>
      </c>
      <c r="L50">
        <f>New_R.rep!K282*L$39*L$40</f>
        <v>68.504403680092807</v>
      </c>
      <c r="M50">
        <f>New_R.rep!L282*M$39*M$40</f>
        <v>35.034904847226599</v>
      </c>
      <c r="N50">
        <f>New_R.rep!M282*N$39*N$40</f>
        <v>5.8528774962707795</v>
      </c>
      <c r="O50">
        <f>New_R.rep!N282*O$39*O$40</f>
        <v>2.7292865612611998</v>
      </c>
      <c r="P50">
        <f>New_R.rep!O282*P$39*P$40</f>
        <v>4.3550533060391308</v>
      </c>
      <c r="Q50">
        <f>New_R.rep!P282*Q$39*Q$40</f>
        <v>5.0580806819620197</v>
      </c>
      <c r="S50">
        <f t="shared" si="23"/>
        <v>4303.1211832163672</v>
      </c>
      <c r="T50">
        <f t="array" ref="T50">EXP(SUMPRODUCT(-V50:AJ50,LN(V50:AJ50)))</f>
        <v>6.2749777639028776</v>
      </c>
      <c r="U50">
        <f t="shared" si="24"/>
        <v>5.30844510666254</v>
      </c>
      <c r="V50">
        <f t="shared" si="8"/>
        <v>1E-4</v>
      </c>
      <c r="W50">
        <f t="shared" si="9"/>
        <v>1.5285161854166347E-3</v>
      </c>
      <c r="X50">
        <f t="shared" si="10"/>
        <v>0.10191738866043823</v>
      </c>
      <c r="Y50">
        <f t="shared" si="11"/>
        <v>0.2715057424106504</v>
      </c>
      <c r="Z50">
        <f t="shared" si="12"/>
        <v>0.24062206061940189</v>
      </c>
      <c r="AA50">
        <f t="shared" si="13"/>
        <v>0.19824581834133626</v>
      </c>
      <c r="AB50">
        <f t="shared" si="14"/>
        <v>7.4994285027783034E-2</v>
      </c>
      <c r="AC50">
        <f t="shared" si="15"/>
        <v>7.0341635774115466E-2</v>
      </c>
      <c r="AD50">
        <f t="shared" si="16"/>
        <v>1.3401191616349655E-2</v>
      </c>
      <c r="AE50">
        <f t="shared" si="17"/>
        <v>1.601970125017237E-2</v>
      </c>
      <c r="AF50">
        <f t="shared" si="18"/>
        <v>8.2417425527950769E-3</v>
      </c>
      <c r="AG50">
        <f t="shared" si="19"/>
        <v>1.4601470298115211E-3</v>
      </c>
      <c r="AH50">
        <f t="shared" si="20"/>
        <v>7.3425742503054384E-4</v>
      </c>
      <c r="AI50">
        <f t="shared" si="21"/>
        <v>1.1120684778818956E-3</v>
      </c>
      <c r="AJ50">
        <f t="shared" si="22"/>
        <v>1.2754446288173922E-3</v>
      </c>
    </row>
    <row r="51" spans="3:36" x14ac:dyDescent="0.3">
      <c r="C51">
        <f>New_R.rep!B283*C$39*C$40</f>
        <v>0</v>
      </c>
      <c r="D51">
        <f>New_R.rep!C283*D$39*D$40</f>
        <v>6.7854203153928001</v>
      </c>
      <c r="E51">
        <f>New_R.rep!D283*E$39*E$40</f>
        <v>198.94903625937997</v>
      </c>
      <c r="F51">
        <f>New_R.rep!E283*F$39*F$40</f>
        <v>715.10044525039382</v>
      </c>
      <c r="G51">
        <f>New_R.rep!F283*G$39*G$40</f>
        <v>975.85806766568055</v>
      </c>
      <c r="H51">
        <f>New_R.rep!G283*H$39*H$40</f>
        <v>655.82647791739373</v>
      </c>
      <c r="I51">
        <f>New_R.rep!H283*I$39*I$40</f>
        <v>514.48209417027351</v>
      </c>
      <c r="J51">
        <f>New_R.rep!I283*J$39*J$40</f>
        <v>189.21834162227822</v>
      </c>
      <c r="K51">
        <f>New_R.rep!J283*K$39*K$40</f>
        <v>177.06755826381368</v>
      </c>
      <c r="L51">
        <f>New_R.rep!K283*L$39*L$40</f>
        <v>31.428750454462797</v>
      </c>
      <c r="M51">
        <f>New_R.rep!L283*M$39*M$40</f>
        <v>29.700443682986698</v>
      </c>
      <c r="N51">
        <f>New_R.rep!M283*N$39*N$40</f>
        <v>14.53150029783</v>
      </c>
      <c r="O51">
        <f>New_R.rep!N283*O$39*O$40</f>
        <v>2.3276610850783999</v>
      </c>
      <c r="P51">
        <f>New_R.rep!O283*P$39*P$40</f>
        <v>1.034124486421496</v>
      </c>
      <c r="Q51">
        <f>New_R.rep!P283*Q$39*Q$40</f>
        <v>3.7674205006009003</v>
      </c>
      <c r="S51">
        <f t="shared" si="23"/>
        <v>3516.0773419719872</v>
      </c>
      <c r="T51">
        <f t="array" ref="T51">EXP(SUMPRODUCT(-V51:AJ51,LN(V51:AJ51)))</f>
        <v>6.5636094923623558</v>
      </c>
      <c r="U51">
        <f t="shared" si="24"/>
        <v>5.6746790168038164</v>
      </c>
      <c r="V51">
        <f t="shared" si="8"/>
        <v>1E-4</v>
      </c>
      <c r="W51">
        <f t="shared" si="9"/>
        <v>2.0298268085272566E-3</v>
      </c>
      <c r="X51">
        <f t="shared" si="10"/>
        <v>5.6682667816914313E-2</v>
      </c>
      <c r="Y51">
        <f t="shared" si="11"/>
        <v>0.20348018072416196</v>
      </c>
      <c r="Z51">
        <f t="shared" si="12"/>
        <v>0.27764169568931379</v>
      </c>
      <c r="AA51">
        <f t="shared" si="13"/>
        <v>0.18662219906788918</v>
      </c>
      <c r="AB51">
        <f t="shared" si="14"/>
        <v>0.1464227466668088</v>
      </c>
      <c r="AC51">
        <f t="shared" si="15"/>
        <v>5.3915181868597742E-2</v>
      </c>
      <c r="AD51">
        <f t="shared" si="16"/>
        <v>5.0459403688345943E-2</v>
      </c>
      <c r="AE51">
        <f t="shared" si="17"/>
        <v>9.0385833693965405E-3</v>
      </c>
      <c r="AF51">
        <f t="shared" si="18"/>
        <v>8.5470393550357016E-3</v>
      </c>
      <c r="AG51">
        <f t="shared" si="19"/>
        <v>4.2328727682878643E-3</v>
      </c>
      <c r="AH51">
        <f t="shared" si="20"/>
        <v>7.6200508654708217E-4</v>
      </c>
      <c r="AI51">
        <f t="shared" si="21"/>
        <v>3.9411312262019489E-4</v>
      </c>
      <c r="AJ51">
        <f t="shared" si="22"/>
        <v>1.1714839675534407E-3</v>
      </c>
    </row>
    <row r="52" spans="3:36" x14ac:dyDescent="0.3">
      <c r="C52">
        <f>New_R.rep!B284*C$39*C$40</f>
        <v>0</v>
      </c>
      <c r="D52">
        <f>New_R.rep!C284*D$39*D$40</f>
        <v>18.366319133268799</v>
      </c>
      <c r="E52">
        <f>New_R.rep!D284*E$39*E$40</f>
        <v>211.80165741743363</v>
      </c>
      <c r="F52">
        <f>New_R.rep!E284*F$39*F$40</f>
        <v>304.39772219887675</v>
      </c>
      <c r="G52">
        <f>New_R.rep!F284*G$39*G$40</f>
        <v>523.99537930660892</v>
      </c>
      <c r="H52">
        <f>New_R.rep!G284*H$39*H$40</f>
        <v>540.4380125310995</v>
      </c>
      <c r="I52">
        <f>New_R.rep!H284*I$39*I$40</f>
        <v>345.10714238656334</v>
      </c>
      <c r="J52">
        <f>New_R.rep!I284*J$39*J$40</f>
        <v>264.58534252750604</v>
      </c>
      <c r="K52">
        <f>New_R.rep!J284*K$39*K$40</f>
        <v>97.164626901437103</v>
      </c>
      <c r="L52">
        <f>New_R.rep!K284*L$39*L$40</f>
        <v>87.1705481334984</v>
      </c>
      <c r="M52">
        <f>New_R.rep!L284*M$39*M$40</f>
        <v>13.1596018427804</v>
      </c>
      <c r="N52">
        <f>New_R.rep!M284*N$39*N$40</f>
        <v>11.897190506971329</v>
      </c>
      <c r="O52">
        <f>New_R.rep!N284*O$39*O$40</f>
        <v>5.5812383305192004</v>
      </c>
      <c r="P52">
        <f>New_R.rep!O284*P$39*P$40</f>
        <v>0.85175301499287304</v>
      </c>
      <c r="Q52">
        <f>New_R.rep!P284*Q$39*Q$40</f>
        <v>1.8195214091588001</v>
      </c>
      <c r="S52">
        <f t="shared" si="23"/>
        <v>2426.3360556407151</v>
      </c>
      <c r="T52">
        <f t="array" ref="T52">EXP(SUMPRODUCT(-V52:AJ52,LN(V52:AJ52)))</f>
        <v>7.5735669704015196</v>
      </c>
      <c r="U52">
        <f t="shared" si="24"/>
        <v>5.9593413280319965</v>
      </c>
      <c r="V52">
        <f t="shared" si="8"/>
        <v>1E-4</v>
      </c>
      <c r="W52">
        <f t="shared" si="9"/>
        <v>7.669569388614168E-3</v>
      </c>
      <c r="X52">
        <f t="shared" si="10"/>
        <v>8.7392795622865116E-2</v>
      </c>
      <c r="Y52">
        <f t="shared" si="11"/>
        <v>0.12555571397301574</v>
      </c>
      <c r="Z52">
        <f t="shared" si="12"/>
        <v>0.21606158458282443</v>
      </c>
      <c r="AA52">
        <f t="shared" si="13"/>
        <v>0.22283831824519776</v>
      </c>
      <c r="AB52">
        <f t="shared" si="14"/>
        <v>0.14233385980860427</v>
      </c>
      <c r="AC52">
        <f t="shared" si="15"/>
        <v>0.10914727806043248</v>
      </c>
      <c r="AD52">
        <f t="shared" si="16"/>
        <v>4.014582410402303E-2</v>
      </c>
      <c r="AE52">
        <f t="shared" si="17"/>
        <v>3.6026823875384216E-2</v>
      </c>
      <c r="AF52">
        <f t="shared" si="18"/>
        <v>5.5236517699958033E-3</v>
      </c>
      <c r="AG52">
        <f t="shared" si="19"/>
        <v>5.0033564329693293E-3</v>
      </c>
      <c r="AH52">
        <f t="shared" si="20"/>
        <v>2.4002742417086075E-3</v>
      </c>
      <c r="AI52">
        <f t="shared" si="21"/>
        <v>4.5104494821017412E-4</v>
      </c>
      <c r="AJ52">
        <f t="shared" si="22"/>
        <v>8.4990494615484117E-4</v>
      </c>
    </row>
    <row r="53" spans="3:36" x14ac:dyDescent="0.3">
      <c r="C53">
        <f>New_R.rep!B285*C$39*C$40</f>
        <v>0</v>
      </c>
      <c r="D53">
        <f>New_R.rep!C285*D$39*D$40</f>
        <v>13.601192355590561</v>
      </c>
      <c r="E53">
        <f>New_R.rep!D285*E$39*E$40</f>
        <v>536.39608280644472</v>
      </c>
      <c r="F53">
        <f>New_R.rep!E285*F$39*F$40</f>
        <v>285.60886973013112</v>
      </c>
      <c r="G53">
        <f>New_R.rep!F285*G$39*G$40</f>
        <v>214.31101250469754</v>
      </c>
      <c r="H53">
        <f>New_R.rep!G285*H$39*H$40</f>
        <v>280.14577801736289</v>
      </c>
      <c r="I53">
        <f>New_R.rep!H285*I$39*I$40</f>
        <v>275.56762724180578</v>
      </c>
      <c r="J53">
        <f>New_R.rep!I285*J$39*J$40</f>
        <v>171.45098479372129</v>
      </c>
      <c r="K53">
        <f>New_R.rep!J285*K$39*K$40</f>
        <v>130.15322127345513</v>
      </c>
      <c r="L53">
        <f>New_R.rep!K285*L$39*L$40</f>
        <v>45.776142016466402</v>
      </c>
      <c r="M53">
        <f>New_R.rep!L285*M$39*M$40</f>
        <v>39.898993199431899</v>
      </c>
      <c r="N53">
        <f>New_R.rep!M285*N$39*N$40</f>
        <v>5.7623574915501994</v>
      </c>
      <c r="O53">
        <f>New_R.rep!N285*O$39*O$40</f>
        <v>4.9950423756372002</v>
      </c>
      <c r="P53">
        <f>New_R.rep!O285*P$39*P$40</f>
        <v>2.2325474943460604</v>
      </c>
      <c r="Q53">
        <f>New_R.rep!P285*Q$39*Q$40</f>
        <v>1.1158152604122171</v>
      </c>
      <c r="S53">
        <f t="shared" si="23"/>
        <v>2007.0156665610534</v>
      </c>
      <c r="T53">
        <f t="array" ref="T53">EXP(SUMPRODUCT(-V53:AJ53,LN(V53:AJ53)))</f>
        <v>7.7702720584924645</v>
      </c>
      <c r="U53">
        <f t="shared" si="24"/>
        <v>5.5336027297574786</v>
      </c>
      <c r="V53">
        <f t="shared" si="8"/>
        <v>1E-4</v>
      </c>
      <c r="W53">
        <f t="shared" si="9"/>
        <v>6.876824208301123E-3</v>
      </c>
      <c r="X53">
        <f t="shared" si="10"/>
        <v>0.2673605360004685</v>
      </c>
      <c r="Y53">
        <f t="shared" si="11"/>
        <v>0.14240525176692381</v>
      </c>
      <c r="Z53">
        <f t="shared" si="12"/>
        <v>0.10688093652946491</v>
      </c>
      <c r="AA53">
        <f t="shared" si="13"/>
        <v>0.13968325422410988</v>
      </c>
      <c r="AB53">
        <f t="shared" si="14"/>
        <v>0.13740218046278663</v>
      </c>
      <c r="AC53">
        <f t="shared" si="15"/>
        <v>8.5525832817486755E-2</v>
      </c>
      <c r="AD53">
        <f t="shared" si="16"/>
        <v>6.4949130697852409E-2</v>
      </c>
      <c r="AE53">
        <f t="shared" si="17"/>
        <v>2.2908064121842216E-2</v>
      </c>
      <c r="AF53">
        <f t="shared" si="18"/>
        <v>1.997976170998074E-2</v>
      </c>
      <c r="AG53">
        <f t="shared" si="19"/>
        <v>2.971107379756424E-3</v>
      </c>
      <c r="AH53">
        <f t="shared" si="20"/>
        <v>2.5887909241864657E-3</v>
      </c>
      <c r="AI53">
        <f t="shared" si="21"/>
        <v>1.212371732589137E-3</v>
      </c>
      <c r="AJ53">
        <f t="shared" si="22"/>
        <v>6.559574242507659E-4</v>
      </c>
    </row>
    <row r="54" spans="3:36" x14ac:dyDescent="0.3">
      <c r="C54">
        <f>New_R.rep!B286*C$39*C$40</f>
        <v>0</v>
      </c>
      <c r="D54">
        <f>New_R.rep!C286*D$39*D$40</f>
        <v>11.524128400236162</v>
      </c>
      <c r="E54">
        <f>New_R.rep!D286*E$39*E$40</f>
        <v>449.82179149381778</v>
      </c>
      <c r="F54">
        <f>New_R.rep!E286*F$39*F$40</f>
        <v>751.02121946671878</v>
      </c>
      <c r="G54">
        <f>New_R.rep!F286*G$39*G$40</f>
        <v>215.7066814459389</v>
      </c>
      <c r="H54">
        <f>New_R.rep!G286*H$39*H$40</f>
        <v>124.75597796381994</v>
      </c>
      <c r="I54">
        <f>New_R.rep!H286*I$39*I$40</f>
        <v>156.05681942075771</v>
      </c>
      <c r="J54">
        <f>New_R.rep!I286*J$39*J$40</f>
        <v>150.13491406099283</v>
      </c>
      <c r="K54">
        <f>New_R.rep!J286*K$39*K$40</f>
        <v>93.226955753053829</v>
      </c>
      <c r="L54">
        <f>New_R.rep!K286*L$39*L$40</f>
        <v>68.023598968501204</v>
      </c>
      <c r="M54">
        <f>New_R.rep!L286*M$39*M$40</f>
        <v>22.266076248454098</v>
      </c>
      <c r="N54">
        <f>New_R.rep!M286*N$39*N$40</f>
        <v>18.566455184730799</v>
      </c>
      <c r="O54">
        <f>New_R.rep!N286*O$39*O$40</f>
        <v>2.5710301176108001</v>
      </c>
      <c r="P54">
        <f>New_R.rep!O286*P$39*P$40</f>
        <v>2.1233500133244703</v>
      </c>
      <c r="Q54">
        <f>New_R.rep!P286*Q$39*Q$40</f>
        <v>1.5278314771950601</v>
      </c>
      <c r="S54">
        <f t="shared" si="23"/>
        <v>2067.3268300151522</v>
      </c>
      <c r="T54">
        <f t="array" ref="T54">EXP(SUMPRODUCT(-V54:AJ54,LN(V54:AJ54)))</f>
        <v>6.6079055811197902</v>
      </c>
      <c r="U54">
        <f t="shared" si="24"/>
        <v>5.1249871365346031</v>
      </c>
      <c r="V54">
        <f t="shared" si="8"/>
        <v>1E-4</v>
      </c>
      <c r="W54">
        <f t="shared" si="9"/>
        <v>5.6744105058374817E-3</v>
      </c>
      <c r="X54">
        <f t="shared" si="10"/>
        <v>0.21768620115742457</v>
      </c>
      <c r="Y54">
        <f t="shared" si="11"/>
        <v>0.36338131989716121</v>
      </c>
      <c r="Z54">
        <f t="shared" si="12"/>
        <v>0.10444087069065799</v>
      </c>
      <c r="AA54">
        <f t="shared" si="13"/>
        <v>6.0446519066317914E-2</v>
      </c>
      <c r="AB54">
        <f t="shared" si="14"/>
        <v>7.5587251050485291E-2</v>
      </c>
      <c r="AC54">
        <f t="shared" si="15"/>
        <v>7.2722727998887543E-2</v>
      </c>
      <c r="AD54">
        <f t="shared" si="16"/>
        <v>4.5195412297421085E-2</v>
      </c>
      <c r="AE54">
        <f t="shared" si="17"/>
        <v>3.3004133967052825E-2</v>
      </c>
      <c r="AF54">
        <f t="shared" si="18"/>
        <v>1.087046740997934E-2</v>
      </c>
      <c r="AG54">
        <f t="shared" si="19"/>
        <v>9.0808998341083396E-3</v>
      </c>
      <c r="AH54">
        <f t="shared" si="20"/>
        <v>1.3436495672974728E-3</v>
      </c>
      <c r="AI54">
        <f t="shared" si="21"/>
        <v>1.1270993354780326E-3</v>
      </c>
      <c r="AJ54">
        <f t="shared" si="22"/>
        <v>8.3903722189096832E-4</v>
      </c>
    </row>
    <row r="55" spans="3:36" x14ac:dyDescent="0.3">
      <c r="C55">
        <f>New_R.rep!B287*C$39*C$40</f>
        <v>0</v>
      </c>
      <c r="D55">
        <f>New_R.rep!C287*D$39*D$40</f>
        <v>8.8447621227067206</v>
      </c>
      <c r="E55">
        <f>New_R.rep!D287*E$39*E$40</f>
        <v>387.54180144170823</v>
      </c>
      <c r="F55">
        <f>New_R.rep!E287*F$39*F$40</f>
        <v>735.42934828815487</v>
      </c>
      <c r="G55">
        <f>New_R.rep!F287*G$39*G$40</f>
        <v>582.18624947391936</v>
      </c>
      <c r="H55">
        <f>New_R.rep!G287*H$39*H$40</f>
        <v>129.12128032141177</v>
      </c>
      <c r="I55">
        <f>New_R.rep!H287*I$39*I$40</f>
        <v>71.676905611120162</v>
      </c>
      <c r="J55">
        <f>New_R.rep!I287*J$39*J$40</f>
        <v>87.987577257920933</v>
      </c>
      <c r="K55">
        <f>New_R.rep!J287*K$39*K$40</f>
        <v>84.735029128264358</v>
      </c>
      <c r="L55">
        <f>New_R.rep!K287*L$39*L$40</f>
        <v>50.681359638399606</v>
      </c>
      <c r="M55">
        <f>New_R.rep!L287*M$39*M$40</f>
        <v>36.267730571802204</v>
      </c>
      <c r="N55">
        <f>New_R.rep!M287*N$39*N$40</f>
        <v>11.357110018824759</v>
      </c>
      <c r="O55">
        <f>New_R.rep!N287*O$39*O$40</f>
        <v>9.0801746252887998</v>
      </c>
      <c r="P55">
        <f>New_R.rep!O287*P$39*P$40</f>
        <v>1.197972767054484</v>
      </c>
      <c r="Q55">
        <f>New_R.rep!P287*Q$39*Q$40</f>
        <v>1.8139934021992701</v>
      </c>
      <c r="S55">
        <f t="shared" si="23"/>
        <v>2197.9212946687753</v>
      </c>
      <c r="T55">
        <f t="array" ref="T55">EXP(SUMPRODUCT(-V55:AJ55,LN(V55:AJ55)))</f>
        <v>6.0403191497645414</v>
      </c>
      <c r="U55">
        <f t="shared" si="24"/>
        <v>5.0076353032066665</v>
      </c>
      <c r="V55">
        <f t="shared" si="8"/>
        <v>1E-4</v>
      </c>
      <c r="W55">
        <f t="shared" si="9"/>
        <v>4.1241487009386381E-3</v>
      </c>
      <c r="X55">
        <f t="shared" si="10"/>
        <v>0.17642196493192008</v>
      </c>
      <c r="Y55">
        <f t="shared" si="11"/>
        <v>0.33470222168646097</v>
      </c>
      <c r="Z55">
        <f t="shared" si="12"/>
        <v>0.264980389887507</v>
      </c>
      <c r="AA55">
        <f t="shared" si="13"/>
        <v>5.8846999100743612E-2</v>
      </c>
      <c r="AB55">
        <f t="shared" si="14"/>
        <v>3.271122488097182E-2</v>
      </c>
      <c r="AC55">
        <f t="shared" si="15"/>
        <v>4.0132178345667555E-2</v>
      </c>
      <c r="AD55">
        <f t="shared" si="16"/>
        <v>3.8652349137248729E-2</v>
      </c>
      <c r="AE55">
        <f t="shared" si="17"/>
        <v>2.3158769102119846E-2</v>
      </c>
      <c r="AF55">
        <f t="shared" si="18"/>
        <v>1.6600923240414629E-2</v>
      </c>
      <c r="AG55">
        <f t="shared" si="19"/>
        <v>5.2672050525067893E-3</v>
      </c>
      <c r="AH55">
        <f t="shared" si="20"/>
        <v>4.2312555855905541E-3</v>
      </c>
      <c r="AI55">
        <f t="shared" si="21"/>
        <v>6.4504807335924984E-4</v>
      </c>
      <c r="AJ55">
        <f t="shared" si="22"/>
        <v>9.2532227455061685E-4</v>
      </c>
    </row>
    <row r="56" spans="3:36" x14ac:dyDescent="0.3">
      <c r="C56">
        <f>New_R.rep!B288*C$39*C$40</f>
        <v>0</v>
      </c>
      <c r="D56">
        <f>New_R.rep!C288*D$39*D$40</f>
        <v>8.8126240805926397</v>
      </c>
      <c r="E56">
        <f>New_R.rep!D288*E$39*E$40</f>
        <v>292.7757096816523</v>
      </c>
      <c r="F56">
        <f>New_R.rep!E288*F$39*F$40</f>
        <v>699.23477421918528</v>
      </c>
      <c r="G56">
        <f>New_R.rep!F288*G$39*G$40</f>
        <v>641.3187996797094</v>
      </c>
      <c r="H56">
        <f>New_R.rep!G288*H$39*H$40</f>
        <v>375.91081665977146</v>
      </c>
      <c r="I56">
        <f>New_R.rep!H288*I$39*I$40</f>
        <v>79.518682311899028</v>
      </c>
      <c r="J56">
        <f>New_R.rep!I288*J$39*J$40</f>
        <v>43.146299716319497</v>
      </c>
      <c r="K56">
        <f>New_R.rep!J288*K$39*K$40</f>
        <v>52.939311154075845</v>
      </c>
      <c r="L56">
        <f>New_R.rep!K288*L$39*L$40</f>
        <v>49.115732843102393</v>
      </c>
      <c r="M56">
        <f>New_R.rep!L288*M$39*M$40</f>
        <v>29.567046675953296</v>
      </c>
      <c r="N56">
        <f>New_R.rep!M288*N$39*N$40</f>
        <v>20.241533284964898</v>
      </c>
      <c r="O56">
        <f>New_R.rep!N288*O$39*O$40</f>
        <v>6.0775971962112001</v>
      </c>
      <c r="P56">
        <f>New_R.rep!O288*P$39*P$40</f>
        <v>4.6294891863800798</v>
      </c>
      <c r="Q56">
        <f>New_R.rep!P288*Q$39*Q$40</f>
        <v>1.6137364007727699</v>
      </c>
      <c r="S56">
        <f t="shared" si="23"/>
        <v>2304.9021530905898</v>
      </c>
      <c r="T56">
        <f t="array" ref="T56">EXP(SUMPRODUCT(-V56:AJ56,LN(V56:AJ56)))</f>
        <v>6.0013090952181702</v>
      </c>
      <c r="U56">
        <f t="shared" si="24"/>
        <v>5.1143971800403438</v>
      </c>
      <c r="V56">
        <f t="shared" si="8"/>
        <v>1E-4</v>
      </c>
      <c r="W56">
        <f t="shared" si="9"/>
        <v>3.9234265470991887E-3</v>
      </c>
      <c r="X56">
        <f t="shared" si="10"/>
        <v>0.1271230535769495</v>
      </c>
      <c r="Y56">
        <f t="shared" si="11"/>
        <v>0.30346852836967397</v>
      </c>
      <c r="Z56">
        <f t="shared" si="12"/>
        <v>0.2783412254766563</v>
      </c>
      <c r="AA56">
        <f t="shared" si="13"/>
        <v>0.16319187622377868</v>
      </c>
      <c r="AB56">
        <f t="shared" si="14"/>
        <v>3.4599808247944182E-2</v>
      </c>
      <c r="AC56">
        <f t="shared" si="15"/>
        <v>1.8819362840832798E-2</v>
      </c>
      <c r="AD56">
        <f t="shared" si="16"/>
        <v>2.306813818456057E-2</v>
      </c>
      <c r="AE56">
        <f t="shared" si="17"/>
        <v>2.1409248541090668E-2</v>
      </c>
      <c r="AF56">
        <f t="shared" si="18"/>
        <v>1.2927896679391586E-2</v>
      </c>
      <c r="AG56">
        <f t="shared" si="19"/>
        <v>8.8819490548974044E-3</v>
      </c>
      <c r="AH56">
        <f t="shared" si="20"/>
        <v>2.7368135359073231E-3</v>
      </c>
      <c r="AI56">
        <f t="shared" si="21"/>
        <v>2.1085404407178436E-3</v>
      </c>
      <c r="AJ56">
        <f t="shared" si="22"/>
        <v>8.0013228050004133E-4</v>
      </c>
    </row>
    <row r="57" spans="3:36" x14ac:dyDescent="0.3">
      <c r="C57">
        <f>New_R.rep!B289*C$39*C$40</f>
        <v>0</v>
      </c>
      <c r="D57">
        <f>New_R.rep!C289*D$39*D$40</f>
        <v>18.012502950462402</v>
      </c>
      <c r="E57">
        <f>New_R.rep!D289*E$39*E$40</f>
        <v>325.17566781615324</v>
      </c>
      <c r="F57">
        <f>New_R.rep!E289*F$39*F$40</f>
        <v>704.20144466447164</v>
      </c>
      <c r="G57">
        <f>New_R.rep!F289*G$39*G$40</f>
        <v>872.03536531794032</v>
      </c>
      <c r="H57">
        <f>New_R.rep!G289*H$39*H$40</f>
        <v>602.70471553903667</v>
      </c>
      <c r="I57">
        <f>New_R.rep!H289*I$39*I$40</f>
        <v>334.21645658517565</v>
      </c>
      <c r="J57">
        <f>New_R.rep!I289*J$39*J$40</f>
        <v>68.780559706720823</v>
      </c>
      <c r="K57">
        <f>New_R.rep!J289*K$39*K$40</f>
        <v>37.196623497287995</v>
      </c>
      <c r="L57">
        <f>New_R.rep!K289*L$39*L$40</f>
        <v>43.8845867588376</v>
      </c>
      <c r="M57">
        <f>New_R.rep!L289*M$39*M$40</f>
        <v>40.917274221206199</v>
      </c>
      <c r="N57">
        <f>New_R.rep!M289*N$39*N$40</f>
        <v>23.564486294808699</v>
      </c>
      <c r="O57">
        <f>New_R.rep!N289*O$39*O$40</f>
        <v>15.468014008391998</v>
      </c>
      <c r="P57">
        <f>New_R.rep!O289*P$39*P$40</f>
        <v>4.4248265708743402</v>
      </c>
      <c r="Q57">
        <f>New_R.rep!P289*Q$39*Q$40</f>
        <v>4.9075148284940502</v>
      </c>
      <c r="S57">
        <f t="shared" si="23"/>
        <v>3095.4900387598618</v>
      </c>
      <c r="T57">
        <f t="array" ref="T57">EXP(SUMPRODUCT(-V57:AJ57,LN(V57:AJ57)))</f>
        <v>6.4407650804456624</v>
      </c>
      <c r="U57">
        <f t="shared" si="24"/>
        <v>5.3544970463708257</v>
      </c>
      <c r="V57">
        <f t="shared" si="8"/>
        <v>1E-4</v>
      </c>
      <c r="W57">
        <f t="shared" si="9"/>
        <v>5.9189503842431053E-3</v>
      </c>
      <c r="X57">
        <f t="shared" si="10"/>
        <v>0.10514820359442266</v>
      </c>
      <c r="Y57">
        <f t="shared" si="11"/>
        <v>0.22759271871234774</v>
      </c>
      <c r="Z57">
        <f t="shared" si="12"/>
        <v>0.2818115721255241</v>
      </c>
      <c r="AA57">
        <f t="shared" si="13"/>
        <v>0.19480413666086183</v>
      </c>
      <c r="AB57">
        <f t="shared" si="14"/>
        <v>0.10806883608098185</v>
      </c>
      <c r="AC57">
        <f t="shared" si="15"/>
        <v>2.2319602985469856E-2</v>
      </c>
      <c r="AD57">
        <f t="shared" si="16"/>
        <v>1.2116392568392816E-2</v>
      </c>
      <c r="AE57">
        <f t="shared" si="17"/>
        <v>1.4276943297940305E-2</v>
      </c>
      <c r="AF57">
        <f t="shared" si="18"/>
        <v>1.3318351120134369E-2</v>
      </c>
      <c r="AG57">
        <f t="shared" si="19"/>
        <v>7.7125220885056632E-3</v>
      </c>
      <c r="AH57">
        <f t="shared" si="20"/>
        <v>5.0969516343812591E-3</v>
      </c>
      <c r="AI57">
        <f t="shared" si="21"/>
        <v>1.5294430010981547E-3</v>
      </c>
      <c r="AJ57">
        <f t="shared" si="22"/>
        <v>1.6853757456961921E-3</v>
      </c>
    </row>
    <row r="58" spans="3:36" x14ac:dyDescent="0.3">
      <c r="C58">
        <f>New_R.rep!B290*C$39*C$40</f>
        <v>0</v>
      </c>
      <c r="D58">
        <f>New_R.rep!C290*D$39*D$40</f>
        <v>43.966753284971205</v>
      </c>
      <c r="E58">
        <f>New_R.rep!D290*E$39*E$40</f>
        <v>664.6439146285843</v>
      </c>
      <c r="F58">
        <f>New_R.rep!E290*F$39*F$40</f>
        <v>782.13430379735757</v>
      </c>
      <c r="G58">
        <f>New_R.rep!F290*G$39*G$40</f>
        <v>878.23062872899015</v>
      </c>
      <c r="H58">
        <f>New_R.rep!G290*H$39*H$40</f>
        <v>819.53003183445935</v>
      </c>
      <c r="I58">
        <f>New_R.rep!H290*I$39*I$40</f>
        <v>535.85524426549318</v>
      </c>
      <c r="J58">
        <f>New_R.rep!I290*J$39*J$40</f>
        <v>289.08274541216184</v>
      </c>
      <c r="K58">
        <f>New_R.rep!J290*K$39*K$40</f>
        <v>59.295953143059911</v>
      </c>
      <c r="L58">
        <f>New_R.rep!K290*L$39*L$40</f>
        <v>30.8344845498948</v>
      </c>
      <c r="M58">
        <f>New_R.rep!L290*M$39*M$40</f>
        <v>36.5592946297282</v>
      </c>
      <c r="N58">
        <f>New_R.rep!M290*N$39*N$40</f>
        <v>32.610379928155098</v>
      </c>
      <c r="O58">
        <f>New_R.rep!N290*O$39*O$40</f>
        <v>18.007218173927999</v>
      </c>
      <c r="P58">
        <f>New_R.rep!O290*P$39*P$40</f>
        <v>11.26155127268567</v>
      </c>
      <c r="Q58">
        <f>New_R.rep!P290*Q$39*Q$40</f>
        <v>7.1835003715507897</v>
      </c>
      <c r="S58">
        <f t="shared" si="23"/>
        <v>4209.1960040210206</v>
      </c>
      <c r="T58">
        <f t="array" ref="T58">EXP(SUMPRODUCT(-V58:AJ58,LN(V58:AJ58)))</f>
        <v>7.1957960147645403</v>
      </c>
      <c r="U58">
        <f t="shared" si="24"/>
        <v>5.4090824203135428</v>
      </c>
      <c r="V58">
        <f t="shared" si="8"/>
        <v>1E-4</v>
      </c>
      <c r="W58">
        <f t="shared" si="9"/>
        <v>1.0545404120637295E-2</v>
      </c>
      <c r="X58">
        <f t="shared" si="10"/>
        <v>0.15800281896914606</v>
      </c>
      <c r="Y58">
        <f t="shared" si="11"/>
        <v>0.18591560541495078</v>
      </c>
      <c r="Z58">
        <f t="shared" si="12"/>
        <v>0.20874569573144644</v>
      </c>
      <c r="AA58">
        <f t="shared" si="13"/>
        <v>0.19479989780745943</v>
      </c>
      <c r="AB58">
        <f t="shared" si="14"/>
        <v>0.12740584267247088</v>
      </c>
      <c r="AC58">
        <f t="shared" si="15"/>
        <v>6.8778851052790788E-2</v>
      </c>
      <c r="AD58">
        <f t="shared" si="16"/>
        <v>1.4187239721413503E-2</v>
      </c>
      <c r="AE58">
        <f t="shared" si="17"/>
        <v>7.4255045667720853E-3</v>
      </c>
      <c r="AF58">
        <f t="shared" si="18"/>
        <v>8.7855766742160057E-3</v>
      </c>
      <c r="AG58">
        <f t="shared" si="19"/>
        <v>7.8474130206819988E-3</v>
      </c>
      <c r="AH58">
        <f t="shared" si="20"/>
        <v>4.3780659671647055E-3</v>
      </c>
      <c r="AI58">
        <f t="shared" si="21"/>
        <v>2.7754637374756545E-3</v>
      </c>
      <c r="AJ58">
        <f t="shared" si="22"/>
        <v>1.8066205433741821E-3</v>
      </c>
    </row>
    <row r="59" spans="3:36" x14ac:dyDescent="0.3">
      <c r="C59">
        <f>New_R.rep!B291*C$39*C$40</f>
        <v>0</v>
      </c>
      <c r="D59">
        <f>New_R.rep!C291*D$39*D$40</f>
        <v>20.767505663528002</v>
      </c>
      <c r="E59">
        <f>New_R.rep!D291*E$39*E$40</f>
        <v>1622.3283170803584</v>
      </c>
      <c r="F59">
        <f>New_R.rep!E291*F$39*F$40</f>
        <v>1598.6437374815944</v>
      </c>
      <c r="G59">
        <f>New_R.rep!F291*G$39*G$40</f>
        <v>975.4219211215426</v>
      </c>
      <c r="H59">
        <f>New_R.rep!G291*H$39*H$40</f>
        <v>825.34582425959604</v>
      </c>
      <c r="I59">
        <f>New_R.rep!H291*I$39*I$40</f>
        <v>728.62860774567889</v>
      </c>
      <c r="J59">
        <f>New_R.rep!I291*J$39*J$40</f>
        <v>463.49216647455449</v>
      </c>
      <c r="K59">
        <f>New_R.rep!J291*K$39*K$40</f>
        <v>249.2194074234649</v>
      </c>
      <c r="L59">
        <f>New_R.rep!K291*L$39*L$40</f>
        <v>49.1539356512532</v>
      </c>
      <c r="M59">
        <f>New_R.rep!L291*M$39*M$40</f>
        <v>25.687567567151202</v>
      </c>
      <c r="N59">
        <f>New_R.rep!M291*N$39*N$40</f>
        <v>29.1372542027215</v>
      </c>
      <c r="O59">
        <f>New_R.rep!N291*O$39*O$40</f>
        <v>24.919877957911996</v>
      </c>
      <c r="P59">
        <f>New_R.rep!O291*P$39*P$40</f>
        <v>13.1103106353701</v>
      </c>
      <c r="Q59">
        <f>New_R.rep!P291*Q$39*Q$40</f>
        <v>14.351452271736072</v>
      </c>
      <c r="S59">
        <f t="shared" si="23"/>
        <v>6640.2078855364607</v>
      </c>
      <c r="T59">
        <f t="array" ref="T59">EXP(SUMPRODUCT(-V59:AJ59,LN(V59:AJ59)))</f>
        <v>6.8943865900680246</v>
      </c>
      <c r="U59">
        <f t="shared" si="24"/>
        <v>5.1368570074468121</v>
      </c>
      <c r="V59">
        <f t="shared" si="8"/>
        <v>1E-4</v>
      </c>
      <c r="W59">
        <f t="shared" si="9"/>
        <v>3.2275384779388121E-3</v>
      </c>
      <c r="X59">
        <f t="shared" si="10"/>
        <v>0.2444189046255727</v>
      </c>
      <c r="Y59">
        <f t="shared" si="11"/>
        <v>0.2408520615376698</v>
      </c>
      <c r="Z59">
        <f t="shared" si="12"/>
        <v>0.14699629269682699</v>
      </c>
      <c r="AA59">
        <f t="shared" si="13"/>
        <v>0.12439517847737031</v>
      </c>
      <c r="AB59">
        <f t="shared" si="14"/>
        <v>0.10982978863097946</v>
      </c>
      <c r="AC59">
        <f t="shared" si="15"/>
        <v>6.9900851790216073E-2</v>
      </c>
      <c r="AD59">
        <f t="shared" si="16"/>
        <v>3.7631868236581656E-2</v>
      </c>
      <c r="AE59">
        <f t="shared" si="17"/>
        <v>7.5024693953210575E-3</v>
      </c>
      <c r="AF59">
        <f t="shared" si="18"/>
        <v>3.9684884584868553E-3</v>
      </c>
      <c r="AG59">
        <f t="shared" si="19"/>
        <v>4.4880033132980012E-3</v>
      </c>
      <c r="AH59">
        <f t="shared" si="20"/>
        <v>3.8528761730776333E-3</v>
      </c>
      <c r="AI59">
        <f t="shared" si="21"/>
        <v>2.0743825587037205E-3</v>
      </c>
      <c r="AJ59">
        <f t="shared" si="22"/>
        <v>2.2612956279570787E-3</v>
      </c>
    </row>
    <row r="60" spans="3:36" x14ac:dyDescent="0.3">
      <c r="C60">
        <f>New_R.rep!B292*C$39*C$40</f>
        <v>0</v>
      </c>
      <c r="D60">
        <f>New_R.rep!C292*D$39*D$40</f>
        <v>24.358630232862399</v>
      </c>
      <c r="E60">
        <f>New_R.rep!D292*E$39*E$40</f>
        <v>766.29695839198541</v>
      </c>
      <c r="F60">
        <f>New_R.rep!E292*F$39*F$40</f>
        <v>3902.1189536971865</v>
      </c>
      <c r="G60">
        <f>New_R.rep!F292*G$39*G$40</f>
        <v>1993.7150650475512</v>
      </c>
      <c r="H60">
        <f>New_R.rep!G292*H$39*H$40</f>
        <v>916.68834572163576</v>
      </c>
      <c r="I60">
        <f>New_R.rep!H292*I$39*I$40</f>
        <v>733.80494700969325</v>
      </c>
      <c r="J60">
        <f>New_R.rep!I292*J$39*J$40</f>
        <v>630.23238333242546</v>
      </c>
      <c r="K60">
        <f>New_R.rep!J292*K$39*K$40</f>
        <v>399.57822220652446</v>
      </c>
      <c r="L60">
        <f>New_R.rep!K292*L$39*L$40</f>
        <v>206.59229696660401</v>
      </c>
      <c r="M60">
        <f>New_R.rep!L292*M$39*M$40</f>
        <v>40.949139850545897</v>
      </c>
      <c r="N60">
        <f>New_R.rep!M292*N$39*N$40</f>
        <v>20.472621613483398</v>
      </c>
      <c r="O60">
        <f>New_R.rep!N292*O$39*O$40</f>
        <v>22.265710951548002</v>
      </c>
      <c r="P60">
        <f>New_R.rep!O292*P$39*P$40</f>
        <v>18.1430186609612</v>
      </c>
      <c r="Q60">
        <f>New_R.rep!P292*Q$39*Q$40</f>
        <v>21.143941330083301</v>
      </c>
      <c r="S60">
        <f t="shared" si="23"/>
        <v>9696.3602350130914</v>
      </c>
      <c r="T60">
        <f t="array" ref="T60">EXP(SUMPRODUCT(-V60:AJ60,LN(V60:AJ60)))</f>
        <v>6.0304966116004222</v>
      </c>
      <c r="U60">
        <f t="shared" si="24"/>
        <v>5.2533623673990943</v>
      </c>
      <c r="V60">
        <f t="shared" si="8"/>
        <v>1E-4</v>
      </c>
      <c r="W60">
        <f t="shared" si="9"/>
        <v>2.6121416327855224E-3</v>
      </c>
      <c r="X60">
        <f t="shared" si="10"/>
        <v>7.9129340888648494E-2</v>
      </c>
      <c r="Y60">
        <f t="shared" si="11"/>
        <v>0.40253131021543753</v>
      </c>
      <c r="Z60">
        <f t="shared" si="12"/>
        <v>0.20571478912967173</v>
      </c>
      <c r="AA60">
        <f t="shared" si="13"/>
        <v>9.4639427527817926E-2</v>
      </c>
      <c r="AB60">
        <f t="shared" si="14"/>
        <v>7.5778391605126103E-2</v>
      </c>
      <c r="AC60">
        <f t="shared" si="15"/>
        <v>6.5096799629688534E-2</v>
      </c>
      <c r="AD60">
        <f t="shared" si="16"/>
        <v>4.1309094188112641E-2</v>
      </c>
      <c r="AE60">
        <f t="shared" si="17"/>
        <v>2.1406169733732574E-2</v>
      </c>
      <c r="AF60">
        <f t="shared" si="18"/>
        <v>4.3231454750082944E-3</v>
      </c>
      <c r="AG60">
        <f t="shared" si="19"/>
        <v>2.2113718052221018E-3</v>
      </c>
      <c r="AH60">
        <f t="shared" si="20"/>
        <v>2.3962957658222707E-3</v>
      </c>
      <c r="AI60">
        <f t="shared" si="21"/>
        <v>1.9711164005074429E-3</v>
      </c>
      <c r="AJ60">
        <f t="shared" si="22"/>
        <v>2.2806060024186748E-3</v>
      </c>
    </row>
    <row r="61" spans="3:36" x14ac:dyDescent="0.3">
      <c r="C61">
        <f>New_R.rep!B293*C$39*C$40</f>
        <v>0</v>
      </c>
      <c r="D61">
        <f>New_R.rep!C293*D$39*D$40</f>
        <v>10.289861486884641</v>
      </c>
      <c r="E61">
        <f>New_R.rep!D293*E$39*E$40</f>
        <v>898.80390984015719</v>
      </c>
      <c r="F61">
        <f>New_R.rep!E293*F$39*F$40</f>
        <v>1843.1470058933292</v>
      </c>
      <c r="G61">
        <f>New_R.rep!F293*G$39*G$40</f>
        <v>4866.4388839085213</v>
      </c>
      <c r="H61">
        <f>New_R.rep!G293*H$39*H$40</f>
        <v>1873.6659864273538</v>
      </c>
      <c r="I61">
        <f>New_R.rep!H293*I$39*I$40</f>
        <v>815.00933514022313</v>
      </c>
      <c r="J61">
        <f>New_R.rep!I293*J$39*J$40</f>
        <v>634.70968324826447</v>
      </c>
      <c r="K61">
        <f>New_R.rep!J293*K$39*K$40</f>
        <v>543.32521069856307</v>
      </c>
      <c r="L61">
        <f>New_R.rep!K293*L$39*L$40</f>
        <v>331.23440790810002</v>
      </c>
      <c r="M61">
        <f>New_R.rep!L293*M$39*M$40</f>
        <v>172.10794120210602</v>
      </c>
      <c r="N61">
        <f>New_R.rep!M293*N$39*N$40</f>
        <v>32.635778825523794</v>
      </c>
      <c r="O61">
        <f>New_R.rep!N293*O$39*O$40</f>
        <v>15.644538519899999</v>
      </c>
      <c r="P61">
        <f>New_R.rep!O293*P$39*P$40</f>
        <v>16.210781826958499</v>
      </c>
      <c r="Q61">
        <f>New_R.rep!P293*Q$39*Q$40</f>
        <v>30.2113956106435</v>
      </c>
      <c r="S61">
        <f t="shared" si="23"/>
        <v>12083.434720536528</v>
      </c>
      <c r="T61">
        <f t="array" ref="T61">EXP(SUMPRODUCT(-V61:AJ61,LN(V61:AJ61)))</f>
        <v>6.2353521911872321</v>
      </c>
      <c r="U61">
        <f t="shared" si="24"/>
        <v>5.6244026611304481</v>
      </c>
      <c r="V61">
        <f t="shared" si="8"/>
        <v>1E-4</v>
      </c>
      <c r="W61">
        <f t="shared" si="9"/>
        <v>9.5156759852365485E-4</v>
      </c>
      <c r="X61">
        <f t="shared" si="10"/>
        <v>7.4483147724759544E-2</v>
      </c>
      <c r="Y61">
        <f t="shared" si="11"/>
        <v>0.1526350240656979</v>
      </c>
      <c r="Z61">
        <f t="shared" si="12"/>
        <v>0.4028363904766013</v>
      </c>
      <c r="AA61">
        <f t="shared" si="13"/>
        <v>0.15516071160734993</v>
      </c>
      <c r="AB61">
        <f t="shared" si="14"/>
        <v>6.7548482487770262E-2</v>
      </c>
      <c r="AC61">
        <f t="shared" si="15"/>
        <v>5.2627257185371062E-2</v>
      </c>
      <c r="AD61">
        <f t="shared" si="16"/>
        <v>4.50644677415395E-2</v>
      </c>
      <c r="AE61">
        <f t="shared" si="17"/>
        <v>2.7512272716229195E-2</v>
      </c>
      <c r="AF61">
        <f t="shared" si="18"/>
        <v>1.4343296312893399E-2</v>
      </c>
      <c r="AG61">
        <f t="shared" si="19"/>
        <v>2.80086937864259E-3</v>
      </c>
      <c r="AH61">
        <f t="shared" si="20"/>
        <v>1.3947095657587457E-3</v>
      </c>
      <c r="AI61">
        <f t="shared" si="21"/>
        <v>1.4415706876296766E-3</v>
      </c>
      <c r="AJ61">
        <f t="shared" si="22"/>
        <v>2.600232451233208E-3</v>
      </c>
    </row>
    <row r="62" spans="3:36" x14ac:dyDescent="0.3">
      <c r="C62">
        <f>New_R.rep!B294*C$39*C$40</f>
        <v>0</v>
      </c>
      <c r="D62">
        <f>New_R.rep!C294*D$39*D$40</f>
        <v>27.392079073849601</v>
      </c>
      <c r="E62">
        <f>New_R.rep!D294*E$39*E$40</f>
        <v>379.6846007690304</v>
      </c>
      <c r="F62">
        <f>New_R.rep!E294*F$39*F$40</f>
        <v>2161.8618107095313</v>
      </c>
      <c r="G62">
        <f>New_R.rep!F294*G$39*G$40</f>
        <v>2298.6409739287033</v>
      </c>
      <c r="H62">
        <f>New_R.rep!G294*H$39*H$40</f>
        <v>4573.413416264294</v>
      </c>
      <c r="I62">
        <f>New_R.rep!H294*I$39*I$40</f>
        <v>1665.8455781893972</v>
      </c>
      <c r="J62">
        <f>New_R.rep!I294*J$39*J$40</f>
        <v>704.95007883860308</v>
      </c>
      <c r="K62">
        <f>New_R.rep!J294*K$39*K$40</f>
        <v>547.18527055058576</v>
      </c>
      <c r="L62">
        <f>New_R.rep!K294*L$39*L$40</f>
        <v>450.39504685726803</v>
      </c>
      <c r="M62">
        <f>New_R.rep!L294*M$39*M$40</f>
        <v>275.94473912374298</v>
      </c>
      <c r="N62">
        <f>New_R.rep!M294*N$39*N$40</f>
        <v>137.16750859450329</v>
      </c>
      <c r="O62">
        <f>New_R.rep!N294*O$39*O$40</f>
        <v>24.939348625847998</v>
      </c>
      <c r="P62">
        <f>New_R.rep!O294*P$39*P$40</f>
        <v>11.390095041093511</v>
      </c>
      <c r="Q62">
        <f>New_R.rep!P294*Q$39*Q$40</f>
        <v>35.379244540991998</v>
      </c>
      <c r="S62">
        <f t="shared" si="23"/>
        <v>13294.189791107443</v>
      </c>
      <c r="T62">
        <f t="array" ref="T62">EXP(SUMPRODUCT(-V62:AJ62,LN(V62:AJ62)))</f>
        <v>6.7416285463512988</v>
      </c>
      <c r="U62">
        <f t="shared" si="24"/>
        <v>6.1199218209086528</v>
      </c>
      <c r="V62">
        <f t="shared" si="8"/>
        <v>1E-4</v>
      </c>
      <c r="W62">
        <f t="shared" si="9"/>
        <v>2.1604549434198926E-3</v>
      </c>
      <c r="X62">
        <f t="shared" si="10"/>
        <v>2.8660191086109173E-2</v>
      </c>
      <c r="Y62">
        <f t="shared" si="11"/>
        <v>0.16271704133001114</v>
      </c>
      <c r="Z62">
        <f t="shared" si="12"/>
        <v>0.17300568361422647</v>
      </c>
      <c r="AA62">
        <f t="shared" si="13"/>
        <v>0.34411595645365883</v>
      </c>
      <c r="AB62">
        <f t="shared" si="14"/>
        <v>0.12540628826313963</v>
      </c>
      <c r="AC62">
        <f t="shared" si="15"/>
        <v>5.3126930555042029E-2</v>
      </c>
      <c r="AD62">
        <f t="shared" si="16"/>
        <v>4.1259730615294893E-2</v>
      </c>
      <c r="AE62">
        <f t="shared" si="17"/>
        <v>3.3979089582318121E-2</v>
      </c>
      <c r="AF62">
        <f t="shared" si="18"/>
        <v>2.0856792513096505E-2</v>
      </c>
      <c r="AG62">
        <f t="shared" si="19"/>
        <v>1.0417853945958813E-2</v>
      </c>
      <c r="AH62">
        <f t="shared" si="20"/>
        <v>1.9759585215587991E-3</v>
      </c>
      <c r="AI62">
        <f t="shared" si="21"/>
        <v>9.5677241111093581E-4</v>
      </c>
      <c r="AJ62">
        <f t="shared" si="22"/>
        <v>2.7612561650547044E-3</v>
      </c>
    </row>
    <row r="63" spans="3:36" x14ac:dyDescent="0.3">
      <c r="C63">
        <f>New_R.rep!B295*C$39*C$40</f>
        <v>0</v>
      </c>
      <c r="D63">
        <f>New_R.rep!C295*D$39*D$40</f>
        <v>5.6381345194353605</v>
      </c>
      <c r="E63">
        <f>New_R.rep!D295*E$39*E$40</f>
        <v>1010.736148851738</v>
      </c>
      <c r="F63">
        <f>New_R.rep!E295*F$39*F$40</f>
        <v>913.24027194762277</v>
      </c>
      <c r="G63">
        <f>New_R.rep!F295*G$39*G$40</f>
        <v>2696.1191619602137</v>
      </c>
      <c r="H63">
        <f>New_R.rep!G295*H$39*H$40</f>
        <v>2160.2305130791192</v>
      </c>
      <c r="I63">
        <f>New_R.rep!H295*I$39*I$40</f>
        <v>4066.1503141963453</v>
      </c>
      <c r="J63">
        <f>New_R.rep!I295*J$39*J$40</f>
        <v>1440.8853284839868</v>
      </c>
      <c r="K63">
        <f>New_R.rep!J295*K$39*K$40</f>
        <v>607.73951093305789</v>
      </c>
      <c r="L63">
        <f>New_R.rep!K295*L$39*L$40</f>
        <v>453.59467544383199</v>
      </c>
      <c r="M63">
        <f>New_R.rep!L295*M$39*M$40</f>
        <v>375.21456020883994</v>
      </c>
      <c r="N63">
        <f>New_R.rep!M295*N$39*N$40</f>
        <v>219.922529101495</v>
      </c>
      <c r="O63">
        <f>New_R.rep!N295*O$39*O$40</f>
        <v>104.819195500048</v>
      </c>
      <c r="P63">
        <f>New_R.rep!O295*P$39*P$40</f>
        <v>18.157229388423101</v>
      </c>
      <c r="Q63">
        <f>New_R.rep!P295*Q$39*Q$40</f>
        <v>35.342391161261801</v>
      </c>
      <c r="S63">
        <f t="shared" si="23"/>
        <v>14107.78996477542</v>
      </c>
      <c r="T63">
        <f t="array" ref="T63">EXP(SUMPRODUCT(-V63:AJ63,LN(V63:AJ63)))</f>
        <v>7.6629406971911838</v>
      </c>
      <c r="U63">
        <f t="shared" si="24"/>
        <v>6.536592387145058</v>
      </c>
      <c r="V63">
        <f t="shared" si="8"/>
        <v>1E-4</v>
      </c>
      <c r="W63">
        <f t="shared" si="9"/>
        <v>4.9964689958616865E-4</v>
      </c>
      <c r="X63">
        <f t="shared" si="10"/>
        <v>7.1743833043684507E-2</v>
      </c>
      <c r="Y63">
        <f t="shared" si="11"/>
        <v>6.4833049912694854E-2</v>
      </c>
      <c r="Z63">
        <f t="shared" si="12"/>
        <v>0.19120854135849283</v>
      </c>
      <c r="AA63">
        <f t="shared" si="13"/>
        <v>0.1532232403142392</v>
      </c>
      <c r="AB63">
        <f t="shared" si="14"/>
        <v>0.28832021906682631</v>
      </c>
      <c r="AC63">
        <f t="shared" si="15"/>
        <v>0.10223402184761857</v>
      </c>
      <c r="AD63">
        <f t="shared" si="16"/>
        <v>4.3178293088461953E-2</v>
      </c>
      <c r="AE63">
        <f t="shared" si="17"/>
        <v>3.2252071768602682E-2</v>
      </c>
      <c r="AF63">
        <f t="shared" si="18"/>
        <v>2.6696267816977873E-2</v>
      </c>
      <c r="AG63">
        <f t="shared" si="19"/>
        <v>1.5688730031464988E-2</v>
      </c>
      <c r="AH63">
        <f t="shared" si="20"/>
        <v>7.5298806377017535E-3</v>
      </c>
      <c r="AI63">
        <f t="shared" si="21"/>
        <v>1.3870357039450114E-3</v>
      </c>
      <c r="AJ63">
        <f t="shared" si="22"/>
        <v>2.6051685097031718E-3</v>
      </c>
    </row>
    <row r="64" spans="3:36" x14ac:dyDescent="0.3">
      <c r="C64">
        <f>New_R.rep!B296*C$39*C$40</f>
        <v>0</v>
      </c>
      <c r="D64">
        <f>New_R.rep!C296*D$39*D$40</f>
        <v>13.584504391255361</v>
      </c>
      <c r="E64">
        <f>New_R.rep!D296*E$39*E$40</f>
        <v>208.04126374292758</v>
      </c>
      <c r="F64">
        <f>New_R.rep!E296*F$39*F$40</f>
        <v>2431.0895002235284</v>
      </c>
      <c r="G64">
        <f>New_R.rep!F296*G$39*G$40</f>
        <v>1138.9273130659742</v>
      </c>
      <c r="H64">
        <f>New_R.rep!G296*H$39*H$40</f>
        <v>2533.7741450382809</v>
      </c>
      <c r="I64">
        <f>New_R.rep!H296*I$39*I$40</f>
        <v>1920.6256004189099</v>
      </c>
      <c r="J64">
        <f>New_R.rep!I296*J$39*J$40</f>
        <v>3517.050354589624</v>
      </c>
      <c r="K64">
        <f>New_R.rep!J296*K$39*K$40</f>
        <v>1242.190841091772</v>
      </c>
      <c r="L64">
        <f>New_R.rep!K296*L$39*L$40</f>
        <v>503.79178867621198</v>
      </c>
      <c r="M64">
        <f>New_R.rep!L296*M$39*M$40</f>
        <v>377.87992013660602</v>
      </c>
      <c r="N64">
        <f>New_R.rep!M296*N$39*N$40</f>
        <v>299.04078836394001</v>
      </c>
      <c r="O64">
        <f>New_R.rep!N296*O$39*O$40</f>
        <v>168.05906595611998</v>
      </c>
      <c r="P64">
        <f>New_R.rep!O296*P$39*P$40</f>
        <v>76.314279775569105</v>
      </c>
      <c r="Q64">
        <f>New_R.rep!P296*Q$39*Q$40</f>
        <v>40.741259005042998</v>
      </c>
      <c r="S64">
        <f t="shared" si="23"/>
        <v>14471.110624475763</v>
      </c>
      <c r="T64">
        <f t="array" ref="T64">EXP(SUMPRODUCT(-V64:AJ64,LN(V64:AJ64)))</f>
        <v>8.0655531952971753</v>
      </c>
      <c r="U64">
        <f t="shared" si="24"/>
        <v>6.9693654425423777</v>
      </c>
      <c r="V64">
        <f t="shared" si="8"/>
        <v>1E-4</v>
      </c>
      <c r="W64">
        <f t="shared" si="9"/>
        <v>1.0387326753123678E-3</v>
      </c>
      <c r="X64">
        <f t="shared" si="10"/>
        <v>1.4476316313348905E-2</v>
      </c>
      <c r="Y64">
        <f t="shared" si="11"/>
        <v>0.16809605526556454</v>
      </c>
      <c r="Z64">
        <f t="shared" si="12"/>
        <v>7.8803517830873707E-2</v>
      </c>
      <c r="AA64">
        <f t="shared" si="13"/>
        <v>0.17519189244623512</v>
      </c>
      <c r="AB64">
        <f t="shared" si="14"/>
        <v>0.13282136812847337</v>
      </c>
      <c r="AC64">
        <f t="shared" si="15"/>
        <v>0.24313942149685794</v>
      </c>
      <c r="AD64">
        <f t="shared" si="16"/>
        <v>8.593935769178547E-2</v>
      </c>
      <c r="AE64">
        <f t="shared" si="17"/>
        <v>3.4913622931202121E-2</v>
      </c>
      <c r="AF64">
        <f t="shared" si="18"/>
        <v>2.621271034701908E-2</v>
      </c>
      <c r="AG64">
        <f t="shared" si="19"/>
        <v>2.076467433799838E-2</v>
      </c>
      <c r="AH64">
        <f t="shared" si="20"/>
        <v>1.1713418646103962E-2</v>
      </c>
      <c r="AI64">
        <f t="shared" si="21"/>
        <v>5.3735606655162102E-3</v>
      </c>
      <c r="AJ64">
        <f t="shared" si="22"/>
        <v>2.915351223708782E-3</v>
      </c>
    </row>
    <row r="65" spans="3:36" x14ac:dyDescent="0.3">
      <c r="C65">
        <f>New_R.rep!B297*C$39*C$40</f>
        <v>0</v>
      </c>
      <c r="D65">
        <f>New_R.rep!C297*D$39*D$40</f>
        <v>5.2198855579000005</v>
      </c>
      <c r="E65">
        <f>New_R.rep!D297*E$39*E$40</f>
        <v>501.25313193855084</v>
      </c>
      <c r="F65">
        <f>New_R.rep!E297*F$39*F$40</f>
        <v>500.39425542594068</v>
      </c>
      <c r="G65">
        <f>New_R.rep!F297*G$39*G$40</f>
        <v>3031.8776577854792</v>
      </c>
      <c r="H65">
        <f>New_R.rep!G297*H$39*H$40</f>
        <v>1070.3510126084923</v>
      </c>
      <c r="I65">
        <f>New_R.rep!H297*I$39*I$40</f>
        <v>2252.7413385622463</v>
      </c>
      <c r="J65">
        <f>New_R.rep!I297*J$39*J$40</f>
        <v>1661.2615191467146</v>
      </c>
      <c r="K65">
        <f>New_R.rep!J297*K$39*K$40</f>
        <v>3032.0590719184511</v>
      </c>
      <c r="L65">
        <f>New_R.rep!K297*L$39*L$40</f>
        <v>1029.727439302176</v>
      </c>
      <c r="M65">
        <f>New_R.rep!L297*M$39*M$40</f>
        <v>419.69872074577103</v>
      </c>
      <c r="N65">
        <f>New_R.rep!M297*N$39*N$40</f>
        <v>301.16430273410998</v>
      </c>
      <c r="O65">
        <f>New_R.rep!N297*O$39*O$40</f>
        <v>228.51692156416001</v>
      </c>
      <c r="P65">
        <f>New_R.rep!O297*P$39*P$40</f>
        <v>122.3560518502218</v>
      </c>
      <c r="Q65">
        <f>New_R.rep!P297*Q$39*Q$40</f>
        <v>91.372320433386207</v>
      </c>
      <c r="S65">
        <f t="shared" si="23"/>
        <v>14247.993629573599</v>
      </c>
      <c r="T65">
        <f t="array" ref="T65">EXP(SUMPRODUCT(-V65:AJ65,LN(V65:AJ65)))</f>
        <v>8.6071447732087503</v>
      </c>
      <c r="U65">
        <f t="shared" si="24"/>
        <v>7.4535604011983754</v>
      </c>
      <c r="V65">
        <f t="shared" si="8"/>
        <v>1E-4</v>
      </c>
      <c r="W65">
        <f t="shared" si="9"/>
        <v>4.6635934108402719E-4</v>
      </c>
      <c r="X65">
        <f t="shared" si="10"/>
        <v>3.5280611738773775E-2</v>
      </c>
      <c r="Y65">
        <f t="shared" si="11"/>
        <v>3.5220331215428544E-2</v>
      </c>
      <c r="Z65">
        <f t="shared" si="12"/>
        <v>0.21289330526176087</v>
      </c>
      <c r="AA65">
        <f t="shared" si="13"/>
        <v>7.5222928914484982E-2</v>
      </c>
      <c r="AB65">
        <f t="shared" si="14"/>
        <v>0.15820937294963291</v>
      </c>
      <c r="AC65">
        <f t="shared" si="15"/>
        <v>0.11669617222866707</v>
      </c>
      <c r="AD65">
        <f t="shared" si="16"/>
        <v>0.2129060378708347</v>
      </c>
      <c r="AE65">
        <f t="shared" si="17"/>
        <v>7.2371750400339899E-2</v>
      </c>
      <c r="AF65">
        <f t="shared" si="18"/>
        <v>2.9556689247434157E-2</v>
      </c>
      <c r="AG65">
        <f t="shared" si="19"/>
        <v>2.1237313123793344E-2</v>
      </c>
      <c r="AH65">
        <f t="shared" si="20"/>
        <v>1.6138533389700768E-2</v>
      </c>
      <c r="AI65">
        <f t="shared" si="21"/>
        <v>8.6875987196018672E-3</v>
      </c>
      <c r="AJ65">
        <f t="shared" si="22"/>
        <v>6.5129955984631303E-3</v>
      </c>
    </row>
    <row r="66" spans="3:36" x14ac:dyDescent="0.3">
      <c r="C66">
        <f>New_R.rep!B298*C$39*C$40</f>
        <v>0</v>
      </c>
      <c r="D66">
        <f>New_R.rep!C298*D$39*D$40</f>
        <v>3.05587182405168</v>
      </c>
      <c r="E66">
        <f>New_R.rep!D298*E$39*E$40</f>
        <v>192.60796247934118</v>
      </c>
      <c r="F66">
        <f>New_R.rep!E298*F$39*F$40</f>
        <v>1205.6437941499985</v>
      </c>
      <c r="G66">
        <f>New_R.rep!F298*G$39*G$40</f>
        <v>624.05631771115975</v>
      </c>
      <c r="H66">
        <f>New_R.rep!G298*H$39*H$40</f>
        <v>2849.3170363251324</v>
      </c>
      <c r="I66">
        <f>New_R.rep!H298*I$39*I$40</f>
        <v>951.63149070034626</v>
      </c>
      <c r="J66">
        <f>New_R.rep!I298*J$39*J$40</f>
        <v>1948.5240950141847</v>
      </c>
      <c r="K66">
        <f>New_R.rep!J298*K$39*K$40</f>
        <v>1432.1796036889295</v>
      </c>
      <c r="L66">
        <f>New_R.rep!K298*L$39*L$40</f>
        <v>2513.4579684536398</v>
      </c>
      <c r="M66">
        <f>New_R.rep!L298*M$39*M$40</f>
        <v>857.84467363439103</v>
      </c>
      <c r="N66">
        <f>New_R.rep!M298*N$39*N$40</f>
        <v>334.49376292055598</v>
      </c>
      <c r="O66">
        <f>New_R.rep!N298*O$39*O$40</f>
        <v>230.14043167</v>
      </c>
      <c r="P66">
        <f>New_R.rep!O298*P$39*P$40</f>
        <v>166.373850513593</v>
      </c>
      <c r="Q66">
        <f>New_R.rep!P298*Q$39*Q$40</f>
        <v>165.797568511832</v>
      </c>
      <c r="S66">
        <f t="shared" si="23"/>
        <v>13475.124427597157</v>
      </c>
      <c r="T66">
        <f t="array" ref="T66">EXP(SUMPRODUCT(-V66:AJ66,LN(V66:AJ66)))</f>
        <v>9.1787562825763498</v>
      </c>
      <c r="U66">
        <f t="shared" si="24"/>
        <v>7.9640411194938139</v>
      </c>
      <c r="V66">
        <f t="shared" si="8"/>
        <v>1E-4</v>
      </c>
      <c r="W66">
        <f t="shared" si="9"/>
        <v>3.267787463092535E-4</v>
      </c>
      <c r="X66">
        <f t="shared" si="10"/>
        <v>1.43935943570865E-2</v>
      </c>
      <c r="Y66">
        <f t="shared" si="11"/>
        <v>8.9571811605748952E-2</v>
      </c>
      <c r="Z66">
        <f t="shared" si="12"/>
        <v>4.6411729517917305E-2</v>
      </c>
      <c r="AA66">
        <f t="shared" si="13"/>
        <v>0.21155014664871735</v>
      </c>
      <c r="AB66">
        <f t="shared" si="14"/>
        <v>7.0721350905777011E-2</v>
      </c>
      <c r="AC66">
        <f t="shared" si="15"/>
        <v>0.14470156605482562</v>
      </c>
      <c r="AD66">
        <f t="shared" si="16"/>
        <v>0.10638321922993267</v>
      </c>
      <c r="AE66">
        <f t="shared" si="17"/>
        <v>0.18662577064936475</v>
      </c>
      <c r="AF66">
        <f t="shared" si="18"/>
        <v>6.3761354538405507E-2</v>
      </c>
      <c r="AG66">
        <f t="shared" si="19"/>
        <v>2.4923055602775007E-2</v>
      </c>
      <c r="AH66">
        <f t="shared" si="20"/>
        <v>1.7178909579392873E-2</v>
      </c>
      <c r="AI66">
        <f t="shared" si="21"/>
        <v>1.244673946111088E-2</v>
      </c>
      <c r="AJ66">
        <f t="shared" si="22"/>
        <v>1.240397310263624E-2</v>
      </c>
    </row>
    <row r="67" spans="3:36" x14ac:dyDescent="0.3">
      <c r="C67">
        <f>New_R.rep!B299*C$39*C$40</f>
        <v>0</v>
      </c>
      <c r="D67">
        <f>New_R.rep!C299*D$39*D$40</f>
        <v>2.0951778396468801</v>
      </c>
      <c r="E67">
        <f>New_R.rep!D299*E$39*E$40</f>
        <v>112.75831054219931</v>
      </c>
      <c r="F67">
        <f>New_R.rep!E299*F$39*F$40</f>
        <v>463.27229475930329</v>
      </c>
      <c r="G67">
        <f>New_R.rep!F299*G$39*G$40</f>
        <v>1503.5953860725638</v>
      </c>
      <c r="H67">
        <f>New_R.rep!G299*H$39*H$40</f>
        <v>586.478340305747</v>
      </c>
      <c r="I67">
        <f>New_R.rep!H299*I$39*I$40</f>
        <v>2533.2823261668977</v>
      </c>
      <c r="J67">
        <f>New_R.rep!I299*J$39*J$40</f>
        <v>823.12013742016393</v>
      </c>
      <c r="K67">
        <f>New_R.rep!J299*K$39*K$40</f>
        <v>1679.8283307157681</v>
      </c>
      <c r="L67">
        <f>New_R.rep!K299*L$39*L$40</f>
        <v>1187.2239652533599</v>
      </c>
      <c r="M67">
        <f>New_R.rep!L299*M$39*M$40</f>
        <v>2093.9072752955499</v>
      </c>
      <c r="N67">
        <f>New_R.rep!M299*N$39*N$40</f>
        <v>683.68835212139993</v>
      </c>
      <c r="O67">
        <f>New_R.rep!N299*O$39*O$40</f>
        <v>255.60978333039998</v>
      </c>
      <c r="P67">
        <f>New_R.rep!O299*P$39*P$40</f>
        <v>167.55573279755302</v>
      </c>
      <c r="Q67">
        <f>New_R.rep!P299*Q$39*Q$40</f>
        <v>256.22845260847402</v>
      </c>
      <c r="S67">
        <f t="shared" si="23"/>
        <v>12348.643865229027</v>
      </c>
      <c r="T67">
        <f t="array" ref="T67">EXP(SUMPRODUCT(-V67:AJ67,LN(V67:AJ67)))</f>
        <v>9.5350807650481855</v>
      </c>
      <c r="U67">
        <f t="shared" si="24"/>
        <v>8.5384753834075049</v>
      </c>
      <c r="V67">
        <f t="shared" si="8"/>
        <v>1E-4</v>
      </c>
      <c r="W67">
        <f t="shared" si="9"/>
        <v>2.6966865855986217E-4</v>
      </c>
      <c r="X67">
        <f t="shared" si="10"/>
        <v>9.2312302608143926E-3</v>
      </c>
      <c r="Y67">
        <f t="shared" si="11"/>
        <v>3.7616046281306464E-2</v>
      </c>
      <c r="Z67">
        <f t="shared" si="12"/>
        <v>0.12186198475577925</v>
      </c>
      <c r="AA67">
        <f t="shared" si="13"/>
        <v>4.7593339892742122E-2</v>
      </c>
      <c r="AB67">
        <f t="shared" si="14"/>
        <v>0.20524660183050905</v>
      </c>
      <c r="AC67">
        <f t="shared" si="15"/>
        <v>6.6756723313390151E-2</v>
      </c>
      <c r="AD67">
        <f t="shared" si="16"/>
        <v>0.13613342594127137</v>
      </c>
      <c r="AE67">
        <f t="shared" si="17"/>
        <v>9.6242052375185308E-2</v>
      </c>
      <c r="AF67">
        <f t="shared" si="18"/>
        <v>0.169665767556996</v>
      </c>
      <c r="AG67">
        <f t="shared" si="19"/>
        <v>5.5465460335811519E-2</v>
      </c>
      <c r="AH67">
        <f t="shared" si="20"/>
        <v>2.0799421419880688E-2</v>
      </c>
      <c r="AI67">
        <f t="shared" si="21"/>
        <v>1.3668755778061739E-2</v>
      </c>
      <c r="AJ67">
        <f t="shared" si="22"/>
        <v>2.0849521599692018E-2</v>
      </c>
    </row>
    <row r="68" spans="3:36" x14ac:dyDescent="0.3">
      <c r="C68">
        <f>New_R.rep!B300*C$39*C$40</f>
        <v>0</v>
      </c>
      <c r="D68">
        <f>New_R.rep!C300*D$39*D$40</f>
        <v>4.3498080033078406</v>
      </c>
      <c r="E68">
        <f>New_R.rep!D300*E$39*E$40</f>
        <v>77.30977668218857</v>
      </c>
      <c r="F68">
        <f>New_R.rep!E300*F$39*F$40</f>
        <v>271.21347446678038</v>
      </c>
      <c r="G68">
        <f>New_R.rep!F300*G$39*G$40</f>
        <v>577.76035329306535</v>
      </c>
      <c r="H68">
        <f>New_R.rep!G300*H$39*H$40</f>
        <v>1413.0552263565232</v>
      </c>
      <c r="I68">
        <f>New_R.rep!H300*I$39*I$40</f>
        <v>521.42865091437216</v>
      </c>
      <c r="J68">
        <f>New_R.rep!I300*J$39*J$40</f>
        <v>2191.1810638885554</v>
      </c>
      <c r="K68">
        <f>New_R.rep!J300*K$39*K$40</f>
        <v>709.61433357743306</v>
      </c>
      <c r="L68">
        <f>New_R.rep!K300*L$39*L$40</f>
        <v>1392.5095655687999</v>
      </c>
      <c r="M68">
        <f>New_R.rep!L300*M$39*M$40</f>
        <v>989.04720959463998</v>
      </c>
      <c r="N68">
        <f>New_R.rep!M300*N$39*N$40</f>
        <v>1668.80471137582</v>
      </c>
      <c r="O68">
        <f>New_R.rep!N300*O$39*O$40</f>
        <v>522.45385572652003</v>
      </c>
      <c r="P68">
        <f>New_R.rep!O300*P$39*P$40</f>
        <v>186.09862163125399</v>
      </c>
      <c r="Q68">
        <f>New_R.rep!P300*Q$39*Q$40</f>
        <v>324.168115001177</v>
      </c>
      <c r="S68">
        <f t="shared" si="23"/>
        <v>10848.994766080437</v>
      </c>
      <c r="T68">
        <f t="array" ref="T68">EXP(SUMPRODUCT(-V68:AJ68,LN(V68:AJ68)))</f>
        <v>9.9162552506821253</v>
      </c>
      <c r="U68">
        <f t="shared" si="24"/>
        <v>9.1694076889487324</v>
      </c>
      <c r="V68">
        <f t="shared" si="8"/>
        <v>1E-4</v>
      </c>
      <c r="W68">
        <f t="shared" si="9"/>
        <v>5.0094110994574248E-4</v>
      </c>
      <c r="X68">
        <f t="shared" si="10"/>
        <v>7.2259852501633491E-3</v>
      </c>
      <c r="Y68">
        <f t="shared" si="11"/>
        <v>2.5098949701287884E-2</v>
      </c>
      <c r="Z68">
        <f t="shared" si="12"/>
        <v>5.3354736106928792E-2</v>
      </c>
      <c r="AA68">
        <f t="shared" si="13"/>
        <v>0.13034757194781435</v>
      </c>
      <c r="AB68">
        <f t="shared" si="14"/>
        <v>4.8162393074852199E-2</v>
      </c>
      <c r="AC68">
        <f t="shared" si="15"/>
        <v>0.2020708840434986</v>
      </c>
      <c r="AD68">
        <f t="shared" si="16"/>
        <v>6.5508302693264645E-2</v>
      </c>
      <c r="AE68">
        <f t="shared" si="17"/>
        <v>0.1284537872027097</v>
      </c>
      <c r="AF68">
        <f t="shared" si="18"/>
        <v>9.1264871116622945E-2</v>
      </c>
      <c r="AG68">
        <f t="shared" si="19"/>
        <v>0.15392113710602623</v>
      </c>
      <c r="AH68">
        <f t="shared" si="20"/>
        <v>4.8256890752678833E-2</v>
      </c>
      <c r="AI68">
        <f t="shared" si="21"/>
        <v>1.7253535939854486E-2</v>
      </c>
      <c r="AJ68">
        <f t="shared" si="22"/>
        <v>2.998001395435216E-2</v>
      </c>
    </row>
    <row r="69" spans="3:36" x14ac:dyDescent="0.3">
      <c r="C69">
        <f>New_R.rep!B301*C$39*C$40</f>
        <v>0</v>
      </c>
      <c r="D69">
        <f>New_R.rep!C301*D$39*D$40</f>
        <v>22.792155308364801</v>
      </c>
      <c r="E69">
        <f>New_R.rep!D301*E$39*E$40</f>
        <v>160.50270604346926</v>
      </c>
      <c r="F69">
        <f>New_R.rep!E301*F$39*F$40</f>
        <v>185.95043390255231</v>
      </c>
      <c r="G69">
        <f>New_R.rep!F301*G$39*G$40</f>
        <v>338.2380880529044</v>
      </c>
      <c r="H69">
        <f>New_R.rep!G301*H$39*H$40</f>
        <v>542.97181182551049</v>
      </c>
      <c r="I69">
        <f>New_R.rep!H301*I$39*I$40</f>
        <v>1256.3262129757118</v>
      </c>
      <c r="J69">
        <f>New_R.rep!I301*J$39*J$40</f>
        <v>451.0135210578004</v>
      </c>
      <c r="K69">
        <f>New_R.rep!J301*K$39*K$40</f>
        <v>1889.0302464674817</v>
      </c>
      <c r="L69">
        <f>New_R.rep!K301*L$39*L$40</f>
        <v>588.241792087524</v>
      </c>
      <c r="M69">
        <f>New_R.rep!L301*M$39*M$40</f>
        <v>1160.071461377906</v>
      </c>
      <c r="N69">
        <f>New_R.rep!M301*N$39*N$40</f>
        <v>788.25547379654904</v>
      </c>
      <c r="O69">
        <f>New_R.rep!N301*O$39*O$40</f>
        <v>1275.2543031364801</v>
      </c>
      <c r="P69">
        <f>New_R.rep!O301*P$39*P$40</f>
        <v>380.37615006805504</v>
      </c>
      <c r="Q69">
        <f>New_R.rep!P301*Q$39*Q$40</f>
        <v>389.36813978501101</v>
      </c>
      <c r="S69">
        <f t="shared" si="23"/>
        <v>9428.3924958853204</v>
      </c>
      <c r="T69">
        <f t="array" ref="T69">EXP(SUMPRODUCT(-V69:AJ69,LN(V69:AJ69)))</f>
        <v>10.538761332256215</v>
      </c>
      <c r="U69">
        <f t="shared" si="24"/>
        <v>9.7135417223122982</v>
      </c>
      <c r="V69">
        <f t="shared" si="8"/>
        <v>1E-4</v>
      </c>
      <c r="W69">
        <f t="shared" si="9"/>
        <v>2.5173956820647432E-3</v>
      </c>
      <c r="X69">
        <f t="shared" si="10"/>
        <v>1.7123337341282178E-2</v>
      </c>
      <c r="Y69">
        <f t="shared" si="11"/>
        <v>1.9822390002718238E-2</v>
      </c>
      <c r="Z69">
        <f t="shared" si="12"/>
        <v>3.5974417425930896E-2</v>
      </c>
      <c r="AA69">
        <f t="shared" si="13"/>
        <v>5.7689012343564487E-2</v>
      </c>
      <c r="AB69">
        <f t="shared" si="14"/>
        <v>0.13334924832350686</v>
      </c>
      <c r="AC69">
        <f t="shared" si="15"/>
        <v>4.7935675196448271E-2</v>
      </c>
      <c r="AD69">
        <f t="shared" si="16"/>
        <v>0.2004554950954662</v>
      </c>
      <c r="AE69">
        <f t="shared" si="17"/>
        <v>6.2490465007077375E-2</v>
      </c>
      <c r="AF69">
        <f t="shared" si="18"/>
        <v>0.123140217288809</v>
      </c>
      <c r="AG69">
        <f t="shared" si="19"/>
        <v>8.3704439902194838E-2</v>
      </c>
      <c r="AH69">
        <f t="shared" si="20"/>
        <v>0.13535681113647086</v>
      </c>
      <c r="AI69">
        <f t="shared" si="21"/>
        <v>4.0443690638044233E-2</v>
      </c>
      <c r="AJ69">
        <f t="shared" si="22"/>
        <v>4.1397404616421794E-2</v>
      </c>
    </row>
    <row r="70" spans="3:36" x14ac:dyDescent="0.3">
      <c r="C70">
        <f>New_R.rep!B302*C$39*C$40</f>
        <v>0</v>
      </c>
      <c r="D70">
        <f>New_R.rep!C302*D$39*D$40</f>
        <v>12.610036960230241</v>
      </c>
      <c r="E70">
        <f>New_R.rep!D302*E$39*E$40</f>
        <v>841.00429238166589</v>
      </c>
      <c r="F70">
        <f>New_R.rep!E302*F$39*F$40</f>
        <v>386.05190406018113</v>
      </c>
      <c r="G70">
        <f>New_R.rep!F302*G$39*G$40</f>
        <v>231.90407372886091</v>
      </c>
      <c r="H70">
        <f>New_R.rep!G302*H$39*H$40</f>
        <v>317.87109445985539</v>
      </c>
      <c r="I70">
        <f>New_R.rep!H302*I$39*I$40</f>
        <v>482.74796529456097</v>
      </c>
      <c r="J70">
        <f>New_R.rep!I302*J$39*J$40</f>
        <v>1086.6658865000729</v>
      </c>
      <c r="K70">
        <f>New_R.rep!J302*K$39*K$40</f>
        <v>388.8202917875941</v>
      </c>
      <c r="L70">
        <f>New_R.rep!K302*L$39*L$40</f>
        <v>1565.92507548096</v>
      </c>
      <c r="M70">
        <f>New_R.rep!L302*M$39*M$40</f>
        <v>490.052095838154</v>
      </c>
      <c r="N70">
        <f>New_R.rep!M302*N$39*N$40</f>
        <v>924.55872592157198</v>
      </c>
      <c r="O70">
        <f>New_R.rep!N302*O$39*O$40</f>
        <v>602.36090426915996</v>
      </c>
      <c r="P70">
        <f>New_R.rep!O302*P$39*P$40</f>
        <v>928.45576821915802</v>
      </c>
      <c r="Q70">
        <f>New_R.rep!P302*Q$39*Q$40</f>
        <v>593.44449147445903</v>
      </c>
      <c r="S70">
        <f t="shared" si="23"/>
        <v>8852.4726063764829</v>
      </c>
      <c r="T70">
        <f t="array" ref="T70">EXP(SUMPRODUCT(-V70:AJ70,LN(V70:AJ70)))</f>
        <v>11.526050495773335</v>
      </c>
      <c r="U70">
        <f t="shared" si="24"/>
        <v>9.5693751134446181</v>
      </c>
      <c r="V70">
        <f t="shared" si="8"/>
        <v>1E-4</v>
      </c>
      <c r="W70">
        <f t="shared" si="9"/>
        <v>1.5244649513117008E-3</v>
      </c>
      <c r="X70">
        <f t="shared" si="10"/>
        <v>9.5102190887988297E-2</v>
      </c>
      <c r="Y70">
        <f t="shared" si="11"/>
        <v>4.3709499992364384E-2</v>
      </c>
      <c r="Z70">
        <f t="shared" si="12"/>
        <v>2.6296531075602446E-2</v>
      </c>
      <c r="AA70">
        <f t="shared" si="13"/>
        <v>3.6007605546374825E-2</v>
      </c>
      <c r="AB70">
        <f t="shared" si="14"/>
        <v>5.4632556807556236E-2</v>
      </c>
      <c r="AC70">
        <f t="shared" si="15"/>
        <v>0.12285280984403632</v>
      </c>
      <c r="AD70">
        <f t="shared" si="16"/>
        <v>4.4022224792599166E-2</v>
      </c>
      <c r="AE70">
        <f t="shared" si="17"/>
        <v>0.17699126474709628</v>
      </c>
      <c r="AF70">
        <f t="shared" si="18"/>
        <v>5.5457651768972084E-2</v>
      </c>
      <c r="AG70">
        <f t="shared" si="19"/>
        <v>0.10454073277963125</v>
      </c>
      <c r="AH70">
        <f t="shared" si="20"/>
        <v>6.8144368059978658E-2</v>
      </c>
      <c r="AI70">
        <f t="shared" si="21"/>
        <v>0.10498095354854715</v>
      </c>
      <c r="AJ70">
        <f t="shared" si="22"/>
        <v>6.7137145197941409E-2</v>
      </c>
    </row>
    <row r="71" spans="3:36" x14ac:dyDescent="0.3">
      <c r="C71">
        <f>New_R.rep!B303*C$39*C$40</f>
        <v>0</v>
      </c>
      <c r="D71">
        <f>New_R.rep!C303*D$39*D$40</f>
        <v>12.224349115961122</v>
      </c>
      <c r="E71">
        <f>New_R.rep!D303*E$39*E$40</f>
        <v>465.29589760798353</v>
      </c>
      <c r="F71">
        <f>New_R.rep!E303*F$39*F$40</f>
        <v>2022.8362554236285</v>
      </c>
      <c r="G71">
        <f>New_R.rep!F303*G$39*G$40</f>
        <v>481.45622262097521</v>
      </c>
      <c r="H71">
        <f>New_R.rep!G303*H$39*H$40</f>
        <v>217.94006223810021</v>
      </c>
      <c r="I71">
        <f>New_R.rep!H303*I$39*I$40</f>
        <v>282.61454158388011</v>
      </c>
      <c r="J71">
        <f>New_R.rep!I303*J$39*J$40</f>
        <v>417.55623227308882</v>
      </c>
      <c r="K71">
        <f>New_R.rep!J303*K$39*K$40</f>
        <v>936.82063473721246</v>
      </c>
      <c r="L71">
        <f>New_R.rep!K303*L$39*L$40</f>
        <v>322.315830413676</v>
      </c>
      <c r="M71">
        <f>New_R.rep!L303*M$39*M$40</f>
        <v>1304.54274218669</v>
      </c>
      <c r="N71">
        <f>New_R.rep!M303*N$39*N$40</f>
        <v>390.56425771826702</v>
      </c>
      <c r="O71">
        <f>New_R.rep!N303*O$39*O$40</f>
        <v>706.52038772619994</v>
      </c>
      <c r="P71">
        <f>New_R.rep!O303*P$39*P$40</f>
        <v>438.55149149054802</v>
      </c>
      <c r="Q71">
        <f>New_R.rep!P303*Q$39*Q$40</f>
        <v>1184.092999263602</v>
      </c>
      <c r="S71">
        <f t="shared" si="23"/>
        <v>9183.3319043998126</v>
      </c>
      <c r="T71">
        <f t="array" ref="T71">EXP(SUMPRODUCT(-V71:AJ71,LN(V71:AJ71)))</f>
        <v>10.555259964903817</v>
      </c>
      <c r="U71">
        <f t="shared" si="24"/>
        <v>8.9763412205129036</v>
      </c>
      <c r="V71">
        <f t="shared" si="8"/>
        <v>1E-4</v>
      </c>
      <c r="W71">
        <f t="shared" si="9"/>
        <v>1.4311453014242393E-3</v>
      </c>
      <c r="X71">
        <f t="shared" si="10"/>
        <v>5.0767437750459214E-2</v>
      </c>
      <c r="Y71">
        <f t="shared" si="11"/>
        <v>0.22037258477442923</v>
      </c>
      <c r="Z71">
        <f t="shared" si="12"/>
        <v>5.2527183034766008E-2</v>
      </c>
      <c r="AA71">
        <f t="shared" si="13"/>
        <v>2.3832133882004555E-2</v>
      </c>
      <c r="AB71">
        <f t="shared" si="14"/>
        <v>3.0874728010045795E-2</v>
      </c>
      <c r="AC71">
        <f t="shared" si="15"/>
        <v>4.5568925289854123E-2</v>
      </c>
      <c r="AD71">
        <f t="shared" si="16"/>
        <v>0.10211315214234756</v>
      </c>
      <c r="AE71">
        <f t="shared" si="17"/>
        <v>3.5197918028994656E-2</v>
      </c>
      <c r="AF71">
        <f t="shared" si="18"/>
        <v>0.1421554931224551</v>
      </c>
      <c r="AG71">
        <f t="shared" si="19"/>
        <v>4.2629689853760415E-2</v>
      </c>
      <c r="AH71">
        <f t="shared" si="20"/>
        <v>7.7035081415025408E-2</v>
      </c>
      <c r="AI71">
        <f t="shared" si="21"/>
        <v>4.7855160769092346E-2</v>
      </c>
      <c r="AJ71">
        <f t="shared" si="22"/>
        <v>0.12903936662534138</v>
      </c>
    </row>
    <row r="72" spans="3:36" x14ac:dyDescent="0.3">
      <c r="C72">
        <f>New_R.rep!B304*C$39*C$40</f>
        <v>0</v>
      </c>
      <c r="D72">
        <f>New_R.rep!C304*D$39*D$40</f>
        <v>26.159990214059203</v>
      </c>
      <c r="E72">
        <f>New_R.rep!D304*E$39*E$40</f>
        <v>451.06497927480348</v>
      </c>
      <c r="F72">
        <f>New_R.rep!E304*F$39*F$40</f>
        <v>1119.1583697275116</v>
      </c>
      <c r="G72">
        <f>New_R.rep!F304*G$39*G$40</f>
        <v>2522.7360420332043</v>
      </c>
      <c r="H72">
        <f>New_R.rep!G304*H$39*H$40</f>
        <v>452.46613573837419</v>
      </c>
      <c r="I72">
        <f>New_R.rep!H304*I$39*I$40</f>
        <v>193.76713007066769</v>
      </c>
      <c r="J72">
        <f>New_R.rep!I304*J$39*J$40</f>
        <v>244.44982706577807</v>
      </c>
      <c r="K72">
        <f>New_R.rep!J304*K$39*K$40</f>
        <v>359.97595609654428</v>
      </c>
      <c r="L72">
        <f>New_R.rep!K304*L$39*L$40</f>
        <v>776.58737242834798</v>
      </c>
      <c r="M72">
        <f>New_R.rep!L304*M$39*M$40</f>
        <v>268.51501607243398</v>
      </c>
      <c r="N72">
        <f>New_R.rep!M304*N$39*N$40</f>
        <v>1039.699006075123</v>
      </c>
      <c r="O72">
        <f>New_R.rep!N304*O$39*O$40</f>
        <v>298.45670612367996</v>
      </c>
      <c r="P72">
        <f>New_R.rep!O304*P$39*P$40</f>
        <v>514.38612403921002</v>
      </c>
      <c r="Q72">
        <f>New_R.rep!P304*Q$39*Q$40</f>
        <v>1228.839398297175</v>
      </c>
      <c r="S72">
        <f t="shared" si="23"/>
        <v>9496.2620532569144</v>
      </c>
      <c r="T72">
        <f t="array" ref="T72">EXP(SUMPRODUCT(-V72:AJ72,LN(V72:AJ72)))</f>
        <v>9.8816601844886076</v>
      </c>
      <c r="U72">
        <f t="shared" si="24"/>
        <v>8.4860962251189527</v>
      </c>
      <c r="V72">
        <f t="shared" si="8"/>
        <v>1E-4</v>
      </c>
      <c r="W72">
        <f t="shared" si="9"/>
        <v>2.8547670933414438E-3</v>
      </c>
      <c r="X72">
        <f t="shared" si="10"/>
        <v>4.7599213558465629E-2</v>
      </c>
      <c r="Y72">
        <f t="shared" si="11"/>
        <v>0.11795251538458504</v>
      </c>
      <c r="Z72">
        <f t="shared" si="12"/>
        <v>0.26575568935284238</v>
      </c>
      <c r="AA72">
        <f t="shared" si="13"/>
        <v>4.7746761768036168E-2</v>
      </c>
      <c r="AB72">
        <f t="shared" si="14"/>
        <v>2.0504568553814471E-2</v>
      </c>
      <c r="AC72">
        <f t="shared" si="15"/>
        <v>2.5841689276775968E-2</v>
      </c>
      <c r="AD72">
        <f t="shared" si="16"/>
        <v>3.8007121147007952E-2</v>
      </c>
      <c r="AE72">
        <f t="shared" si="17"/>
        <v>8.1878216320599884E-2</v>
      </c>
      <c r="AF72">
        <f t="shared" si="18"/>
        <v>2.8375864183880845E-2</v>
      </c>
      <c r="AG72">
        <f t="shared" si="19"/>
        <v>0.10958507952332039</v>
      </c>
      <c r="AH72">
        <f t="shared" si="20"/>
        <v>3.1528861635228243E-2</v>
      </c>
      <c r="AI72">
        <f t="shared" si="21"/>
        <v>5.4267220865897657E-2</v>
      </c>
      <c r="AJ72">
        <f t="shared" si="22"/>
        <v>0.12950243133620373</v>
      </c>
    </row>
    <row r="73" spans="3:36" x14ac:dyDescent="0.3">
      <c r="C73">
        <f>New_R.rep!B305*C$39*C$40</f>
        <v>0</v>
      </c>
      <c r="D73">
        <f>New_R.rep!C305*D$39*D$40</f>
        <v>7.1251966709275196</v>
      </c>
      <c r="E73">
        <f>New_R.rep!D305*E$39*E$40</f>
        <v>965.27954530628642</v>
      </c>
      <c r="F73">
        <f>New_R.rep!E305*F$39*F$40</f>
        <v>1084.9304440624844</v>
      </c>
      <c r="G73">
        <f>New_R.rep!F305*G$39*G$40</f>
        <v>1395.7333719808187</v>
      </c>
      <c r="H73">
        <f>New_R.rep!G305*H$39*H$40</f>
        <v>2370.8313596438547</v>
      </c>
      <c r="I73">
        <f>New_R.rep!H305*I$39*I$40</f>
        <v>402.28079049652973</v>
      </c>
      <c r="J73">
        <f>New_R.rep!I305*J$39*J$40</f>
        <v>167.60008398062948</v>
      </c>
      <c r="K73">
        <f>New_R.rep!J305*K$39*K$40</f>
        <v>210.74081345101916</v>
      </c>
      <c r="L73">
        <f>New_R.rep!K305*L$39*L$40</f>
        <v>298.40637922235999</v>
      </c>
      <c r="M73">
        <f>New_R.rep!L305*M$39*M$40</f>
        <v>646.95871272812701</v>
      </c>
      <c r="N73">
        <f>New_R.rep!M305*N$39*N$40</f>
        <v>214.00167138702096</v>
      </c>
      <c r="O73">
        <f>New_R.rep!N305*O$39*O$40</f>
        <v>794.50633179551994</v>
      </c>
      <c r="P73">
        <f>New_R.rep!O305*P$39*P$40</f>
        <v>217.29327891420303</v>
      </c>
      <c r="Q73">
        <f>New_R.rep!P305*Q$39*Q$40</f>
        <v>1322.79267360522</v>
      </c>
      <c r="S73">
        <f t="shared" si="23"/>
        <v>10098.480653244998</v>
      </c>
      <c r="T73">
        <f t="array" ref="T73">EXP(SUMPRODUCT(-V73:AJ73,LN(V73:AJ73)))</f>
        <v>9.7257694986666205</v>
      </c>
      <c r="U73">
        <f t="shared" si="24"/>
        <v>7.9724160389139733</v>
      </c>
      <c r="V73">
        <f t="shared" si="8"/>
        <v>1E-4</v>
      </c>
      <c r="W73">
        <f t="shared" si="9"/>
        <v>8.0557115625487117E-4</v>
      </c>
      <c r="X73">
        <f t="shared" si="10"/>
        <v>9.5686611338024211E-2</v>
      </c>
      <c r="Y73">
        <f t="shared" si="11"/>
        <v>0.10753501733737124</v>
      </c>
      <c r="Z73">
        <f t="shared" si="12"/>
        <v>0.13831221428317736</v>
      </c>
      <c r="AA73">
        <f t="shared" si="13"/>
        <v>0.23487109488564725</v>
      </c>
      <c r="AB73">
        <f t="shared" si="14"/>
        <v>3.993577374753525E-2</v>
      </c>
      <c r="AC73">
        <f t="shared" si="15"/>
        <v>1.6696564348199612E-2</v>
      </c>
      <c r="AD73">
        <f t="shared" si="16"/>
        <v>2.0968566340551505E-2</v>
      </c>
      <c r="AE73">
        <f t="shared" si="17"/>
        <v>2.9649631223630801E-2</v>
      </c>
      <c r="AF73">
        <f t="shared" si="18"/>
        <v>6.4164955406953855E-2</v>
      </c>
      <c r="AG73">
        <f t="shared" si="19"/>
        <v>2.12914721367768E-2</v>
      </c>
      <c r="AH73">
        <f t="shared" si="20"/>
        <v>7.8775828481209897E-2</v>
      </c>
      <c r="AI73">
        <f t="shared" si="21"/>
        <v>2.1617422905036612E-2</v>
      </c>
      <c r="AJ73">
        <f t="shared" si="22"/>
        <v>0.13108927640963097</v>
      </c>
    </row>
    <row r="74" spans="3:36" x14ac:dyDescent="0.3">
      <c r="C74">
        <f>New_R.rep!B306*C$39*C$40</f>
        <v>0</v>
      </c>
      <c r="D74">
        <f>New_R.rep!C306*D$39*D$40</f>
        <v>5.4028263875839997</v>
      </c>
      <c r="E74">
        <f>New_R.rep!D306*E$39*E$40</f>
        <v>262.91199970427544</v>
      </c>
      <c r="F74">
        <f>New_R.rep!E306*F$39*F$40</f>
        <v>2321.7432601474256</v>
      </c>
      <c r="G74">
        <f>New_R.rep!F306*G$39*G$40</f>
        <v>1353.0455289733197</v>
      </c>
      <c r="H74">
        <f>New_R.rep!G306*H$39*H$40</f>
        <v>1311.6906798937614</v>
      </c>
      <c r="I74">
        <f>New_R.rep!H306*I$39*I$40</f>
        <v>2107.8717503263683</v>
      </c>
      <c r="J74">
        <f>New_R.rep!I306*J$39*J$40</f>
        <v>347.95545095644155</v>
      </c>
      <c r="K74">
        <f>New_R.rep!J306*K$39*K$40</f>
        <v>144.48926826172377</v>
      </c>
      <c r="L74">
        <f>New_R.rep!K306*L$39*L$40</f>
        <v>174.69582023937602</v>
      </c>
      <c r="M74">
        <f>New_R.rep!L306*M$39*M$40</f>
        <v>248.59577246899397</v>
      </c>
      <c r="N74">
        <f>New_R.rep!M306*N$39*N$40</f>
        <v>515.61565951716693</v>
      </c>
      <c r="O74">
        <f>New_R.rep!N306*O$39*O$40</f>
        <v>163.53356732775998</v>
      </c>
      <c r="P74">
        <f>New_R.rep!O306*P$39*P$40</f>
        <v>578.44555083256103</v>
      </c>
      <c r="Q74">
        <f>New_R.rep!P306*Q$39*Q$40</f>
        <v>1154.1793241379689</v>
      </c>
      <c r="S74">
        <f t="shared" si="23"/>
        <v>10690.176459174729</v>
      </c>
      <c r="T74">
        <f t="array" ref="T74">EXP(SUMPRODUCT(-V74:AJ74,LN(V74:AJ74)))</f>
        <v>9.0488098904446712</v>
      </c>
      <c r="U74">
        <f t="shared" si="24"/>
        <v>7.6607791914386967</v>
      </c>
      <c r="V74">
        <f t="shared" ref="V74:V91" si="25">C74/$S74+0.0001</f>
        <v>1E-4</v>
      </c>
      <c r="W74">
        <f t="shared" ref="W74:W91" si="26">D74/$S74+0.0001</f>
        <v>6.0540104816951665E-4</v>
      </c>
      <c r="X74">
        <f t="shared" ref="X74:X91" si="27">E74/$S74+0.0001</f>
        <v>2.4693794191173901E-2</v>
      </c>
      <c r="Y74">
        <f t="shared" ref="Y74:Y91" si="28">F74/$S74+0.0001</f>
        <v>0.21728474610910789</v>
      </c>
      <c r="Z74">
        <f t="shared" ref="Z74:Z91" si="29">G74/$S74+0.0001</f>
        <v>0.12666905469620035</v>
      </c>
      <c r="AA74">
        <f t="shared" ref="AA74:AA91" si="30">H74/$S74+0.0001</f>
        <v>0.12280056391520246</v>
      </c>
      <c r="AB74">
        <f t="shared" ref="AB74:AB91" si="31">I74/$S74+0.0001</f>
        <v>0.19727838694021838</v>
      </c>
      <c r="AC74">
        <f t="shared" ref="AC74:AC91" si="32">J74/$S74+0.0001</f>
        <v>3.2649083944990692E-2</v>
      </c>
      <c r="AD74">
        <f t="shared" ref="AD74:AD91" si="33">K74/$S74+0.0001</f>
        <v>1.3616078879850238E-2</v>
      </c>
      <c r="AE74">
        <f t="shared" ref="AE74:AE91" si="34">L74/$S74+0.0001</f>
        <v>1.6441715303440591E-2</v>
      </c>
      <c r="AF74">
        <f t="shared" ref="AF74:AF91" si="35">M74/$S74+0.0001</f>
        <v>2.3354599530547443E-2</v>
      </c>
      <c r="AG74">
        <f t="shared" ref="AG74:AG91" si="36">N74/$S74+0.0001</f>
        <v>4.8332661218107899E-2</v>
      </c>
      <c r="AH74">
        <f t="shared" ref="AH74:AH91" si="37">O74/$S74+0.0001</f>
        <v>1.5397555466206459E-2</v>
      </c>
      <c r="AI74">
        <f t="shared" ref="AI74:AI91" si="38">P74/$S74+0.0001</f>
        <v>5.421000960008629E-2</v>
      </c>
      <c r="AJ74">
        <f t="shared" ref="AJ74:AJ91" si="39">Q74/$S74+0.0001</f>
        <v>0.10806634915669769</v>
      </c>
    </row>
    <row r="75" spans="3:36" x14ac:dyDescent="0.3">
      <c r="C75">
        <f>New_R.rep!B307*C$39*C$40</f>
        <v>0</v>
      </c>
      <c r="D75">
        <f>New_R.rep!C307*D$39*D$40</f>
        <v>11.456906459392961</v>
      </c>
      <c r="E75">
        <f>New_R.rep!D307*E$39*E$40</f>
        <v>199.35799153963126</v>
      </c>
      <c r="F75">
        <f>New_R.rep!E307*F$39*F$40</f>
        <v>632.3716725695698</v>
      </c>
      <c r="G75">
        <f>New_R.rep!F307*G$39*G$40</f>
        <v>2895.5124757921753</v>
      </c>
      <c r="H75">
        <f>New_R.rep!G307*H$39*H$40</f>
        <v>1271.5774305182238</v>
      </c>
      <c r="I75">
        <f>New_R.rep!H307*I$39*I$40</f>
        <v>1166.2081082670763</v>
      </c>
      <c r="J75">
        <f>New_R.rep!I307*J$39*J$40</f>
        <v>1823.2178441228448</v>
      </c>
      <c r="K75">
        <f>New_R.rep!J307*K$39*K$40</f>
        <v>299.9732992998326</v>
      </c>
      <c r="L75">
        <f>New_R.rep!K307*L$39*L$40</f>
        <v>119.775555020304</v>
      </c>
      <c r="M75">
        <f>New_R.rep!L307*M$39*M$40</f>
        <v>145.53561863085901</v>
      </c>
      <c r="N75">
        <f>New_R.rep!M307*N$39*N$40</f>
        <v>198.12666657263898</v>
      </c>
      <c r="O75">
        <f>New_R.rep!N307*O$39*O$40</f>
        <v>394.01759902015999</v>
      </c>
      <c r="P75">
        <f>New_R.rep!O307*P$39*P$40</f>
        <v>119.06197708449901</v>
      </c>
      <c r="Q75">
        <f>New_R.rep!P307*Q$39*Q$40</f>
        <v>1318.84844825393</v>
      </c>
      <c r="S75">
        <f t="shared" si="23"/>
        <v>10595.041593151138</v>
      </c>
      <c r="T75">
        <f t="array" ref="T75">EXP(SUMPRODUCT(-V75:AJ75,LN(V75:AJ75)))</f>
        <v>8.3847321463757751</v>
      </c>
      <c r="U75">
        <f t="shared" si="24"/>
        <v>7.794362198748277</v>
      </c>
      <c r="V75">
        <f t="shared" si="25"/>
        <v>1E-4</v>
      </c>
      <c r="W75">
        <f t="shared" si="26"/>
        <v>1.181346057838881E-3</v>
      </c>
      <c r="X75">
        <f t="shared" si="27"/>
        <v>1.8916159406915451E-2</v>
      </c>
      <c r="Y75">
        <f t="shared" si="28"/>
        <v>5.9785624356429937E-2</v>
      </c>
      <c r="Z75">
        <f t="shared" si="29"/>
        <v>0.27338939205523238</v>
      </c>
      <c r="AA75">
        <f t="shared" si="30"/>
        <v>0.12011627547552042</v>
      </c>
      <c r="AB75">
        <f t="shared" si="31"/>
        <v>0.11017112128950379</v>
      </c>
      <c r="AC75">
        <f t="shared" si="32"/>
        <v>0.17218217901677815</v>
      </c>
      <c r="AD75">
        <f t="shared" si="33"/>
        <v>2.8412611768673168E-2</v>
      </c>
      <c r="AE75">
        <f t="shared" si="34"/>
        <v>1.140486878859725E-2</v>
      </c>
      <c r="AF75">
        <f t="shared" si="35"/>
        <v>1.3836200783292474E-2</v>
      </c>
      <c r="AG75">
        <f t="shared" si="36"/>
        <v>1.8799942310817573E-2</v>
      </c>
      <c r="AH75">
        <f t="shared" si="37"/>
        <v>3.7288867599619566E-2</v>
      </c>
      <c r="AI75">
        <f t="shared" si="38"/>
        <v>1.133751861073044E-2</v>
      </c>
      <c r="AJ75">
        <f t="shared" si="39"/>
        <v>0.12457789248005047</v>
      </c>
    </row>
    <row r="76" spans="3:36" x14ac:dyDescent="0.3">
      <c r="C76">
        <f>New_R.rep!B308*C$39*C$40</f>
        <v>0</v>
      </c>
      <c r="D76">
        <f>New_R.rep!C308*D$39*D$40</f>
        <v>15.07073606189328</v>
      </c>
      <c r="E76">
        <f>New_R.rep!D308*E$39*E$40</f>
        <v>422.74731974715723</v>
      </c>
      <c r="F76">
        <f>New_R.rep!E308*F$39*F$40</f>
        <v>479.50892042957889</v>
      </c>
      <c r="G76">
        <f>New_R.rep!F308*G$39*G$40</f>
        <v>788.64711980520724</v>
      </c>
      <c r="H76">
        <f>New_R.rep!G308*H$39*H$40</f>
        <v>2721.162120647768</v>
      </c>
      <c r="I76">
        <f>New_R.rep!H308*I$39*I$40</f>
        <v>1130.5396597233505</v>
      </c>
      <c r="J76">
        <f>New_R.rep!I308*J$39*J$40</f>
        <v>1008.7139981581915</v>
      </c>
      <c r="K76">
        <f>New_R.rep!J308*K$39*K$40</f>
        <v>1571.7979172741702</v>
      </c>
      <c r="L76">
        <f>New_R.rep!K308*L$39*L$40</f>
        <v>248.66586411742799</v>
      </c>
      <c r="M76">
        <f>New_R.rep!L308*M$39*M$40</f>
        <v>99.78238037807931</v>
      </c>
      <c r="N76">
        <f>New_R.rep!M308*N$39*N$40</f>
        <v>115.9892695262523</v>
      </c>
      <c r="O76">
        <f>New_R.rep!N308*O$39*O$40</f>
        <v>151.40305487027999</v>
      </c>
      <c r="P76">
        <f>New_R.rep!O308*P$39*P$40</f>
        <v>286.86674936331502</v>
      </c>
      <c r="Q76">
        <f>New_R.rep!P308*Q$39*Q$40</f>
        <v>1072.492741959129</v>
      </c>
      <c r="S76">
        <f t="shared" si="23"/>
        <v>10113.387852061798</v>
      </c>
      <c r="T76">
        <f t="array" ref="T76">EXP(SUMPRODUCT(-V76:AJ76,LN(V76:AJ76)))</f>
        <v>9.000373449399282</v>
      </c>
      <c r="U76">
        <f t="shared" si="24"/>
        <v>7.9879820218684712</v>
      </c>
      <c r="V76">
        <f t="shared" si="25"/>
        <v>1E-4</v>
      </c>
      <c r="W76">
        <f t="shared" si="26"/>
        <v>1.5901768114055703E-3</v>
      </c>
      <c r="X76">
        <f t="shared" si="27"/>
        <v>4.1900762111676801E-2</v>
      </c>
      <c r="Y76">
        <f t="shared" si="28"/>
        <v>4.7513283010976612E-2</v>
      </c>
      <c r="Z76">
        <f t="shared" si="29"/>
        <v>7.8080507752842407E-2</v>
      </c>
      <c r="AA76">
        <f t="shared" si="30"/>
        <v>0.26916533799087011</v>
      </c>
      <c r="AB76">
        <f t="shared" si="31"/>
        <v>0.11188644350051991</v>
      </c>
      <c r="AC76">
        <f t="shared" si="32"/>
        <v>9.9840464116833699E-2</v>
      </c>
      <c r="AD76">
        <f t="shared" si="33"/>
        <v>0.15551754556102884</v>
      </c>
      <c r="AE76">
        <f t="shared" si="34"/>
        <v>2.4687790733916422E-2</v>
      </c>
      <c r="AF76">
        <f t="shared" si="35"/>
        <v>9.9663654393257403E-3</v>
      </c>
      <c r="AG76">
        <f t="shared" si="36"/>
        <v>1.1568883743305244E-2</v>
      </c>
      <c r="AH76">
        <f t="shared" si="37"/>
        <v>1.5070557550545607E-2</v>
      </c>
      <c r="AI76">
        <f t="shared" si="38"/>
        <v>2.846504973007952E-2</v>
      </c>
      <c r="AJ76">
        <f t="shared" si="39"/>
        <v>0.10614683194667372</v>
      </c>
    </row>
    <row r="77" spans="3:36" x14ac:dyDescent="0.3">
      <c r="C77">
        <f>New_R.rep!B309*C$39*C$40</f>
        <v>0</v>
      </c>
      <c r="D77">
        <f>New_R.rep!C309*D$39*D$40</f>
        <v>7.7293636576620806</v>
      </c>
      <c r="E77">
        <f>New_R.rep!D309*E$39*E$40</f>
        <v>556.0930375683497</v>
      </c>
      <c r="F77">
        <f>New_R.rep!E309*F$39*F$40</f>
        <v>1016.8190506115642</v>
      </c>
      <c r="G77">
        <f>New_R.rep!F309*G$39*G$40</f>
        <v>598.00647412037665</v>
      </c>
      <c r="H77">
        <f>New_R.rep!G309*H$39*H$40</f>
        <v>741.15829931626513</v>
      </c>
      <c r="I77">
        <f>New_R.rep!H309*I$39*I$40</f>
        <v>2419.3424968861145</v>
      </c>
      <c r="J77">
        <f>New_R.rep!I309*J$39*J$40</f>
        <v>977.86978917481383</v>
      </c>
      <c r="K77">
        <f>New_R.rep!J309*K$39*K$40</f>
        <v>869.61868437319595</v>
      </c>
      <c r="L77">
        <f>New_R.rep!K309*L$39*L$40</f>
        <v>1302.95667655224</v>
      </c>
      <c r="M77">
        <f>New_R.rep!L309*M$39*M$40</f>
        <v>207.15884336932498</v>
      </c>
      <c r="N77">
        <f>New_R.rep!M309*N$39*N$40</f>
        <v>79.525057995710895</v>
      </c>
      <c r="O77">
        <f>New_R.rep!N309*O$39*O$40</f>
        <v>88.635491278331997</v>
      </c>
      <c r="P77">
        <f>New_R.rep!O309*P$39*P$40</f>
        <v>110.2296582162484</v>
      </c>
      <c r="Q77">
        <f>New_R.rep!P309*Q$39*Q$40</f>
        <v>1024.5391851688701</v>
      </c>
      <c r="S77">
        <f t="shared" si="23"/>
        <v>9999.6821082890674</v>
      </c>
      <c r="T77">
        <f t="array" ref="T77">EXP(SUMPRODUCT(-V77:AJ77,LN(V77:AJ77)))</f>
        <v>9.5494496890050442</v>
      </c>
      <c r="U77">
        <f t="shared" si="24"/>
        <v>8.0221645642556716</v>
      </c>
      <c r="V77">
        <f t="shared" si="25"/>
        <v>1E-4</v>
      </c>
      <c r="W77">
        <f t="shared" si="26"/>
        <v>8.7296093755370036E-4</v>
      </c>
      <c r="X77">
        <f t="shared" si="27"/>
        <v>5.5711071586704325E-2</v>
      </c>
      <c r="Y77">
        <f t="shared" si="28"/>
        <v>0.10178513754739156</v>
      </c>
      <c r="Z77">
        <f t="shared" si="29"/>
        <v>5.9902548485483285E-2</v>
      </c>
      <c r="AA77">
        <f t="shared" si="30"/>
        <v>7.4218186087325166E-2</v>
      </c>
      <c r="AB77">
        <f t="shared" si="31"/>
        <v>0.24204194082236288</v>
      </c>
      <c r="AC77">
        <f t="shared" si="32"/>
        <v>9.7890087583306792E-2</v>
      </c>
      <c r="AD77">
        <f t="shared" si="33"/>
        <v>8.706463297091617E-2</v>
      </c>
      <c r="AE77">
        <f t="shared" si="34"/>
        <v>0.13039980977817045</v>
      </c>
      <c r="AF77">
        <f t="shared" si="35"/>
        <v>2.0816542898659165E-2</v>
      </c>
      <c r="AG77">
        <f t="shared" si="36"/>
        <v>8.0527586111752425E-3</v>
      </c>
      <c r="AH77">
        <f t="shared" si="37"/>
        <v>8.9638309016702739E-3</v>
      </c>
      <c r="AI77">
        <f t="shared" si="38"/>
        <v>1.1123316243710926E-2</v>
      </c>
      <c r="AJ77">
        <f t="shared" si="39"/>
        <v>0.10255717554557016</v>
      </c>
    </row>
    <row r="78" spans="3:36" x14ac:dyDescent="0.3">
      <c r="C78">
        <f>New_R.rep!B310*C$39*C$40</f>
        <v>0</v>
      </c>
      <c r="D78">
        <f>New_R.rep!C310*D$39*D$40</f>
        <v>8.5789299020995209</v>
      </c>
      <c r="E78">
        <f>New_R.rep!D310*E$39*E$40</f>
        <v>285.20504973748763</v>
      </c>
      <c r="F78">
        <f>New_R.rep!E310*F$39*F$40</f>
        <v>1337.5505532671389</v>
      </c>
      <c r="G78">
        <f>New_R.rep!F310*G$39*G$40</f>
        <v>1268.1010332917313</v>
      </c>
      <c r="H78">
        <f>New_R.rep!G310*H$39*H$40</f>
        <v>562.00045590624177</v>
      </c>
      <c r="I78">
        <f>New_R.rep!H310*I$39*I$40</f>
        <v>658.95477942468301</v>
      </c>
      <c r="J78">
        <f>New_R.rep!I310*J$39*J$40</f>
        <v>2092.6311291019051</v>
      </c>
      <c r="K78">
        <f>New_R.rep!J310*K$39*K$40</f>
        <v>843.02169295721478</v>
      </c>
      <c r="L78">
        <f>New_R.rep!K310*L$39*L$40</f>
        <v>720.87895918526397</v>
      </c>
      <c r="M78">
        <f>New_R.rep!L310*M$39*M$40</f>
        <v>1085.4697657423799</v>
      </c>
      <c r="N78">
        <f>New_R.rep!M310*N$39*N$40</f>
        <v>165.10254832177299</v>
      </c>
      <c r="O78">
        <f>New_R.rep!N310*O$39*O$40</f>
        <v>60.770674795099993</v>
      </c>
      <c r="P78">
        <f>New_R.rep!O310*P$39*P$40</f>
        <v>64.5316169058474</v>
      </c>
      <c r="Q78">
        <f>New_R.rep!P310*Q$39*Q$40</f>
        <v>847.38255221870895</v>
      </c>
      <c r="S78">
        <f t="shared" si="23"/>
        <v>10000.179740757574</v>
      </c>
      <c r="T78">
        <f t="array" ref="T78">EXP(SUMPRODUCT(-V78:AJ78,LN(V78:AJ78)))</f>
        <v>9.8794441770787671</v>
      </c>
      <c r="U78">
        <f t="shared" si="24"/>
        <v>8.0529352852763392</v>
      </c>
      <c r="V78">
        <f t="shared" si="25"/>
        <v>1E-4</v>
      </c>
      <c r="W78">
        <f t="shared" si="26"/>
        <v>9.5787757065350664E-4</v>
      </c>
      <c r="X78">
        <f t="shared" si="27"/>
        <v>2.8619992353245603E-2</v>
      </c>
      <c r="Y78">
        <f t="shared" si="28"/>
        <v>0.13385265124642762</v>
      </c>
      <c r="Z78">
        <f t="shared" si="29"/>
        <v>0.12690782407573656</v>
      </c>
      <c r="AA78">
        <f t="shared" si="30"/>
        <v>5.6299035464903238E-2</v>
      </c>
      <c r="AB78">
        <f t="shared" si="31"/>
        <v>6.5994293553443995E-2</v>
      </c>
      <c r="AC78">
        <f t="shared" si="32"/>
        <v>0.20935935166675071</v>
      </c>
      <c r="AD78">
        <f t="shared" si="33"/>
        <v>8.4400654069378842E-2</v>
      </c>
      <c r="AE78">
        <f t="shared" si="34"/>
        <v>7.2186600228512796E-2</v>
      </c>
      <c r="AF78">
        <f t="shared" si="35"/>
        <v>0.10864502557772517</v>
      </c>
      <c r="AG78">
        <f t="shared" si="36"/>
        <v>1.6609958080939999E-2</v>
      </c>
      <c r="AH78">
        <f t="shared" si="37"/>
        <v>6.176958251802007E-3</v>
      </c>
      <c r="AI78">
        <f t="shared" si="38"/>
        <v>6.5530457030524075E-3</v>
      </c>
      <c r="AJ78">
        <f t="shared" si="39"/>
        <v>8.4836732157427666E-2</v>
      </c>
    </row>
    <row r="79" spans="3:36" x14ac:dyDescent="0.3">
      <c r="C79">
        <f>New_R.rep!B311*C$39*C$40</f>
        <v>0</v>
      </c>
      <c r="D79">
        <f>New_R.rep!C311*D$39*D$40</f>
        <v>13.848440608402882</v>
      </c>
      <c r="E79">
        <f>New_R.rep!D311*E$39*E$40</f>
        <v>316.55224272703998</v>
      </c>
      <c r="F79">
        <f>New_R.rep!E311*F$39*F$40</f>
        <v>685.9922824213794</v>
      </c>
      <c r="G79">
        <f>New_R.rep!F311*G$39*G$40</f>
        <v>1668.0969763734922</v>
      </c>
      <c r="H79">
        <f>New_R.rep!G311*H$39*H$40</f>
        <v>1191.7470343863738</v>
      </c>
      <c r="I79">
        <f>New_R.rep!H311*I$39*I$40</f>
        <v>499.66614352174258</v>
      </c>
      <c r="J79">
        <f>New_R.rep!I311*J$39*J$40</f>
        <v>569.9676797820407</v>
      </c>
      <c r="K79">
        <f>New_R.rep!J311*K$39*K$40</f>
        <v>1804.0576673079522</v>
      </c>
      <c r="L79">
        <f>New_R.rep!K311*L$39*L$40</f>
        <v>698.83146467949598</v>
      </c>
      <c r="M79">
        <f>New_R.rep!L311*M$39*M$40</f>
        <v>600.54971336630399</v>
      </c>
      <c r="N79">
        <f>New_R.rep!M311*N$39*N$40</f>
        <v>865.10309939258991</v>
      </c>
      <c r="O79">
        <f>New_R.rep!N311*O$39*O$40</f>
        <v>126.165919558352</v>
      </c>
      <c r="P79">
        <f>New_R.rep!O311*P$39*P$40</f>
        <v>44.244326101130198</v>
      </c>
      <c r="Q79">
        <f>New_R.rep!P311*Q$39*Q$40</f>
        <v>679.49865601140698</v>
      </c>
      <c r="S79">
        <f t="shared" si="23"/>
        <v>9764.321646237704</v>
      </c>
      <c r="T79">
        <f t="array" ref="T79">EXP(SUMPRODUCT(-V79:AJ79,LN(V79:AJ79)))</f>
        <v>10.387578186883871</v>
      </c>
      <c r="U79">
        <f t="shared" si="24"/>
        <v>8.19832079301991</v>
      </c>
      <c r="V79">
        <f t="shared" si="25"/>
        <v>1E-4</v>
      </c>
      <c r="W79">
        <f t="shared" si="26"/>
        <v>1.5182696054199354E-3</v>
      </c>
      <c r="X79">
        <f t="shared" si="27"/>
        <v>3.2519276442927389E-2</v>
      </c>
      <c r="Y79">
        <f t="shared" si="28"/>
        <v>7.0354986191047839E-2</v>
      </c>
      <c r="Z79">
        <f t="shared" si="29"/>
        <v>0.17093593072911803</v>
      </c>
      <c r="AA79">
        <f t="shared" si="30"/>
        <v>0.12215118569046386</v>
      </c>
      <c r="AB79">
        <f t="shared" si="31"/>
        <v>5.1272642772810462E-2</v>
      </c>
      <c r="AC79">
        <f t="shared" si="32"/>
        <v>5.847248100093623E-2</v>
      </c>
      <c r="AD79">
        <f t="shared" si="33"/>
        <v>0.18486016385665405</v>
      </c>
      <c r="AE79">
        <f t="shared" si="34"/>
        <v>7.166989394637191E-2</v>
      </c>
      <c r="AF79">
        <f t="shared" si="35"/>
        <v>6.160449924984826E-2</v>
      </c>
      <c r="AG79">
        <f t="shared" si="36"/>
        <v>8.8698382021338187E-2</v>
      </c>
      <c r="AH79">
        <f t="shared" si="37"/>
        <v>1.3021114658995799E-2</v>
      </c>
      <c r="AI79">
        <f t="shared" si="38"/>
        <v>4.631223745397409E-3</v>
      </c>
      <c r="AJ79">
        <f t="shared" si="39"/>
        <v>6.9689950088670516E-2</v>
      </c>
    </row>
    <row r="80" spans="3:36" x14ac:dyDescent="0.3">
      <c r="C80">
        <f>New_R.rep!B312*C$39*C$40</f>
        <v>0</v>
      </c>
      <c r="D80">
        <f>New_R.rep!C312*D$39*D$40</f>
        <v>18.850348446240002</v>
      </c>
      <c r="E80">
        <f>New_R.rep!D312*E$39*E$40</f>
        <v>510.99188961016768</v>
      </c>
      <c r="F80">
        <f>New_R.rep!E312*F$39*F$40</f>
        <v>761.39322893841074</v>
      </c>
      <c r="G80">
        <f>New_R.rep!F312*G$39*G$40</f>
        <v>855.5212711694453</v>
      </c>
      <c r="H80">
        <f>New_R.rep!G312*H$39*H$40</f>
        <v>1567.6547073745639</v>
      </c>
      <c r="I80">
        <f>New_R.rep!H312*I$39*I$40</f>
        <v>1059.5649554706986</v>
      </c>
      <c r="J80">
        <f>New_R.rep!I312*J$39*J$40</f>
        <v>432.18983156511689</v>
      </c>
      <c r="K80">
        <f>New_R.rep!J312*K$39*K$40</f>
        <v>491.37075306211085</v>
      </c>
      <c r="L80">
        <f>New_R.rep!K312*L$39*L$40</f>
        <v>1495.4965351693199</v>
      </c>
      <c r="M80">
        <f>New_R.rep!L312*M$39*M$40</f>
        <v>582.18117771696598</v>
      </c>
      <c r="N80">
        <f>New_R.rep!M312*N$39*N$40</f>
        <v>478.62903569320594</v>
      </c>
      <c r="O80">
        <f>New_R.rep!N312*O$39*O$40</f>
        <v>661.08501143084004</v>
      </c>
      <c r="P80">
        <f>New_R.rep!O312*P$39*P$40</f>
        <v>91.855891109371214</v>
      </c>
      <c r="Q80">
        <f>New_R.rep!P312*Q$39*Q$40</f>
        <v>538.86189493355698</v>
      </c>
      <c r="S80">
        <f t="shared" si="23"/>
        <v>9545.6465316900158</v>
      </c>
      <c r="T80">
        <f t="array" ref="T80">EXP(SUMPRODUCT(-V80:AJ80,LN(V80:AJ80)))</f>
        <v>11.325361171429126</v>
      </c>
      <c r="U80">
        <f t="shared" si="24"/>
        <v>8.2526274443364542</v>
      </c>
      <c r="V80">
        <f t="shared" si="25"/>
        <v>1E-4</v>
      </c>
      <c r="W80">
        <f t="shared" si="26"/>
        <v>2.0747586906407927E-3</v>
      </c>
      <c r="X80">
        <f t="shared" si="27"/>
        <v>5.3631407004623162E-2</v>
      </c>
      <c r="Y80">
        <f t="shared" si="28"/>
        <v>7.9863400667593065E-2</v>
      </c>
      <c r="Z80">
        <f t="shared" si="29"/>
        <v>8.9724235333798696E-2</v>
      </c>
      <c r="AA80">
        <f t="shared" si="30"/>
        <v>0.16432719007771779</v>
      </c>
      <c r="AB80">
        <f t="shared" si="31"/>
        <v>0.11109981043223346</v>
      </c>
      <c r="AC80">
        <f t="shared" si="32"/>
        <v>4.5376119341976051E-2</v>
      </c>
      <c r="AD80">
        <f t="shared" si="33"/>
        <v>5.1575900708332199E-2</v>
      </c>
      <c r="AE80">
        <f t="shared" si="34"/>
        <v>0.15676791455188616</v>
      </c>
      <c r="AF80">
        <f t="shared" si="35"/>
        <v>6.1089182428263798E-2</v>
      </c>
      <c r="AG80">
        <f t="shared" si="36"/>
        <v>5.0241080973848586E-2</v>
      </c>
      <c r="AH80">
        <f t="shared" si="37"/>
        <v>6.9355132089392146E-2</v>
      </c>
      <c r="AI80">
        <f t="shared" si="38"/>
        <v>9.7228045742553306E-3</v>
      </c>
      <c r="AJ80">
        <f t="shared" si="39"/>
        <v>5.6551063125438589E-2</v>
      </c>
    </row>
    <row r="81" spans="3:36" x14ac:dyDescent="0.3">
      <c r="C81">
        <f>New_R.rep!B313*C$39*C$40</f>
        <v>0</v>
      </c>
      <c r="D81">
        <f>New_R.rep!C313*D$39*D$40</f>
        <v>11.71974581503488</v>
      </c>
      <c r="E81">
        <f>New_R.rep!D313*E$39*E$40</f>
        <v>695.55676265308045</v>
      </c>
      <c r="F81">
        <f>New_R.rep!E313*F$39*F$40</f>
        <v>1229.0698740155258</v>
      </c>
      <c r="G81">
        <f>New_R.rep!F313*G$39*G$40</f>
        <v>949.55545732772669</v>
      </c>
      <c r="H81">
        <f>New_R.rep!G313*H$39*H$40</f>
        <v>804.00658156671579</v>
      </c>
      <c r="I81">
        <f>New_R.rep!H313*I$39*I$40</f>
        <v>1393.7783937822508</v>
      </c>
      <c r="J81">
        <f>New_R.rep!I313*J$39*J$40</f>
        <v>916.47210496882724</v>
      </c>
      <c r="K81">
        <f>New_R.rep!J313*K$39*K$40</f>
        <v>372.5916364362887</v>
      </c>
      <c r="L81">
        <f>New_R.rep!K313*L$39*L$40</f>
        <v>407.32683001675201</v>
      </c>
      <c r="M81">
        <f>New_R.rep!L313*M$39*M$40</f>
        <v>1245.8648304758569</v>
      </c>
      <c r="N81">
        <f>New_R.rep!M313*N$39*N$40</f>
        <v>463.98927780003396</v>
      </c>
      <c r="O81">
        <f>New_R.rep!N313*O$39*O$40</f>
        <v>365.75363384423997</v>
      </c>
      <c r="P81">
        <f>New_R.rep!O313*P$39*P$40</f>
        <v>481.30749011552001</v>
      </c>
      <c r="Q81">
        <f>New_R.rep!P313*Q$39*Q$40</f>
        <v>472.85018207550002</v>
      </c>
      <c r="S81">
        <f t="shared" si="23"/>
        <v>9809.8428008933552</v>
      </c>
      <c r="T81">
        <f t="array" ref="T81">EXP(SUMPRODUCT(-V81:AJ81,LN(V81:AJ81)))</f>
        <v>11.808299249497548</v>
      </c>
      <c r="U81">
        <f t="shared" si="24"/>
        <v>8.0622068769520823</v>
      </c>
      <c r="V81">
        <f t="shared" si="25"/>
        <v>1E-4</v>
      </c>
      <c r="W81">
        <f t="shared" si="26"/>
        <v>1.2946925198401341E-3</v>
      </c>
      <c r="X81">
        <f t="shared" si="27"/>
        <v>7.1003966227648221E-2</v>
      </c>
      <c r="Y81">
        <f t="shared" si="28"/>
        <v>0.125389456616328</v>
      </c>
      <c r="Z81">
        <f t="shared" si="29"/>
        <v>9.6896195066576735E-2</v>
      </c>
      <c r="AA81">
        <f t="shared" si="30"/>
        <v>8.2059170792573466E-2</v>
      </c>
      <c r="AB81">
        <f t="shared" si="31"/>
        <v>0.14217958497105818</v>
      </c>
      <c r="AC81">
        <f t="shared" si="32"/>
        <v>9.3523729979176295E-2</v>
      </c>
      <c r="AD81">
        <f t="shared" si="33"/>
        <v>3.808140744950142E-2</v>
      </c>
      <c r="AE81">
        <f t="shared" si="34"/>
        <v>4.1622258642070996E-2</v>
      </c>
      <c r="AF81">
        <f t="shared" si="35"/>
        <v>0.12710150815489107</v>
      </c>
      <c r="AG81">
        <f t="shared" si="36"/>
        <v>4.7398339761140697E-2</v>
      </c>
      <c r="AH81">
        <f t="shared" si="37"/>
        <v>3.7384352182578483E-2</v>
      </c>
      <c r="AI81">
        <f t="shared" si="38"/>
        <v>4.9163731181470993E-2</v>
      </c>
      <c r="AJ81">
        <f t="shared" si="39"/>
        <v>4.830160645514512E-2</v>
      </c>
    </row>
    <row r="82" spans="3:36" x14ac:dyDescent="0.3">
      <c r="C82">
        <f>New_R.rep!B314*C$39*C$40</f>
        <v>0</v>
      </c>
      <c r="D82">
        <f>New_R.rep!C314*D$39*D$40</f>
        <v>7.0003111537899194</v>
      </c>
      <c r="E82">
        <f>New_R.rep!D314*E$39*E$40</f>
        <v>432.44527256819458</v>
      </c>
      <c r="F82">
        <f>New_R.rep!E314*F$39*F$40</f>
        <v>1672.9965899390393</v>
      </c>
      <c r="G82">
        <f>New_R.rep!F314*G$39*G$40</f>
        <v>1532.8072921083467</v>
      </c>
      <c r="H82">
        <f>New_R.rep!G314*H$39*H$40</f>
        <v>892.37518971298289</v>
      </c>
      <c r="I82">
        <f>New_R.rep!H314*I$39*I$40</f>
        <v>714.83056987661666</v>
      </c>
      <c r="J82">
        <f>New_R.rep!I314*J$39*J$40</f>
        <v>1205.5583744265743</v>
      </c>
      <c r="K82">
        <f>New_R.rep!J314*K$39*K$40</f>
        <v>790.09632518002809</v>
      </c>
      <c r="L82">
        <f>New_R.rep!K314*L$39*L$40</f>
        <v>308.86339412609999</v>
      </c>
      <c r="M82">
        <f>New_R.rep!L314*M$39*M$40</f>
        <v>339.33540970007897</v>
      </c>
      <c r="N82">
        <f>New_R.rep!M314*N$39*N$40</f>
        <v>992.93588864104595</v>
      </c>
      <c r="O82">
        <f>New_R.rep!N314*O$39*O$40</f>
        <v>354.56658978159999</v>
      </c>
      <c r="P82">
        <f>New_R.rep!O314*P$39*P$40</f>
        <v>266.28933459794001</v>
      </c>
      <c r="Q82">
        <f>New_R.rep!P314*Q$39*Q$40</f>
        <v>736.21935772343295</v>
      </c>
      <c r="S82">
        <f t="shared" si="23"/>
        <v>10246.319899535771</v>
      </c>
      <c r="T82">
        <f t="array" ref="T82">EXP(SUMPRODUCT(-V82:AJ82,LN(V82:AJ82)))</f>
        <v>11.192505501879463</v>
      </c>
      <c r="U82">
        <f t="shared" si="24"/>
        <v>7.9073243634780752</v>
      </c>
      <c r="V82">
        <f t="shared" si="25"/>
        <v>1E-4</v>
      </c>
      <c r="W82">
        <f t="shared" si="26"/>
        <v>7.8320247878529373E-4</v>
      </c>
      <c r="X82">
        <f t="shared" si="27"/>
        <v>4.2304935704553535E-2</v>
      </c>
      <c r="Y82">
        <f t="shared" si="28"/>
        <v>0.16337780181983558</v>
      </c>
      <c r="Z82">
        <f t="shared" si="29"/>
        <v>0.14969588487743715</v>
      </c>
      <c r="AA82">
        <f t="shared" si="30"/>
        <v>8.7192263218661928E-2</v>
      </c>
      <c r="AB82">
        <f t="shared" si="31"/>
        <v>6.9864615675234137E-2</v>
      </c>
      <c r="AC82">
        <f t="shared" si="32"/>
        <v>0.11775769429873008</v>
      </c>
      <c r="AD82">
        <f t="shared" si="33"/>
        <v>7.7210253527788542E-2</v>
      </c>
      <c r="AE82">
        <f t="shared" si="34"/>
        <v>3.0243836729135661E-2</v>
      </c>
      <c r="AF82">
        <f t="shared" si="35"/>
        <v>3.3217784046099638E-2</v>
      </c>
      <c r="AG82">
        <f t="shared" si="36"/>
        <v>9.7006586791813204E-2</v>
      </c>
      <c r="AH82">
        <f t="shared" si="37"/>
        <v>3.4704286539761882E-2</v>
      </c>
      <c r="AI82">
        <f t="shared" si="38"/>
        <v>2.6088778137798016E-2</v>
      </c>
      <c r="AJ82">
        <f t="shared" si="39"/>
        <v>7.1952076154365316E-2</v>
      </c>
    </row>
    <row r="83" spans="3:36" x14ac:dyDescent="0.3">
      <c r="C83">
        <f>New_R.rep!B315*C$39*C$40</f>
        <v>0</v>
      </c>
      <c r="D83">
        <f>New_R.rep!C315*D$39*D$40</f>
        <v>3.0719800187339201</v>
      </c>
      <c r="E83">
        <f>New_R.rep!D315*E$39*E$40</f>
        <v>258.30377191217519</v>
      </c>
      <c r="F83">
        <f>New_R.rep!E315*F$39*F$40</f>
        <v>1040.1450316062321</v>
      </c>
      <c r="G83">
        <f>New_R.rep!F315*G$39*G$40</f>
        <v>2086.4408115734191</v>
      </c>
      <c r="H83">
        <f>New_R.rep!G315*H$39*H$40</f>
        <v>1440.5120539463312</v>
      </c>
      <c r="I83">
        <f>New_R.rep!H315*I$39*I$40</f>
        <v>793.39849599716615</v>
      </c>
      <c r="J83">
        <f>New_R.rep!I315*J$39*J$40</f>
        <v>618.29732194716928</v>
      </c>
      <c r="K83">
        <f>New_R.rep!J315*K$39*K$40</f>
        <v>1039.3147073551922</v>
      </c>
      <c r="L83">
        <f>New_R.rep!K315*L$39*L$40</f>
        <v>654.95903857430403</v>
      </c>
      <c r="M83">
        <f>New_R.rep!L315*M$39*M$40</f>
        <v>257.30786133259699</v>
      </c>
      <c r="N83">
        <f>New_R.rep!M315*N$39*N$40</f>
        <v>270.44551609687301</v>
      </c>
      <c r="O83">
        <f>New_R.rep!N315*O$39*O$40</f>
        <v>758.7704977991599</v>
      </c>
      <c r="P83">
        <f>New_R.rep!O315*P$39*P$40</f>
        <v>258.14419585764904</v>
      </c>
      <c r="Q83">
        <f>New_R.rep!P315*Q$39*Q$40</f>
        <v>758.92073506385009</v>
      </c>
      <c r="S83">
        <f t="shared" si="23"/>
        <v>10238.032019080852</v>
      </c>
      <c r="T83">
        <f t="array" ref="T83">EXP(SUMPRODUCT(-V83:AJ83,LN(V83:AJ83)))</f>
        <v>10.745972555881883</v>
      </c>
      <c r="U83">
        <f t="shared" si="24"/>
        <v>7.9586523779948468</v>
      </c>
      <c r="V83">
        <f t="shared" si="25"/>
        <v>1E-4</v>
      </c>
      <c r="W83">
        <f t="shared" si="26"/>
        <v>4.0005571510311758E-4</v>
      </c>
      <c r="X83">
        <f t="shared" si="27"/>
        <v>2.5329826536073397E-2</v>
      </c>
      <c r="Y83">
        <f t="shared" si="28"/>
        <v>0.10169618857097636</v>
      </c>
      <c r="Z83">
        <f t="shared" si="29"/>
        <v>0.20389315162180308</v>
      </c>
      <c r="AA83">
        <f t="shared" si="30"/>
        <v>0.1408020461805175</v>
      </c>
      <c r="AB83">
        <f t="shared" si="31"/>
        <v>7.7595215342019977E-2</v>
      </c>
      <c r="AC83">
        <f t="shared" si="32"/>
        <v>6.0492204360646125E-2</v>
      </c>
      <c r="AD83">
        <f t="shared" si="33"/>
        <v>0.10161508663170792</v>
      </c>
      <c r="AE83">
        <f t="shared" si="34"/>
        <v>6.407313832908923E-2</v>
      </c>
      <c r="AF83">
        <f t="shared" si="35"/>
        <v>2.523255094856575E-2</v>
      </c>
      <c r="AG83">
        <f t="shared" si="36"/>
        <v>2.6515771663229569E-2</v>
      </c>
      <c r="AH83">
        <f t="shared" si="37"/>
        <v>7.4212924865347377E-2</v>
      </c>
      <c r="AI83">
        <f t="shared" si="38"/>
        <v>2.531423994147897E-2</v>
      </c>
      <c r="AJ83">
        <f t="shared" si="39"/>
        <v>7.4227599293441582E-2</v>
      </c>
    </row>
    <row r="84" spans="3:36" x14ac:dyDescent="0.3">
      <c r="C84">
        <f>New_R.rep!B316*C$39*C$40</f>
        <v>0</v>
      </c>
      <c r="D84">
        <f>New_R.rep!C316*D$39*D$40</f>
        <v>2.0858545168492801</v>
      </c>
      <c r="E84">
        <f>New_R.rep!D316*E$39*E$40</f>
        <v>113.35224781174391</v>
      </c>
      <c r="F84">
        <f>New_R.rep!E316*F$39*F$40</f>
        <v>621.28719466411417</v>
      </c>
      <c r="G84">
        <f>New_R.rep!F316*G$39*G$40</f>
        <v>1297.1939902700219</v>
      </c>
      <c r="H84">
        <f>New_R.rep!G316*H$39*H$40</f>
        <v>1960.8085626569705</v>
      </c>
      <c r="I84">
        <f>New_R.rep!H316*I$39*I$40</f>
        <v>1280.736500904409</v>
      </c>
      <c r="J84">
        <f>New_R.rep!I316*J$39*J$40</f>
        <v>686.25677903256735</v>
      </c>
      <c r="K84">
        <f>New_R.rep!J316*K$39*K$40</f>
        <v>533.03581875303894</v>
      </c>
      <c r="L84">
        <f>New_R.rep!K316*L$39*L$40</f>
        <v>861.55133554090787</v>
      </c>
      <c r="M84">
        <f>New_R.rep!L316*M$39*M$40</f>
        <v>545.63246196013597</v>
      </c>
      <c r="N84">
        <f>New_R.rep!M316*N$39*N$40</f>
        <v>205.07041977130598</v>
      </c>
      <c r="O84">
        <f>New_R.rep!N316*O$39*O$40</f>
        <v>206.66539180628001</v>
      </c>
      <c r="P84">
        <f>New_R.rep!O316*P$39*P$40</f>
        <v>552.42725655281299</v>
      </c>
      <c r="Q84">
        <f>New_R.rep!P316*Q$39*Q$40</f>
        <v>769.20922404968599</v>
      </c>
      <c r="S84">
        <f t="shared" si="23"/>
        <v>9635.3130382908439</v>
      </c>
      <c r="T84">
        <f t="array" ref="T84">EXP(SUMPRODUCT(-V84:AJ84,LN(V84:AJ84)))</f>
        <v>10.526546556637044</v>
      </c>
      <c r="U84">
        <f t="shared" si="24"/>
        <v>8.2493884346634161</v>
      </c>
      <c r="V84">
        <f t="shared" si="25"/>
        <v>1E-4</v>
      </c>
      <c r="W84">
        <f t="shared" si="26"/>
        <v>3.1648020241377428E-4</v>
      </c>
      <c r="X84">
        <f t="shared" si="27"/>
        <v>1.1864251702179345E-2</v>
      </c>
      <c r="Y84">
        <f t="shared" si="28"/>
        <v>6.4580229359971167E-2</v>
      </c>
      <c r="Z84">
        <f t="shared" si="29"/>
        <v>0.13472914854088894</v>
      </c>
      <c r="AA84">
        <f t="shared" si="30"/>
        <v>0.20360232056443778</v>
      </c>
      <c r="AB84">
        <f t="shared" si="31"/>
        <v>0.13302110965308003</v>
      </c>
      <c r="AC84">
        <f t="shared" si="32"/>
        <v>7.1323091175696643E-2</v>
      </c>
      <c r="AD84">
        <f t="shared" si="33"/>
        <v>5.5421069137530719E-2</v>
      </c>
      <c r="AE84">
        <f t="shared" si="34"/>
        <v>8.9516019190771803E-2</v>
      </c>
      <c r="AF84">
        <f t="shared" si="35"/>
        <v>5.6728410492921856E-2</v>
      </c>
      <c r="AG84">
        <f t="shared" si="36"/>
        <v>2.138321300577924E-2</v>
      </c>
      <c r="AH84">
        <f t="shared" si="37"/>
        <v>2.1548747018907365E-2</v>
      </c>
      <c r="AI84">
        <f t="shared" si="38"/>
        <v>5.7433607570139218E-2</v>
      </c>
      <c r="AJ84">
        <f t="shared" si="39"/>
        <v>7.9932302385282122E-2</v>
      </c>
    </row>
    <row r="85" spans="3:36" x14ac:dyDescent="0.3">
      <c r="C85">
        <f>New_R.rep!B317*C$39*C$40</f>
        <v>0</v>
      </c>
      <c r="D85">
        <f>New_R.rep!C317*D$39*D$40</f>
        <v>5.2442515527744007</v>
      </c>
      <c r="E85">
        <f>New_R.rep!D317*E$39*E$40</f>
        <v>76.965474420744158</v>
      </c>
      <c r="F85">
        <f>New_R.rep!E317*F$39*F$40</f>
        <v>272.64223864407586</v>
      </c>
      <c r="G85">
        <f>New_R.rep!F317*G$39*G$40</f>
        <v>774.82424808247242</v>
      </c>
      <c r="H85">
        <f>New_R.rep!G317*H$39*H$40</f>
        <v>1219.0844024560975</v>
      </c>
      <c r="I85">
        <f>New_R.rep!H317*I$39*I$40</f>
        <v>1743.3246621003298</v>
      </c>
      <c r="J85">
        <f>New_R.rep!I317*J$39*J$40</f>
        <v>1107.7837296686407</v>
      </c>
      <c r="K85">
        <f>New_R.rep!J317*K$39*K$40</f>
        <v>591.62363289482607</v>
      </c>
      <c r="L85">
        <f>New_R.rep!K317*L$39*L$40</f>
        <v>441.86538083320801</v>
      </c>
      <c r="M85">
        <f>New_R.rep!L317*M$39*M$40</f>
        <v>717.74040316224193</v>
      </c>
      <c r="N85">
        <f>New_R.rep!M317*N$39*N$40</f>
        <v>434.86104506359101</v>
      </c>
      <c r="O85">
        <f>New_R.rep!N317*O$39*O$40</f>
        <v>156.70881188284</v>
      </c>
      <c r="P85">
        <f>New_R.rep!O317*P$39*P$40</f>
        <v>150.46487076986</v>
      </c>
      <c r="Q85">
        <f>New_R.rep!P317*Q$39*Q$40</f>
        <v>1012.7933125300671</v>
      </c>
      <c r="S85">
        <f t="shared" si="23"/>
        <v>8705.9264640617694</v>
      </c>
      <c r="T85">
        <f t="array" ref="T85">EXP(SUMPRODUCT(-V85:AJ85,LN(V85:AJ85)))</f>
        <v>10.133786667367943</v>
      </c>
      <c r="U85">
        <f t="shared" si="24"/>
        <v>8.7162419016630501</v>
      </c>
      <c r="V85">
        <f t="shared" si="25"/>
        <v>1E-4</v>
      </c>
      <c r="W85">
        <f t="shared" si="26"/>
        <v>7.0237719379123763E-4</v>
      </c>
      <c r="X85">
        <f t="shared" si="27"/>
        <v>8.9405840249695539E-3</v>
      </c>
      <c r="Y85">
        <f t="shared" si="28"/>
        <v>3.1416855221503219E-2</v>
      </c>
      <c r="Z85">
        <f t="shared" si="29"/>
        <v>8.9099631605086688E-2</v>
      </c>
      <c r="AA85">
        <f t="shared" si="30"/>
        <v>0.1401292556442443</v>
      </c>
      <c r="AB85">
        <f t="shared" si="31"/>
        <v>0.20034573711905415</v>
      </c>
      <c r="AC85">
        <f t="shared" si="32"/>
        <v>0.12734478368173599</v>
      </c>
      <c r="AD85">
        <f t="shared" si="33"/>
        <v>6.805642432049705E-2</v>
      </c>
      <c r="AE85">
        <f t="shared" si="34"/>
        <v>5.0854550093805267E-2</v>
      </c>
      <c r="AF85">
        <f t="shared" si="35"/>
        <v>8.2542736694950047E-2</v>
      </c>
      <c r="AG85">
        <f t="shared" si="36"/>
        <v>5.0050002088658313E-2</v>
      </c>
      <c r="AH85">
        <f t="shared" si="37"/>
        <v>1.8100245296090767E-2</v>
      </c>
      <c r="AI85">
        <f t="shared" si="38"/>
        <v>1.738303947787543E-2</v>
      </c>
      <c r="AJ85">
        <f t="shared" si="39"/>
        <v>0.11643377753773791</v>
      </c>
    </row>
    <row r="86" spans="3:36" x14ac:dyDescent="0.3">
      <c r="C86">
        <f>New_R.rep!B318*C$39*C$40</f>
        <v>0</v>
      </c>
      <c r="D86">
        <f>New_R.rep!C318*D$39*D$40</f>
        <v>12.790063272199362</v>
      </c>
      <c r="E86">
        <f>New_R.rep!D318*E$39*E$40</f>
        <v>193.50657596654531</v>
      </c>
      <c r="F86">
        <f>New_R.rep!E318*F$39*F$40</f>
        <v>185.12226295041299</v>
      </c>
      <c r="G86">
        <f>New_R.rep!F318*G$39*G$40</f>
        <v>340.0198458099224</v>
      </c>
      <c r="H86">
        <f>New_R.rep!G318*H$39*H$40</f>
        <v>728.16864834293267</v>
      </c>
      <c r="I86">
        <f>New_R.rep!H318*I$39*I$40</f>
        <v>1083.8696038225794</v>
      </c>
      <c r="J86">
        <f>New_R.rep!I318*J$39*J$40</f>
        <v>1507.9038653981697</v>
      </c>
      <c r="K86">
        <f>New_R.rep!J318*K$39*K$40</f>
        <v>955.02289306730768</v>
      </c>
      <c r="L86">
        <f>New_R.rep!K318*L$39*L$40</f>
        <v>490.43227813819203</v>
      </c>
      <c r="M86">
        <f>New_R.rep!L318*M$39*M$40</f>
        <v>368.10865387673198</v>
      </c>
      <c r="N86">
        <f>New_R.rep!M318*N$39*N$40</f>
        <v>572.02758211557205</v>
      </c>
      <c r="O86">
        <f>New_R.rep!N318*O$39*O$40</f>
        <v>332.30703499711996</v>
      </c>
      <c r="P86">
        <f>New_R.rep!O318*P$39*P$40</f>
        <v>114.09258418126291</v>
      </c>
      <c r="Q86">
        <f>New_R.rep!P318*Q$39*Q$40</f>
        <v>870.94130364127898</v>
      </c>
      <c r="S86">
        <f t="shared" si="23"/>
        <v>7754.3131955802282</v>
      </c>
      <c r="T86">
        <f t="array" ref="T86">EXP(SUMPRODUCT(-V86:AJ86,LN(V86:AJ86)))</f>
        <v>10.596491409403395</v>
      </c>
      <c r="U86">
        <f t="shared" si="24"/>
        <v>9.0986178065383161</v>
      </c>
      <c r="V86">
        <f t="shared" si="25"/>
        <v>1E-4</v>
      </c>
      <c r="W86">
        <f t="shared" si="26"/>
        <v>1.749412778360486E-3</v>
      </c>
      <c r="X86">
        <f t="shared" si="27"/>
        <v>2.5054702123308535E-2</v>
      </c>
      <c r="Y86">
        <f t="shared" si="28"/>
        <v>2.3973457040131964E-2</v>
      </c>
      <c r="Z86">
        <f t="shared" si="29"/>
        <v>4.3949124639913378E-2</v>
      </c>
      <c r="AA86">
        <f t="shared" si="30"/>
        <v>9.4004982940071508E-2</v>
      </c>
      <c r="AB86">
        <f t="shared" si="31"/>
        <v>0.1398763511074532</v>
      </c>
      <c r="AC86">
        <f t="shared" si="32"/>
        <v>0.19456001565395095</v>
      </c>
      <c r="AD86">
        <f t="shared" si="33"/>
        <v>0.12326021664067525</v>
      </c>
      <c r="AE86">
        <f t="shared" si="34"/>
        <v>6.3346385046418638E-2</v>
      </c>
      <c r="AF86">
        <f t="shared" si="35"/>
        <v>4.7571470985534228E-2</v>
      </c>
      <c r="AG86">
        <f t="shared" si="36"/>
        <v>7.3868955120566196E-2</v>
      </c>
      <c r="AH86">
        <f t="shared" si="37"/>
        <v>4.2954476807375665E-2</v>
      </c>
      <c r="AI86">
        <f t="shared" si="38"/>
        <v>1.4813435130050323E-2</v>
      </c>
      <c r="AJ86">
        <f t="shared" si="39"/>
        <v>0.1124170139861896</v>
      </c>
    </row>
    <row r="87" spans="3:36" x14ac:dyDescent="0.3">
      <c r="C87">
        <f>New_R.rep!B319*C$39*C$40</f>
        <v>0</v>
      </c>
      <c r="D87">
        <f>New_R.rep!C319*D$39*D$40</f>
        <v>4.5945491441073605</v>
      </c>
      <c r="E87">
        <f>New_R.rep!D319*E$39*E$40</f>
        <v>471.93892728230986</v>
      </c>
      <c r="F87">
        <f>New_R.rep!E319*F$39*F$40</f>
        <v>465.43325273609065</v>
      </c>
      <c r="G87">
        <f>New_R.rep!F319*G$39*G$40</f>
        <v>230.87119941297064</v>
      </c>
      <c r="H87">
        <f>New_R.rep!G319*H$39*H$40</f>
        <v>319.54604267829478</v>
      </c>
      <c r="I87">
        <f>New_R.rep!H319*I$39*I$40</f>
        <v>647.40535540500309</v>
      </c>
      <c r="J87">
        <f>New_R.rep!I319*J$39*J$40</f>
        <v>937.5018469977681</v>
      </c>
      <c r="K87">
        <f>New_R.rep!J319*K$39*K$40</f>
        <v>1299.9635828345263</v>
      </c>
      <c r="L87">
        <f>New_R.rep!K319*L$39*L$40</f>
        <v>791.6757608007</v>
      </c>
      <c r="M87">
        <f>New_R.rep!L319*M$39*M$40</f>
        <v>408.568972392994</v>
      </c>
      <c r="N87">
        <f>New_R.rep!M319*N$39*N$40</f>
        <v>293.37669545893095</v>
      </c>
      <c r="O87">
        <f>New_R.rep!N319*O$39*O$40</f>
        <v>437.12651683051996</v>
      </c>
      <c r="P87">
        <f>New_R.rep!O319*P$39*P$40</f>
        <v>241.93833854020701</v>
      </c>
      <c r="Q87">
        <f>New_R.rep!P319*Q$39*Q$40</f>
        <v>736.69144647204303</v>
      </c>
      <c r="S87">
        <f t="shared" si="23"/>
        <v>7286.6324869864657</v>
      </c>
      <c r="T87">
        <f t="array" ref="T87">EXP(SUMPRODUCT(-V87:AJ87,LN(V87:AJ87)))</f>
        <v>11.471731734714064</v>
      </c>
      <c r="U87">
        <f t="shared" si="24"/>
        <v>9.0891128607000233</v>
      </c>
      <c r="V87">
        <f t="shared" si="25"/>
        <v>1E-4</v>
      </c>
      <c r="W87">
        <f t="shared" si="26"/>
        <v>7.3054492624857628E-4</v>
      </c>
      <c r="X87">
        <f t="shared" si="27"/>
        <v>6.4867768667511011E-2</v>
      </c>
      <c r="Y87">
        <f t="shared" si="28"/>
        <v>6.3974945465869112E-2</v>
      </c>
      <c r="Z87">
        <f t="shared" si="29"/>
        <v>3.1784210755145703E-2</v>
      </c>
      <c r="AA87">
        <f t="shared" si="30"/>
        <v>4.3953733977799329E-2</v>
      </c>
      <c r="AB87">
        <f t="shared" si="31"/>
        <v>8.8948361236995871E-2</v>
      </c>
      <c r="AC87">
        <f t="shared" si="32"/>
        <v>0.12876050931923574</v>
      </c>
      <c r="AD87">
        <f t="shared" si="33"/>
        <v>0.1785038902958522</v>
      </c>
      <c r="AE87">
        <f t="shared" si="34"/>
        <v>0.10874768632349585</v>
      </c>
      <c r="AF87">
        <f t="shared" si="35"/>
        <v>5.6171027751526686E-2</v>
      </c>
      <c r="AG87">
        <f t="shared" si="36"/>
        <v>4.0362315408782587E-2</v>
      </c>
      <c r="AH87">
        <f t="shared" si="37"/>
        <v>6.0090196789971836E-2</v>
      </c>
      <c r="AI87">
        <f t="shared" si="38"/>
        <v>3.330303843679449E-2</v>
      </c>
      <c r="AJ87">
        <f t="shared" si="39"/>
        <v>0.10120177064477101</v>
      </c>
    </row>
    <row r="88" spans="3:36" x14ac:dyDescent="0.3">
      <c r="C88">
        <f>New_R.rep!B320*C$39*C$40</f>
        <v>0</v>
      </c>
      <c r="D88">
        <f>New_R.rep!C320*D$39*D$40</f>
        <v>29.904675394177602</v>
      </c>
      <c r="E88">
        <f>New_R.rep!D320*E$39*E$40</f>
        <v>169.53417963837649</v>
      </c>
      <c r="F88">
        <f>New_R.rep!E320*F$39*F$40</f>
        <v>1135.1359159673275</v>
      </c>
      <c r="G88">
        <f>New_R.rep!F320*G$39*G$40</f>
        <v>580.45653192955422</v>
      </c>
      <c r="H88">
        <f>New_R.rep!G320*H$39*H$40</f>
        <v>216.9699251881558</v>
      </c>
      <c r="I88">
        <f>New_R.rep!H320*I$39*I$40</f>
        <v>284.10330504858865</v>
      </c>
      <c r="J88">
        <f>New_R.rep!I320*J$39*J$40</f>
        <v>559.97789155974647</v>
      </c>
      <c r="K88">
        <f>New_R.rep!J320*K$39*K$40</f>
        <v>808.22271513587361</v>
      </c>
      <c r="L88">
        <f>New_R.rep!K320*L$39*L$40</f>
        <v>1077.620911730748</v>
      </c>
      <c r="M88">
        <f>New_R.rep!L320*M$39*M$40</f>
        <v>659.52821988022004</v>
      </c>
      <c r="N88">
        <f>New_R.rep!M320*N$39*N$40</f>
        <v>325.62357969195699</v>
      </c>
      <c r="O88">
        <f>New_R.rep!N320*O$39*O$40</f>
        <v>224.19042461543998</v>
      </c>
      <c r="P88">
        <f>New_R.rep!O320*P$39*P$40</f>
        <v>318.252759016048</v>
      </c>
      <c r="Q88">
        <f>New_R.rep!P320*Q$39*Q$40</f>
        <v>739.74631753562903</v>
      </c>
      <c r="S88">
        <f t="shared" si="23"/>
        <v>7129.2673523318417</v>
      </c>
      <c r="T88">
        <f t="array" ref="T88">EXP(SUMPRODUCT(-V88:AJ88,LN(V88:AJ88)))</f>
        <v>11.280450241225873</v>
      </c>
      <c r="U88">
        <f t="shared" si="24"/>
        <v>8.9133802868799776</v>
      </c>
      <c r="V88">
        <f t="shared" si="25"/>
        <v>1E-4</v>
      </c>
      <c r="W88">
        <f t="shared" si="26"/>
        <v>4.2946351449979466E-3</v>
      </c>
      <c r="X88">
        <f t="shared" si="27"/>
        <v>2.3880028333896779E-2</v>
      </c>
      <c r="Y88">
        <f t="shared" si="28"/>
        <v>0.15932195926570869</v>
      </c>
      <c r="Z88">
        <f t="shared" si="29"/>
        <v>8.1518819528446834E-2</v>
      </c>
      <c r="AA88">
        <f t="shared" si="30"/>
        <v>3.0533691775802074E-2</v>
      </c>
      <c r="AB88">
        <f t="shared" si="31"/>
        <v>3.9950280682160715E-2</v>
      </c>
      <c r="AC88">
        <f t="shared" si="32"/>
        <v>7.8646344790476802E-2</v>
      </c>
      <c r="AD88">
        <f t="shared" si="33"/>
        <v>0.11346686859856925</v>
      </c>
      <c r="AE88">
        <f t="shared" si="34"/>
        <v>0.15125450977978538</v>
      </c>
      <c r="AF88">
        <f t="shared" si="35"/>
        <v>9.2609957515410263E-2</v>
      </c>
      <c r="AG88">
        <f t="shared" si="36"/>
        <v>4.5774199549474322E-2</v>
      </c>
      <c r="AH88">
        <f t="shared" si="37"/>
        <v>3.1546488613182919E-2</v>
      </c>
      <c r="AI88">
        <f t="shared" si="38"/>
        <v>4.4740317621410827E-2</v>
      </c>
      <c r="AJ88">
        <f t="shared" si="39"/>
        <v>0.10386189880067728</v>
      </c>
    </row>
    <row r="89" spans="3:36" x14ac:dyDescent="0.3">
      <c r="C89">
        <f>New_R.rep!B321*C$39*C$40</f>
        <v>0</v>
      </c>
      <c r="D89">
        <f>New_R.rep!C321*D$39*D$40</f>
        <v>11.83859859389168</v>
      </c>
      <c r="E89">
        <f>New_R.rep!D321*E$39*E$40</f>
        <v>1103.453837112708</v>
      </c>
      <c r="F89">
        <f>New_R.rep!E321*F$39*F$40</f>
        <v>407.77335903666221</v>
      </c>
      <c r="G89">
        <f>New_R.rep!F321*G$39*G$40</f>
        <v>1415.6622953214846</v>
      </c>
      <c r="H89">
        <f>New_R.rep!G321*H$39*H$40</f>
        <v>545.50498238560522</v>
      </c>
      <c r="I89">
        <f>New_R.rep!H321*I$39*I$40</f>
        <v>192.90465838280062</v>
      </c>
      <c r="J89">
        <f>New_R.rep!I321*J$39*J$40</f>
        <v>245.73698471572709</v>
      </c>
      <c r="K89">
        <f>New_R.rep!J321*K$39*K$40</f>
        <v>482.75866733648286</v>
      </c>
      <c r="L89">
        <f>New_R.rep!K321*L$39*L$40</f>
        <v>669.98432921547601</v>
      </c>
      <c r="M89">
        <f>New_R.rep!L321*M$39*M$40</f>
        <v>897.74379584446808</v>
      </c>
      <c r="N89">
        <f>New_R.rep!M321*N$39*N$40</f>
        <v>525.63365083996894</v>
      </c>
      <c r="O89">
        <f>New_R.rep!N321*O$39*O$40</f>
        <v>248.8308412218</v>
      </c>
      <c r="P89">
        <f>New_R.rep!O321*P$39*P$40</f>
        <v>163.22216442303301</v>
      </c>
      <c r="Q89">
        <f>New_R.rep!P321*Q$39*Q$40</f>
        <v>803.19961394960603</v>
      </c>
      <c r="S89">
        <f t="shared" si="23"/>
        <v>7714.2477783797149</v>
      </c>
      <c r="T89">
        <f t="array" ref="T89">EXP(SUMPRODUCT(-V89:AJ89,LN(V89:AJ89)))</f>
        <v>10.964587284671797</v>
      </c>
      <c r="U89">
        <f t="shared" si="24"/>
        <v>8.2341969184561457</v>
      </c>
      <c r="V89">
        <f t="shared" si="25"/>
        <v>1E-4</v>
      </c>
      <c r="W89">
        <f t="shared" si="26"/>
        <v>1.6346406978358992E-3</v>
      </c>
      <c r="X89">
        <f t="shared" si="27"/>
        <v>0.14314101563930776</v>
      </c>
      <c r="Y89">
        <f t="shared" si="28"/>
        <v>5.2959769448876856E-2</v>
      </c>
      <c r="Z89">
        <f t="shared" si="29"/>
        <v>0.18361268146831905</v>
      </c>
      <c r="AA89">
        <f t="shared" si="30"/>
        <v>7.081395657195004E-2</v>
      </c>
      <c r="AB89">
        <f t="shared" si="31"/>
        <v>2.5106282391323179E-2</v>
      </c>
      <c r="AC89">
        <f t="shared" si="32"/>
        <v>3.1954950965464218E-2</v>
      </c>
      <c r="AD89">
        <f t="shared" si="33"/>
        <v>6.268013499248537E-2</v>
      </c>
      <c r="AE89">
        <f t="shared" si="34"/>
        <v>8.6950247550150406E-2</v>
      </c>
      <c r="AF89">
        <f t="shared" si="35"/>
        <v>0.11647476804420566</v>
      </c>
      <c r="AG89">
        <f t="shared" si="36"/>
        <v>6.8238030556022927E-2</v>
      </c>
      <c r="AH89">
        <f t="shared" si="37"/>
        <v>3.2356008410720762E-2</v>
      </c>
      <c r="AI89">
        <f t="shared" si="38"/>
        <v>2.1258532771074132E-2</v>
      </c>
      <c r="AJ89">
        <f t="shared" si="39"/>
        <v>0.10421898049226369</v>
      </c>
    </row>
    <row r="90" spans="3:36" x14ac:dyDescent="0.3">
      <c r="C90">
        <f>New_R.rep!B322*C$39*C$40</f>
        <v>0</v>
      </c>
      <c r="D90">
        <f>New_R.rep!C322*D$39*D$40</f>
        <v>11.133990432144321</v>
      </c>
      <c r="E90">
        <f>New_R.rep!D322*E$39*E$40</f>
        <v>436.83134061825143</v>
      </c>
      <c r="F90">
        <f>New_R.rep!E322*F$39*F$40</f>
        <v>2654.0891759071228</v>
      </c>
      <c r="G90">
        <f>New_R.rep!F322*G$39*G$40</f>
        <v>508.54687046481467</v>
      </c>
      <c r="H90">
        <f>New_R.rep!G322*H$39*H$40</f>
        <v>1330.4206751742831</v>
      </c>
      <c r="I90">
        <f>New_R.rep!H322*I$39*I$40</f>
        <v>485.00035198597232</v>
      </c>
      <c r="J90">
        <f>New_R.rep!I322*J$39*J$40</f>
        <v>166.85386732798966</v>
      </c>
      <c r="K90">
        <f>New_R.rep!J322*K$39*K$40</f>
        <v>211.85115736064475</v>
      </c>
      <c r="L90">
        <f>New_R.rep!K322*L$39*L$40</f>
        <v>400.18760854160399</v>
      </c>
      <c r="M90">
        <f>New_R.rep!L322*M$39*M$40</f>
        <v>558.15036485418898</v>
      </c>
      <c r="N90">
        <f>New_R.rep!M322*N$39*N$40</f>
        <v>715.48693887627894</v>
      </c>
      <c r="O90">
        <f>New_R.rep!N322*O$39*O$40</f>
        <v>401.67272118587994</v>
      </c>
      <c r="P90">
        <f>New_R.rep!O322*P$39*P$40</f>
        <v>181.16285609300203</v>
      </c>
      <c r="Q90">
        <f>New_R.rep!P322*Q$39*Q$40</f>
        <v>725.90041139897698</v>
      </c>
      <c r="S90">
        <f t="shared" si="23"/>
        <v>8787.288330221154</v>
      </c>
      <c r="T90">
        <f t="array" ref="T90">EXP(SUMPRODUCT(-V90:AJ90,LN(V90:AJ90)))</f>
        <v>9.4490974848925262</v>
      </c>
      <c r="U90">
        <f t="shared" si="24"/>
        <v>7.5780173340239276</v>
      </c>
      <c r="V90">
        <f t="shared" si="25"/>
        <v>1E-4</v>
      </c>
      <c r="W90">
        <f t="shared" si="26"/>
        <v>1.3670564585723691E-3</v>
      </c>
      <c r="X90">
        <f t="shared" si="27"/>
        <v>4.9811734064296662E-2</v>
      </c>
      <c r="Y90">
        <f t="shared" si="28"/>
        <v>0.30213733804650589</v>
      </c>
      <c r="Z90">
        <f t="shared" si="29"/>
        <v>5.7973015127525222E-2</v>
      </c>
      <c r="AA90">
        <f t="shared" si="30"/>
        <v>0.15150287028009693</v>
      </c>
      <c r="AB90">
        <f t="shared" si="31"/>
        <v>5.5293403671296863E-2</v>
      </c>
      <c r="AC90">
        <f t="shared" si="32"/>
        <v>1.9088095195891948E-2</v>
      </c>
      <c r="AD90">
        <f t="shared" si="33"/>
        <v>2.4208820537053321E-2</v>
      </c>
      <c r="AE90">
        <f t="shared" si="34"/>
        <v>4.564164988137271E-2</v>
      </c>
      <c r="AF90">
        <f t="shared" si="35"/>
        <v>6.361792997785265E-2</v>
      </c>
      <c r="AG90">
        <f t="shared" si="36"/>
        <v>8.1522950060211805E-2</v>
      </c>
      <c r="AH90">
        <f t="shared" si="37"/>
        <v>4.5810656813712505E-2</v>
      </c>
      <c r="AI90">
        <f t="shared" si="38"/>
        <v>2.071646884510988E-2</v>
      </c>
      <c r="AJ90">
        <f t="shared" si="39"/>
        <v>8.2708011040501267E-2</v>
      </c>
    </row>
    <row r="91" spans="3:36" x14ac:dyDescent="0.3">
      <c r="C91">
        <f>New_R.rep!B323*C$39*C$40</f>
        <v>0</v>
      </c>
      <c r="D91">
        <f>New_R.rep!C323*D$39*D$40</f>
        <v>9.8304802188892797</v>
      </c>
      <c r="E91">
        <f>New_R.rep!D323*E$39*E$40</f>
        <v>410.83139660351503</v>
      </c>
      <c r="F91">
        <f>New_R.rep!E323*F$39*F$40</f>
        <v>1050.6936861441463</v>
      </c>
      <c r="G91">
        <f>New_R.rep!F323*G$39*G$40</f>
        <v>3309.9904666236075</v>
      </c>
      <c r="H91">
        <f>New_R.rep!G323*H$39*H$40</f>
        <v>477.92484567119993</v>
      </c>
      <c r="I91">
        <f>New_R.rep!H323*I$39*I$40</f>
        <v>1182.8538872997524</v>
      </c>
      <c r="J91">
        <f>New_R.rep!I323*J$39*J$40</f>
        <v>419.50414847023956</v>
      </c>
      <c r="K91">
        <f>New_R.rep!J323*K$39*K$40</f>
        <v>143.845412328903</v>
      </c>
      <c r="L91">
        <f>New_R.rep!K323*L$39*L$40</f>
        <v>175.61589988312801</v>
      </c>
      <c r="M91">
        <f>New_R.rep!L323*M$39*M$40</f>
        <v>333.38801896096896</v>
      </c>
      <c r="N91">
        <f>New_R.rep!M323*N$39*N$40</f>
        <v>444.837398849723</v>
      </c>
      <c r="O91">
        <f>New_R.rep!N323*O$39*O$40</f>
        <v>546.75353564399995</v>
      </c>
      <c r="P91">
        <f>New_R.rep!O323*P$39*P$40</f>
        <v>292.44129413599302</v>
      </c>
      <c r="Q91">
        <f>New_R.rep!P323*Q$39*Q$40</f>
        <v>683.02104722281001</v>
      </c>
      <c r="S91">
        <f t="shared" si="23"/>
        <v>9481.5315180568778</v>
      </c>
      <c r="T91">
        <f t="array" ref="T91">EXP(SUMPRODUCT(-V91:AJ91,LN(V91:AJ91)))</f>
        <v>8.7279230870368139</v>
      </c>
      <c r="U91">
        <f t="shared" si="24"/>
        <v>7.3960197716660829</v>
      </c>
      <c r="V91">
        <f t="shared" si="25"/>
        <v>1E-4</v>
      </c>
      <c r="W91">
        <f t="shared" si="26"/>
        <v>1.1368029890706851E-3</v>
      </c>
      <c r="X91">
        <f t="shared" si="27"/>
        <v>4.3429645197204374E-2</v>
      </c>
      <c r="Y91">
        <f t="shared" si="28"/>
        <v>0.11091476490830386</v>
      </c>
      <c r="Z91">
        <f t="shared" si="29"/>
        <v>0.34919871472978542</v>
      </c>
      <c r="AA91">
        <f t="shared" si="30"/>
        <v>5.0505870060235242E-2</v>
      </c>
      <c r="AB91">
        <f t="shared" si="31"/>
        <v>0.12485346256531388</v>
      </c>
      <c r="AC91">
        <f t="shared" si="32"/>
        <v>4.4344344668508971E-2</v>
      </c>
      <c r="AD91">
        <f t="shared" si="33"/>
        <v>1.5271115769109665E-2</v>
      </c>
      <c r="AE91">
        <f t="shared" si="34"/>
        <v>1.8621891695311088E-2</v>
      </c>
      <c r="AF91">
        <f t="shared" si="35"/>
        <v>3.526183206542699E-2</v>
      </c>
      <c r="AG91">
        <f t="shared" si="36"/>
        <v>4.7016196819317957E-2</v>
      </c>
      <c r="AH91">
        <f t="shared" si="37"/>
        <v>5.7765107646665328E-2</v>
      </c>
      <c r="AI91">
        <f t="shared" si="38"/>
        <v>3.0943254971948376E-2</v>
      </c>
      <c r="AJ91">
        <f t="shared" si="39"/>
        <v>7.2136995913797977E-2</v>
      </c>
    </row>
  </sheetData>
  <conditionalFormatting sqref="V42:AJ9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opLeftCell="L31" workbookViewId="0">
      <selection activeCell="U51" sqref="U51:U52"/>
    </sheetView>
  </sheetViews>
  <sheetFormatPr defaultRowHeight="14.4" x14ac:dyDescent="0.3"/>
  <sheetData>
    <row r="1" spans="1:37" x14ac:dyDescent="0.3">
      <c r="B1" t="s">
        <v>134</v>
      </c>
      <c r="W1">
        <v>2013</v>
      </c>
    </row>
    <row r="2" spans="1:37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R2" t="s">
        <v>135</v>
      </c>
      <c r="S2" t="s">
        <v>136</v>
      </c>
      <c r="T2" t="s">
        <v>135</v>
      </c>
      <c r="U2" t="s">
        <v>136</v>
      </c>
    </row>
    <row r="3" spans="1:37" x14ac:dyDescent="0.3">
      <c r="A3">
        <v>1964</v>
      </c>
      <c r="B3">
        <v>5227.5</v>
      </c>
      <c r="C3">
        <v>3589.45</v>
      </c>
      <c r="D3">
        <v>2264.2399999999998</v>
      </c>
      <c r="E3">
        <v>469.702</v>
      </c>
      <c r="F3">
        <v>211.49799999999999</v>
      </c>
      <c r="G3">
        <v>333.83800000000002</v>
      </c>
      <c r="H3">
        <v>134.70500000000001</v>
      </c>
      <c r="I3">
        <v>49.459699999999998</v>
      </c>
      <c r="J3">
        <v>22.4435</v>
      </c>
      <c r="K3">
        <v>23.017199999999999</v>
      </c>
      <c r="L3">
        <v>22.966699999999999</v>
      </c>
      <c r="M3">
        <v>22.816199999999998</v>
      </c>
      <c r="N3">
        <v>22.366599999999998</v>
      </c>
      <c r="O3">
        <v>21.504000000000001</v>
      </c>
      <c r="P3">
        <v>21.491399999999999</v>
      </c>
      <c r="Q3">
        <v>1964</v>
      </c>
      <c r="R3" s="5">
        <f>SUMPRODUCT(B3:P3,$B$2:$P$2)</f>
        <v>27349.843000000001</v>
      </c>
      <c r="S3" s="5">
        <f>SUMPRODUCT(W3:AK3,$B$2:$P$2)</f>
        <v>27267.256199999996</v>
      </c>
      <c r="T3" s="2">
        <f>SUM(G3:P3)/SUM(B3:P3)</f>
        <v>5.4242051315549343E-2</v>
      </c>
      <c r="U3" s="2">
        <f>SUM(AB3:AK3)/SUM(W3:AK3)</f>
        <v>5.4151762805728608E-2</v>
      </c>
      <c r="V3">
        <v>1964</v>
      </c>
      <c r="W3">
        <f>New_R.rep!B274</f>
        <v>5222.29</v>
      </c>
      <c r="X3">
        <f>New_R.rep!C274</f>
        <v>3578.72</v>
      </c>
      <c r="Y3">
        <f>New_R.rep!D274</f>
        <v>2257.14</v>
      </c>
      <c r="Z3">
        <f>New_R.rep!E274</f>
        <v>467.62799999999999</v>
      </c>
      <c r="AA3">
        <f>New_R.rep!F274</f>
        <v>210.517</v>
      </c>
      <c r="AB3">
        <f>New_R.rep!G274</f>
        <v>332.63499999999999</v>
      </c>
      <c r="AC3">
        <f>New_R.rep!H274</f>
        <v>134.18</v>
      </c>
      <c r="AD3">
        <f>New_R.rep!I274</f>
        <v>49.2425</v>
      </c>
      <c r="AE3">
        <f>New_R.rep!J274</f>
        <v>22.337599999999998</v>
      </c>
      <c r="AF3">
        <f>New_R.rep!K274</f>
        <v>22.907399999999999</v>
      </c>
      <c r="AG3">
        <f>New_R.rep!L274</f>
        <v>22.857299999999999</v>
      </c>
      <c r="AH3">
        <f>New_R.rep!M274</f>
        <v>22.707999999999998</v>
      </c>
      <c r="AI3">
        <f>New_R.rep!N274</f>
        <v>22.262</v>
      </c>
      <c r="AJ3">
        <f>New_R.rep!O274</f>
        <v>21.405000000000001</v>
      </c>
      <c r="AK3">
        <f>New_R.rep!P274</f>
        <v>21.392299999999999</v>
      </c>
    </row>
    <row r="4" spans="1:37" x14ac:dyDescent="0.3">
      <c r="A4">
        <v>1965</v>
      </c>
      <c r="B4">
        <v>20406.7</v>
      </c>
      <c r="C4">
        <v>2122.89</v>
      </c>
      <c r="D4">
        <v>2258.5</v>
      </c>
      <c r="E4">
        <v>1609.49</v>
      </c>
      <c r="F4">
        <v>284.43</v>
      </c>
      <c r="G4">
        <v>126.705</v>
      </c>
      <c r="H4">
        <v>200.19900000000001</v>
      </c>
      <c r="I4">
        <v>81.532899999999998</v>
      </c>
      <c r="J4">
        <v>30.275600000000001</v>
      </c>
      <c r="K4">
        <v>13.8832</v>
      </c>
      <c r="L4">
        <v>14.3485</v>
      </c>
      <c r="M4">
        <v>14.317</v>
      </c>
      <c r="N4">
        <v>14.2232</v>
      </c>
      <c r="O4">
        <v>13.9429</v>
      </c>
      <c r="P4">
        <v>26.802499999999998</v>
      </c>
      <c r="Q4">
        <v>1965</v>
      </c>
      <c r="R4" s="5">
        <f t="shared" ref="R4:R51" si="0">SUMPRODUCT(B4:P4,$B$2:$P$2)</f>
        <v>43625.065799999997</v>
      </c>
      <c r="S4" s="5">
        <f t="shared" ref="S4:S52" si="1">SUMPRODUCT(W4:AK4,$B$2:$P$2)</f>
        <v>43525.488799999999</v>
      </c>
      <c r="T4" s="2">
        <f t="shared" ref="T4:T51" si="2">SUM(G4:P4)/SUM(B4:P4)</f>
        <v>1.970111968812913E-2</v>
      </c>
      <c r="U4" s="2">
        <f t="shared" ref="U4:U52" si="3">SUM(AB4:AK4)/SUM(W4:AK4)</f>
        <v>1.9631215285981822E-2</v>
      </c>
      <c r="V4">
        <v>1965</v>
      </c>
      <c r="W4">
        <f>New_R.rep!B275</f>
        <v>20382.7</v>
      </c>
      <c r="X4">
        <f>New_R.rep!C275</f>
        <v>2120.77</v>
      </c>
      <c r="Y4">
        <f>New_R.rep!D275</f>
        <v>2251.66</v>
      </c>
      <c r="Z4">
        <f>New_R.rep!E275</f>
        <v>1604.28</v>
      </c>
      <c r="AA4">
        <f>New_R.rep!F275</f>
        <v>282.89699999999999</v>
      </c>
      <c r="AB4">
        <f>New_R.rep!G275</f>
        <v>125.992</v>
      </c>
      <c r="AC4">
        <f>New_R.rep!H275</f>
        <v>199.27799999999999</v>
      </c>
      <c r="AD4">
        <f>New_R.rep!I275</f>
        <v>81.1357</v>
      </c>
      <c r="AE4">
        <f>New_R.rep!J275</f>
        <v>30.1143</v>
      </c>
      <c r="AF4">
        <f>New_R.rep!K275</f>
        <v>13.805300000000001</v>
      </c>
      <c r="AG4">
        <f>New_R.rep!L275</f>
        <v>14.2676</v>
      </c>
      <c r="AH4">
        <f>New_R.rep!M275</f>
        <v>14.2364</v>
      </c>
      <c r="AI4">
        <f>New_R.rep!N275</f>
        <v>14.1434</v>
      </c>
      <c r="AJ4">
        <f>New_R.rep!O275</f>
        <v>13.865600000000001</v>
      </c>
      <c r="AK4">
        <f>New_R.rep!P275</f>
        <v>26.6557</v>
      </c>
    </row>
    <row r="5" spans="1:37" x14ac:dyDescent="0.3">
      <c r="A5">
        <v>1966</v>
      </c>
      <c r="B5">
        <v>14313.4</v>
      </c>
      <c r="C5">
        <v>8288.8799999999992</v>
      </c>
      <c r="D5">
        <v>1337.78</v>
      </c>
      <c r="E5">
        <v>1591.62</v>
      </c>
      <c r="F5">
        <v>978.13300000000004</v>
      </c>
      <c r="G5">
        <v>174.72499999999999</v>
      </c>
      <c r="H5">
        <v>78.775000000000006</v>
      </c>
      <c r="I5">
        <v>125.77200000000001</v>
      </c>
      <c r="J5">
        <v>51.677399999999999</v>
      </c>
      <c r="K5">
        <v>19.343</v>
      </c>
      <c r="L5">
        <v>8.9249899999999993</v>
      </c>
      <c r="M5">
        <v>9.2241</v>
      </c>
      <c r="N5">
        <v>9.2038600000000006</v>
      </c>
      <c r="O5">
        <v>9.1435499999999994</v>
      </c>
      <c r="P5">
        <v>26.1937</v>
      </c>
      <c r="Q5">
        <v>1966</v>
      </c>
      <c r="R5" s="5">
        <f t="shared" si="0"/>
        <v>50275.552069999998</v>
      </c>
      <c r="S5" s="5">
        <f t="shared" si="1"/>
        <v>50182.555679999998</v>
      </c>
      <c r="T5" s="2">
        <f t="shared" si="2"/>
        <v>1.8983328283029312E-2</v>
      </c>
      <c r="U5" s="2">
        <f t="shared" si="3"/>
        <v>1.8888808724988982E-2</v>
      </c>
      <c r="V5">
        <v>1966</v>
      </c>
      <c r="W5">
        <f>New_R.rep!B276</f>
        <v>14308.8</v>
      </c>
      <c r="X5">
        <f>New_R.rep!C276</f>
        <v>8279.14</v>
      </c>
      <c r="Y5">
        <f>New_R.rep!D276</f>
        <v>1336.41</v>
      </c>
      <c r="Z5">
        <f>New_R.rep!E276</f>
        <v>1586.6</v>
      </c>
      <c r="AA5">
        <f>New_R.rep!F276</f>
        <v>974.11900000000003</v>
      </c>
      <c r="AB5">
        <f>New_R.rep!G276</f>
        <v>173.63399999999999</v>
      </c>
      <c r="AC5">
        <f>New_R.rep!H276</f>
        <v>78.266999999999996</v>
      </c>
      <c r="AD5">
        <f>New_R.rep!I276</f>
        <v>125.09399999999999</v>
      </c>
      <c r="AE5">
        <f>New_R.rep!J276</f>
        <v>51.386099999999999</v>
      </c>
      <c r="AF5">
        <f>New_R.rep!K276</f>
        <v>19.2257</v>
      </c>
      <c r="AG5">
        <f>New_R.rep!L276</f>
        <v>8.8685100000000006</v>
      </c>
      <c r="AH5">
        <f>New_R.rep!M276</f>
        <v>9.1654999999999998</v>
      </c>
      <c r="AI5">
        <f>New_R.rep!N276</f>
        <v>9.1454299999999993</v>
      </c>
      <c r="AJ5">
        <f>New_R.rep!O276</f>
        <v>9.0857200000000002</v>
      </c>
      <c r="AK5">
        <f>New_R.rep!P276</f>
        <v>26.030899999999999</v>
      </c>
    </row>
    <row r="6" spans="1:37" x14ac:dyDescent="0.3">
      <c r="A6">
        <v>1967</v>
      </c>
      <c r="B6">
        <v>28708.400000000001</v>
      </c>
      <c r="C6">
        <v>5814.1</v>
      </c>
      <c r="D6">
        <v>5209.95</v>
      </c>
      <c r="E6">
        <v>938.22799999999995</v>
      </c>
      <c r="F6">
        <v>991.36099999999999</v>
      </c>
      <c r="G6">
        <v>613.42700000000002</v>
      </c>
      <c r="H6">
        <v>110.84099999999999</v>
      </c>
      <c r="I6">
        <v>50.404499999999999</v>
      </c>
      <c r="J6">
        <v>81.089500000000001</v>
      </c>
      <c r="K6">
        <v>33.518799999999999</v>
      </c>
      <c r="L6">
        <v>12.599</v>
      </c>
      <c r="M6">
        <v>5.8132700000000002</v>
      </c>
      <c r="N6">
        <v>6.0080900000000002</v>
      </c>
      <c r="O6">
        <v>5.99491</v>
      </c>
      <c r="P6">
        <v>23.0168</v>
      </c>
      <c r="Q6">
        <v>1967</v>
      </c>
      <c r="R6" s="5">
        <f t="shared" si="0"/>
        <v>71316.479650000008</v>
      </c>
      <c r="S6" s="5">
        <f t="shared" si="1"/>
        <v>71214.488090000013</v>
      </c>
      <c r="T6" s="2">
        <f t="shared" si="2"/>
        <v>2.2126941916631799E-2</v>
      </c>
      <c r="U6" s="2">
        <f t="shared" si="3"/>
        <v>2.2024692324983233E-2</v>
      </c>
      <c r="V6">
        <v>1967</v>
      </c>
      <c r="W6">
        <f>New_R.rep!B277</f>
        <v>28689.8</v>
      </c>
      <c r="X6">
        <f>New_R.rep!C277</f>
        <v>5812.23</v>
      </c>
      <c r="Y6">
        <f>New_R.rep!D277</f>
        <v>5203.72</v>
      </c>
      <c r="Z6">
        <f>New_R.rep!E277</f>
        <v>937.18299999999999</v>
      </c>
      <c r="AA6">
        <f>New_R.rep!F277</f>
        <v>987.51</v>
      </c>
      <c r="AB6">
        <f>New_R.rep!G277</f>
        <v>610.46100000000001</v>
      </c>
      <c r="AC6">
        <f>New_R.rep!H277</f>
        <v>110.071</v>
      </c>
      <c r="AD6">
        <f>New_R.rep!I277</f>
        <v>50.044800000000002</v>
      </c>
      <c r="AE6">
        <f>New_R.rep!J277</f>
        <v>80.597700000000003</v>
      </c>
      <c r="AF6">
        <f>New_R.rep!K277</f>
        <v>33.3078</v>
      </c>
      <c r="AG6">
        <f>New_R.rep!L277</f>
        <v>12.5145</v>
      </c>
      <c r="AH6">
        <f>New_R.rep!M277</f>
        <v>5.7727399999999998</v>
      </c>
      <c r="AI6">
        <f>New_R.rep!N277</f>
        <v>5.9660500000000001</v>
      </c>
      <c r="AJ6">
        <f>New_R.rep!O277</f>
        <v>5.9529899999999998</v>
      </c>
      <c r="AK6">
        <f>New_R.rep!P277</f>
        <v>22.8583</v>
      </c>
    </row>
    <row r="7" spans="1:37" x14ac:dyDescent="0.3">
      <c r="A7">
        <v>1968</v>
      </c>
      <c r="B7">
        <v>26679.5</v>
      </c>
      <c r="C7">
        <v>11654</v>
      </c>
      <c r="D7">
        <v>3601</v>
      </c>
      <c r="E7">
        <v>3291.09</v>
      </c>
      <c r="F7">
        <v>544.54999999999995</v>
      </c>
      <c r="G7">
        <v>575.76</v>
      </c>
      <c r="H7">
        <v>359.05799999999999</v>
      </c>
      <c r="I7">
        <v>65.0535</v>
      </c>
      <c r="J7">
        <v>29.6934</v>
      </c>
      <c r="K7">
        <v>47.965299999999999</v>
      </c>
      <c r="L7">
        <v>19.853200000000001</v>
      </c>
      <c r="M7">
        <v>7.4624199999999998</v>
      </c>
      <c r="N7">
        <v>3.4432100000000001</v>
      </c>
      <c r="O7">
        <v>3.5586099999999998</v>
      </c>
      <c r="P7">
        <v>17.183700000000002</v>
      </c>
      <c r="Q7">
        <v>1968</v>
      </c>
      <c r="R7" s="5">
        <f t="shared" si="0"/>
        <v>84573.169610000012</v>
      </c>
      <c r="S7" s="5">
        <f t="shared" si="1"/>
        <v>84469.148550000013</v>
      </c>
      <c r="T7" s="2">
        <f t="shared" si="2"/>
        <v>2.4073588247753467E-2</v>
      </c>
      <c r="U7" s="2">
        <f t="shared" si="3"/>
        <v>2.395377621622035E-2</v>
      </c>
      <c r="V7">
        <v>1968</v>
      </c>
      <c r="W7">
        <f>New_R.rep!B278</f>
        <v>26665.4</v>
      </c>
      <c r="X7">
        <f>New_R.rep!C278</f>
        <v>11646.5</v>
      </c>
      <c r="Y7">
        <f>New_R.rep!D278</f>
        <v>3599.73</v>
      </c>
      <c r="Z7">
        <f>New_R.rep!E278</f>
        <v>3286.44</v>
      </c>
      <c r="AA7">
        <f>New_R.rep!F278</f>
        <v>543.41</v>
      </c>
      <c r="AB7">
        <f>New_R.rep!G278</f>
        <v>572.93200000000002</v>
      </c>
      <c r="AC7">
        <f>New_R.rep!H278</f>
        <v>356.94200000000001</v>
      </c>
      <c r="AD7">
        <f>New_R.rep!I278</f>
        <v>64.5304</v>
      </c>
      <c r="AE7">
        <f>New_R.rep!J278</f>
        <v>29.4482</v>
      </c>
      <c r="AF7">
        <f>New_R.rep!K278</f>
        <v>47.619599999999998</v>
      </c>
      <c r="AG7">
        <f>New_R.rep!L278</f>
        <v>19.705300000000001</v>
      </c>
      <c r="AH7">
        <f>New_R.rep!M278</f>
        <v>7.4036999999999997</v>
      </c>
      <c r="AI7">
        <f>New_R.rep!N278</f>
        <v>3.4152100000000001</v>
      </c>
      <c r="AJ7">
        <f>New_R.rep!O278</f>
        <v>3.5295800000000002</v>
      </c>
      <c r="AK7">
        <f>New_R.rep!P278</f>
        <v>17.045000000000002</v>
      </c>
    </row>
    <row r="8" spans="1:37" x14ac:dyDescent="0.3">
      <c r="A8">
        <v>1969</v>
      </c>
      <c r="B8">
        <v>29281.4</v>
      </c>
      <c r="C8">
        <v>10828.8</v>
      </c>
      <c r="D8">
        <v>7189.96</v>
      </c>
      <c r="E8">
        <v>2348.62</v>
      </c>
      <c r="F8">
        <v>1852.72</v>
      </c>
      <c r="G8">
        <v>311.37700000000001</v>
      </c>
      <c r="H8">
        <v>334.423</v>
      </c>
      <c r="I8">
        <v>210.3</v>
      </c>
      <c r="J8">
        <v>38.370699999999999</v>
      </c>
      <c r="K8">
        <v>17.608899999999998</v>
      </c>
      <c r="L8">
        <v>28.562200000000001</v>
      </c>
      <c r="M8">
        <v>11.822100000000001</v>
      </c>
      <c r="N8">
        <v>4.4436900000000001</v>
      </c>
      <c r="O8">
        <v>2.0503499999999999</v>
      </c>
      <c r="P8">
        <v>12.351599999999999</v>
      </c>
      <c r="Q8">
        <v>1969</v>
      </c>
      <c r="R8" s="5">
        <f t="shared" si="0"/>
        <v>98307.804570000008</v>
      </c>
      <c r="S8" s="5">
        <f t="shared" si="1"/>
        <v>98201.314530000032</v>
      </c>
      <c r="T8" s="2">
        <f t="shared" si="2"/>
        <v>1.8510721048004313E-2</v>
      </c>
      <c r="U8" s="2">
        <f t="shared" si="3"/>
        <v>1.8422031410668536E-2</v>
      </c>
      <c r="V8">
        <v>1969</v>
      </c>
      <c r="W8">
        <f>New_R.rep!B279</f>
        <v>29266.6</v>
      </c>
      <c r="X8">
        <f>New_R.rep!C279</f>
        <v>10823.1</v>
      </c>
      <c r="Y8">
        <f>New_R.rep!D279</f>
        <v>7185.19</v>
      </c>
      <c r="Z8">
        <f>New_R.rep!E279</f>
        <v>2347.65</v>
      </c>
      <c r="AA8">
        <f>New_R.rep!F279</f>
        <v>1848.62</v>
      </c>
      <c r="AB8">
        <f>New_R.rep!G279</f>
        <v>310.459</v>
      </c>
      <c r="AC8">
        <f>New_R.rep!H279</f>
        <v>332.48399999999998</v>
      </c>
      <c r="AD8">
        <f>New_R.rep!I279</f>
        <v>208.86500000000001</v>
      </c>
      <c r="AE8">
        <f>New_R.rep!J279</f>
        <v>38.024900000000002</v>
      </c>
      <c r="AF8">
        <f>New_R.rep!K279</f>
        <v>17.445599999999999</v>
      </c>
      <c r="AG8">
        <f>New_R.rep!L279</f>
        <v>28.325500000000002</v>
      </c>
      <c r="AH8">
        <f>New_R.rep!M279</f>
        <v>11.7212</v>
      </c>
      <c r="AI8">
        <f>New_R.rep!N279</f>
        <v>4.4039299999999999</v>
      </c>
      <c r="AJ8">
        <f>New_R.rep!O279</f>
        <v>2.03146</v>
      </c>
      <c r="AK8">
        <f>New_R.rep!P279</f>
        <v>12.2384</v>
      </c>
    </row>
    <row r="9" spans="1:37" x14ac:dyDescent="0.3">
      <c r="A9">
        <v>1970</v>
      </c>
      <c r="B9">
        <v>20123.7</v>
      </c>
      <c r="C9">
        <v>11885.2</v>
      </c>
      <c r="D9">
        <v>6677.69</v>
      </c>
      <c r="E9">
        <v>4462.99</v>
      </c>
      <c r="F9">
        <v>1382.85</v>
      </c>
      <c r="G9">
        <v>1102.23</v>
      </c>
      <c r="H9">
        <v>187.18799999999999</v>
      </c>
      <c r="I9">
        <v>201.42099999999999</v>
      </c>
      <c r="J9">
        <v>126.83</v>
      </c>
      <c r="K9">
        <v>23.162199999999999</v>
      </c>
      <c r="L9">
        <v>10.480399999999999</v>
      </c>
      <c r="M9">
        <v>16.999500000000001</v>
      </c>
      <c r="N9">
        <v>7.0362499999999999</v>
      </c>
      <c r="O9">
        <v>2.6447799999999999</v>
      </c>
      <c r="P9">
        <v>8.5716699999999992</v>
      </c>
      <c r="Q9">
        <v>1970</v>
      </c>
      <c r="R9" s="5">
        <f t="shared" si="0"/>
        <v>100177.88762000004</v>
      </c>
      <c r="S9" s="5">
        <f t="shared" si="1"/>
        <v>100077.25504999999</v>
      </c>
      <c r="T9" s="2">
        <f t="shared" si="2"/>
        <v>3.6490707852666407E-2</v>
      </c>
      <c r="U9" s="2">
        <f t="shared" si="3"/>
        <v>3.636677900003088E-2</v>
      </c>
      <c r="V9">
        <v>1970</v>
      </c>
      <c r="W9">
        <f>New_R.rep!B280</f>
        <v>20117</v>
      </c>
      <c r="X9">
        <f>New_R.rep!C280</f>
        <v>11879.2</v>
      </c>
      <c r="Y9">
        <f>New_R.rep!D280</f>
        <v>6674.05</v>
      </c>
      <c r="Z9">
        <f>New_R.rep!E280</f>
        <v>4459.6499999999996</v>
      </c>
      <c r="AA9">
        <f>New_R.rep!F280</f>
        <v>1381.43</v>
      </c>
      <c r="AB9">
        <f>New_R.rep!G280</f>
        <v>1099.1099999999999</v>
      </c>
      <c r="AC9">
        <f>New_R.rep!H280</f>
        <v>186.517</v>
      </c>
      <c r="AD9">
        <f>New_R.rep!I280</f>
        <v>200.11500000000001</v>
      </c>
      <c r="AE9">
        <f>New_R.rep!J280</f>
        <v>125.875</v>
      </c>
      <c r="AF9">
        <f>New_R.rep!K280</f>
        <v>22.936699999999998</v>
      </c>
      <c r="AG9">
        <f>New_R.rep!L280</f>
        <v>10.3689</v>
      </c>
      <c r="AH9">
        <f>New_R.rep!M280</f>
        <v>16.8354</v>
      </c>
      <c r="AI9">
        <f>New_R.rep!N280</f>
        <v>6.9665999999999997</v>
      </c>
      <c r="AJ9">
        <f>New_R.rep!O280</f>
        <v>2.6175000000000002</v>
      </c>
      <c r="AK9">
        <f>New_R.rep!P280</f>
        <v>8.4813700000000001</v>
      </c>
    </row>
    <row r="10" spans="1:37" x14ac:dyDescent="0.3">
      <c r="A10">
        <v>1971</v>
      </c>
      <c r="B10">
        <v>9675.86</v>
      </c>
      <c r="C10">
        <v>8163.21</v>
      </c>
      <c r="D10">
        <v>7091.22</v>
      </c>
      <c r="E10">
        <v>3881.31</v>
      </c>
      <c r="F10">
        <v>2608.92</v>
      </c>
      <c r="G10">
        <v>812.45299999999997</v>
      </c>
      <c r="H10">
        <v>651.99900000000002</v>
      </c>
      <c r="I10">
        <v>106.56399999999999</v>
      </c>
      <c r="J10">
        <v>114.68899999999999</v>
      </c>
      <c r="K10">
        <v>72.231499999999997</v>
      </c>
      <c r="L10">
        <v>11.2624</v>
      </c>
      <c r="M10">
        <v>5.0960099999999997</v>
      </c>
      <c r="N10">
        <v>8.2658699999999996</v>
      </c>
      <c r="O10">
        <v>3.4213200000000001</v>
      </c>
      <c r="P10">
        <v>5.4539</v>
      </c>
      <c r="Q10">
        <v>1971</v>
      </c>
      <c r="R10" s="5">
        <f t="shared" si="0"/>
        <v>88313.720809999999</v>
      </c>
      <c r="S10" s="5">
        <f t="shared" si="1"/>
        <v>88224.828170000008</v>
      </c>
      <c r="T10" s="2">
        <f t="shared" si="2"/>
        <v>5.3939490947175754E-2</v>
      </c>
      <c r="U10" s="2">
        <f t="shared" si="3"/>
        <v>5.3797408131870693E-2</v>
      </c>
      <c r="V10">
        <v>1971</v>
      </c>
      <c r="W10">
        <f>New_R.rep!B281</f>
        <v>9676.7800000000007</v>
      </c>
      <c r="X10">
        <f>New_R.rep!C281</f>
        <v>8160.47</v>
      </c>
      <c r="Y10">
        <f>New_R.rep!D281</f>
        <v>7087.45</v>
      </c>
      <c r="Z10">
        <f>New_R.rep!E281</f>
        <v>3877.92</v>
      </c>
      <c r="AA10">
        <f>New_R.rep!F281</f>
        <v>2605.9899999999998</v>
      </c>
      <c r="AB10">
        <f>New_R.rep!G281</f>
        <v>811.27099999999996</v>
      </c>
      <c r="AC10">
        <f>New_R.rep!H281</f>
        <v>649.85199999999998</v>
      </c>
      <c r="AD10">
        <f>New_R.rep!I281</f>
        <v>106.096</v>
      </c>
      <c r="AE10">
        <f>New_R.rep!J281</f>
        <v>113.851</v>
      </c>
      <c r="AF10">
        <f>New_R.rep!K281</f>
        <v>71.6267</v>
      </c>
      <c r="AG10">
        <f>New_R.rep!L281</f>
        <v>11.1226</v>
      </c>
      <c r="AH10">
        <f>New_R.rep!M281</f>
        <v>5.0281200000000004</v>
      </c>
      <c r="AI10">
        <f>New_R.rep!N281</f>
        <v>8.1638999999999999</v>
      </c>
      <c r="AJ10">
        <f>New_R.rep!O281</f>
        <v>3.3782700000000001</v>
      </c>
      <c r="AK10">
        <f>New_R.rep!P281</f>
        <v>5.3821099999999999</v>
      </c>
    </row>
    <row r="11" spans="1:37" x14ac:dyDescent="0.3">
      <c r="A11">
        <v>1972</v>
      </c>
      <c r="B11">
        <v>10686.2</v>
      </c>
      <c r="C11">
        <v>3922.6</v>
      </c>
      <c r="D11">
        <v>4833.62</v>
      </c>
      <c r="E11">
        <v>3970.2</v>
      </c>
      <c r="F11">
        <v>2091.12</v>
      </c>
      <c r="G11">
        <v>1358.65</v>
      </c>
      <c r="H11">
        <v>428.03800000000001</v>
      </c>
      <c r="I11">
        <v>344.47399999999999</v>
      </c>
      <c r="J11">
        <v>56.122399999999999</v>
      </c>
      <c r="K11">
        <v>60.224499999999999</v>
      </c>
      <c r="L11">
        <v>27.506</v>
      </c>
      <c r="M11">
        <v>4.2887599999999999</v>
      </c>
      <c r="N11">
        <v>1.9405699999999999</v>
      </c>
      <c r="O11">
        <v>3.1476700000000002</v>
      </c>
      <c r="P11">
        <v>3.3797100000000002</v>
      </c>
      <c r="Q11">
        <v>1972</v>
      </c>
      <c r="R11" s="5">
        <f t="shared" si="0"/>
        <v>74853.986159999986</v>
      </c>
      <c r="S11" s="5">
        <f t="shared" si="1"/>
        <v>74773.382630000007</v>
      </c>
      <c r="T11" s="2">
        <f t="shared" si="2"/>
        <v>8.2319077929421058E-2</v>
      </c>
      <c r="U11" s="2">
        <f t="shared" si="3"/>
        <v>8.2139394058583073E-2</v>
      </c>
      <c r="V11">
        <v>1972</v>
      </c>
      <c r="W11">
        <f>New_R.rep!B282</f>
        <v>10685.1</v>
      </c>
      <c r="X11">
        <f>New_R.rep!C282</f>
        <v>3922.97</v>
      </c>
      <c r="Y11">
        <f>New_R.rep!D282</f>
        <v>4831.7700000000004</v>
      </c>
      <c r="Z11">
        <f>New_R.rep!E282</f>
        <v>3966.91</v>
      </c>
      <c r="AA11">
        <f>New_R.rep!F282</f>
        <v>2088.2800000000002</v>
      </c>
      <c r="AB11">
        <f>New_R.rep!G282</f>
        <v>1356.13</v>
      </c>
      <c r="AC11">
        <f>New_R.rep!H282</f>
        <v>427.10399999999998</v>
      </c>
      <c r="AD11">
        <f>New_R.rep!I282</f>
        <v>343.08100000000002</v>
      </c>
      <c r="AE11">
        <f>New_R.rep!J282</f>
        <v>55.827100000000002</v>
      </c>
      <c r="AF11">
        <f>New_R.rep!K282</f>
        <v>59.712800000000001</v>
      </c>
      <c r="AG11">
        <f>New_R.rep!L282</f>
        <v>27.156600000000001</v>
      </c>
      <c r="AH11">
        <f>New_R.rep!M282</f>
        <v>4.2170199999999998</v>
      </c>
      <c r="AI11">
        <f>New_R.rep!N282</f>
        <v>1.9063699999999999</v>
      </c>
      <c r="AJ11">
        <f>New_R.rep!O282</f>
        <v>3.0952700000000002</v>
      </c>
      <c r="AK11">
        <f>New_R.rep!P282</f>
        <v>3.3214199999999998</v>
      </c>
    </row>
    <row r="12" spans="1:37" x14ac:dyDescent="0.3">
      <c r="A12">
        <v>1973</v>
      </c>
      <c r="B12">
        <v>28946.7</v>
      </c>
      <c r="C12">
        <v>4330.78</v>
      </c>
      <c r="D12">
        <v>2194.09</v>
      </c>
      <c r="E12">
        <v>2430.84</v>
      </c>
      <c r="F12">
        <v>1972.02</v>
      </c>
      <c r="G12">
        <v>1045.3</v>
      </c>
      <c r="H12">
        <v>683.62699999999995</v>
      </c>
      <c r="I12">
        <v>215.42099999999999</v>
      </c>
      <c r="J12">
        <v>173.55600000000001</v>
      </c>
      <c r="K12">
        <v>27.579799999999999</v>
      </c>
      <c r="L12">
        <v>23.324000000000002</v>
      </c>
      <c r="M12">
        <v>10.6526</v>
      </c>
      <c r="N12">
        <v>1.6609700000000001</v>
      </c>
      <c r="O12">
        <v>0.75155499999999997</v>
      </c>
      <c r="P12">
        <v>2.5279500000000001</v>
      </c>
      <c r="Q12">
        <v>1973</v>
      </c>
      <c r="R12" s="5">
        <f t="shared" si="0"/>
        <v>78846.777830000006</v>
      </c>
      <c r="S12" s="5">
        <f t="shared" si="1"/>
        <v>78762.371895999982</v>
      </c>
      <c r="T12" s="2">
        <f t="shared" si="2"/>
        <v>5.1936794950199608E-2</v>
      </c>
      <c r="U12" s="2">
        <f t="shared" si="3"/>
        <v>5.181770904578948E-2</v>
      </c>
      <c r="V12">
        <v>1973</v>
      </c>
      <c r="W12">
        <f>New_R.rep!B283</f>
        <v>28933.8</v>
      </c>
      <c r="X12">
        <f>New_R.rep!C283</f>
        <v>4330.3500000000004</v>
      </c>
      <c r="Y12">
        <f>New_R.rep!D283</f>
        <v>2194.0300000000002</v>
      </c>
      <c r="Z12">
        <f>New_R.rep!E283</f>
        <v>2428.94</v>
      </c>
      <c r="AA12">
        <f>New_R.rep!F283</f>
        <v>1968.96</v>
      </c>
      <c r="AB12">
        <f>New_R.rep!G283</f>
        <v>1043.0899999999999</v>
      </c>
      <c r="AC12">
        <f>New_R.rep!H283</f>
        <v>681.82299999999998</v>
      </c>
      <c r="AD12">
        <f>New_R.rep!I283</f>
        <v>214.774</v>
      </c>
      <c r="AE12">
        <f>New_R.rep!J283</f>
        <v>172.70699999999999</v>
      </c>
      <c r="AF12">
        <f>New_R.rep!K283</f>
        <v>27.395299999999999</v>
      </c>
      <c r="AG12">
        <f>New_R.rep!L283</f>
        <v>23.021699999999999</v>
      </c>
      <c r="AH12">
        <f>New_R.rep!M283</f>
        <v>10.47</v>
      </c>
      <c r="AI12">
        <f>New_R.rep!N283</f>
        <v>1.62584</v>
      </c>
      <c r="AJ12">
        <f>New_R.rep!O283</f>
        <v>0.73498399999999997</v>
      </c>
      <c r="AK12">
        <f>New_R.rep!P283</f>
        <v>2.4739</v>
      </c>
    </row>
    <row r="13" spans="1:37" x14ac:dyDescent="0.3">
      <c r="A13">
        <v>1974</v>
      </c>
      <c r="B13">
        <v>21457.1</v>
      </c>
      <c r="C13">
        <v>11726.4</v>
      </c>
      <c r="D13">
        <v>2336.4299999999998</v>
      </c>
      <c r="E13">
        <v>1034.71</v>
      </c>
      <c r="F13">
        <v>1059.31</v>
      </c>
      <c r="G13">
        <v>861.91200000000003</v>
      </c>
      <c r="H13">
        <v>458.86799999999999</v>
      </c>
      <c r="I13">
        <v>301.47500000000002</v>
      </c>
      <c r="J13">
        <v>95.171999999999997</v>
      </c>
      <c r="K13">
        <v>76.503900000000002</v>
      </c>
      <c r="L13">
        <v>10.321300000000001</v>
      </c>
      <c r="M13">
        <v>8.7286400000000004</v>
      </c>
      <c r="N13">
        <v>3.98658</v>
      </c>
      <c r="O13">
        <v>0.62159299999999995</v>
      </c>
      <c r="P13">
        <v>1.2273000000000001</v>
      </c>
      <c r="Q13">
        <v>1974</v>
      </c>
      <c r="R13" s="5">
        <f t="shared" si="0"/>
        <v>74068.730322000003</v>
      </c>
      <c r="S13" s="5">
        <f t="shared" si="1"/>
        <v>73966.753838000004</v>
      </c>
      <c r="T13" s="2">
        <f t="shared" si="2"/>
        <v>4.6124491965971501E-2</v>
      </c>
      <c r="U13" s="2">
        <f t="shared" si="3"/>
        <v>4.6014088092791526E-2</v>
      </c>
      <c r="V13">
        <v>1974</v>
      </c>
      <c r="W13">
        <f>New_R.rep!B284</f>
        <v>21428.9</v>
      </c>
      <c r="X13">
        <f>New_R.rep!C284</f>
        <v>11721.1</v>
      </c>
      <c r="Y13">
        <f>New_R.rep!D284</f>
        <v>2335.77</v>
      </c>
      <c r="Z13">
        <f>New_R.rep!E284</f>
        <v>1033.93</v>
      </c>
      <c r="AA13">
        <f>New_R.rep!F284</f>
        <v>1057.25</v>
      </c>
      <c r="AB13">
        <f>New_R.rep!G284</f>
        <v>859.56500000000005</v>
      </c>
      <c r="AC13">
        <f>New_R.rep!H284</f>
        <v>457.35700000000003</v>
      </c>
      <c r="AD13">
        <f>New_R.rep!I284</f>
        <v>300.32</v>
      </c>
      <c r="AE13">
        <f>New_R.rep!J284</f>
        <v>94.771799999999999</v>
      </c>
      <c r="AF13">
        <f>New_R.rep!K284</f>
        <v>75.983400000000003</v>
      </c>
      <c r="AG13">
        <f>New_R.rep!L284</f>
        <v>10.2004</v>
      </c>
      <c r="AH13">
        <f>New_R.rep!M284</f>
        <v>8.5719700000000003</v>
      </c>
      <c r="AI13">
        <f>New_R.rep!N284</f>
        <v>3.8984200000000002</v>
      </c>
      <c r="AJ13">
        <f>New_R.rep!O284</f>
        <v>0.60536699999999999</v>
      </c>
      <c r="AK13">
        <f>New_R.rep!P284</f>
        <v>1.1948000000000001</v>
      </c>
    </row>
    <row r="14" spans="1:37" x14ac:dyDescent="0.3">
      <c r="A14">
        <v>1975</v>
      </c>
      <c r="B14">
        <v>18171.099999999999</v>
      </c>
      <c r="C14">
        <v>8691.57</v>
      </c>
      <c r="D14">
        <v>5919.65</v>
      </c>
      <c r="E14">
        <v>971.72500000000002</v>
      </c>
      <c r="F14">
        <v>433.35</v>
      </c>
      <c r="G14">
        <v>447.08600000000001</v>
      </c>
      <c r="H14">
        <v>366.73599999999999</v>
      </c>
      <c r="I14">
        <v>195.541</v>
      </c>
      <c r="J14">
        <v>127.642</v>
      </c>
      <c r="K14">
        <v>40.1599</v>
      </c>
      <c r="L14">
        <v>31.2774</v>
      </c>
      <c r="M14">
        <v>4.2197100000000001</v>
      </c>
      <c r="N14">
        <v>3.5685699999999998</v>
      </c>
      <c r="O14">
        <v>1.62985</v>
      </c>
      <c r="P14">
        <v>0.75589300000000004</v>
      </c>
      <c r="Q14">
        <v>1975</v>
      </c>
      <c r="R14" s="5">
        <f t="shared" si="0"/>
        <v>68206.44862499999</v>
      </c>
      <c r="S14" s="5">
        <f t="shared" si="1"/>
        <v>68083.61907500001</v>
      </c>
      <c r="T14" s="2">
        <f t="shared" si="2"/>
        <v>3.4418345288399613E-2</v>
      </c>
      <c r="U14" s="2">
        <f t="shared" si="3"/>
        <v>3.431815233128202E-2</v>
      </c>
      <c r="V14">
        <v>1975</v>
      </c>
      <c r="W14">
        <f>New_R.rep!B285</f>
        <v>18137.900000000001</v>
      </c>
      <c r="X14">
        <f>New_R.rep!C285</f>
        <v>8680.07</v>
      </c>
      <c r="Y14">
        <f>New_R.rep!D285</f>
        <v>5915.43</v>
      </c>
      <c r="Z14">
        <f>New_R.rep!E285</f>
        <v>970.11099999999999</v>
      </c>
      <c r="AA14">
        <f>New_R.rep!F285</f>
        <v>432.40899999999999</v>
      </c>
      <c r="AB14">
        <f>New_R.rep!G285</f>
        <v>445.57100000000003</v>
      </c>
      <c r="AC14">
        <f>New_R.rep!H285</f>
        <v>365.19900000000001</v>
      </c>
      <c r="AD14">
        <f>New_R.rep!I285</f>
        <v>194.607</v>
      </c>
      <c r="AE14">
        <f>New_R.rep!J285</f>
        <v>126.94799999999999</v>
      </c>
      <c r="AF14">
        <f>New_R.rep!K285</f>
        <v>39.901400000000002</v>
      </c>
      <c r="AG14">
        <f>New_R.rep!L285</f>
        <v>30.9269</v>
      </c>
      <c r="AH14">
        <f>New_R.rep!M285</f>
        <v>4.1517999999999997</v>
      </c>
      <c r="AI14">
        <f>New_R.rep!N285</f>
        <v>3.4889700000000001</v>
      </c>
      <c r="AJ14">
        <f>New_R.rep!O285</f>
        <v>1.58674</v>
      </c>
      <c r="AK14">
        <f>New_R.rep!P285</f>
        <v>0.732707</v>
      </c>
    </row>
    <row r="15" spans="1:37" x14ac:dyDescent="0.3">
      <c r="A15">
        <v>1976</v>
      </c>
      <c r="B15">
        <v>13945.8</v>
      </c>
      <c r="C15">
        <v>7368.03</v>
      </c>
      <c r="D15">
        <v>4968.25</v>
      </c>
      <c r="E15">
        <v>2555.7800000000002</v>
      </c>
      <c r="F15">
        <v>436.495</v>
      </c>
      <c r="G15">
        <v>199.11600000000001</v>
      </c>
      <c r="H15">
        <v>207.80099999999999</v>
      </c>
      <c r="I15">
        <v>171.36799999999999</v>
      </c>
      <c r="J15">
        <v>91.496799999999993</v>
      </c>
      <c r="K15">
        <v>59.725900000000003</v>
      </c>
      <c r="L15">
        <v>17.4392</v>
      </c>
      <c r="M15">
        <v>13.582100000000001</v>
      </c>
      <c r="N15">
        <v>1.83239</v>
      </c>
      <c r="O15">
        <v>1.5496399999999999</v>
      </c>
      <c r="P15">
        <v>1.036</v>
      </c>
      <c r="Q15">
        <v>1976</v>
      </c>
      <c r="R15" s="5">
        <f t="shared" si="0"/>
        <v>61849.054630000006</v>
      </c>
      <c r="S15" s="5">
        <f t="shared" si="1"/>
        <v>61707.172910000008</v>
      </c>
      <c r="T15" s="2">
        <f t="shared" si="2"/>
        <v>2.5464873625760474E-2</v>
      </c>
      <c r="U15" s="2">
        <f t="shared" si="3"/>
        <v>2.5381357284037516E-2</v>
      </c>
      <c r="V15">
        <v>1976</v>
      </c>
      <c r="W15">
        <f>New_R.rep!B286</f>
        <v>13913.4</v>
      </c>
      <c r="X15">
        <f>New_R.rep!C286</f>
        <v>7354.52</v>
      </c>
      <c r="Y15">
        <f>New_R.rep!D286</f>
        <v>4960.68</v>
      </c>
      <c r="Z15">
        <f>New_R.rep!E286</f>
        <v>2550.9499999999998</v>
      </c>
      <c r="AA15">
        <f>New_R.rep!F286</f>
        <v>435.22500000000002</v>
      </c>
      <c r="AB15">
        <f>New_R.rep!G286</f>
        <v>198.42400000000001</v>
      </c>
      <c r="AC15">
        <f>New_R.rep!H286</f>
        <v>206.816</v>
      </c>
      <c r="AD15">
        <f>New_R.rep!I286</f>
        <v>170.41200000000001</v>
      </c>
      <c r="AE15">
        <f>New_R.rep!J286</f>
        <v>90.931100000000001</v>
      </c>
      <c r="AF15">
        <f>New_R.rep!K286</f>
        <v>59.293700000000001</v>
      </c>
      <c r="AG15">
        <f>New_R.rep!L286</f>
        <v>17.2591</v>
      </c>
      <c r="AH15">
        <f>New_R.rep!M286</f>
        <v>13.3772</v>
      </c>
      <c r="AI15">
        <f>New_R.rep!N286</f>
        <v>1.79583</v>
      </c>
      <c r="AJ15">
        <f>New_R.rep!O286</f>
        <v>1.5091300000000001</v>
      </c>
      <c r="AK15">
        <f>New_R.rep!P286</f>
        <v>1.00326</v>
      </c>
    </row>
    <row r="16" spans="1:37" x14ac:dyDescent="0.3">
      <c r="A16">
        <v>1977</v>
      </c>
      <c r="B16">
        <v>13901</v>
      </c>
      <c r="C16">
        <v>5657.75</v>
      </c>
      <c r="D16">
        <v>4282.6899999999996</v>
      </c>
      <c r="E16">
        <v>2504.0300000000002</v>
      </c>
      <c r="F16">
        <v>1178.76</v>
      </c>
      <c r="G16">
        <v>206.29499999999999</v>
      </c>
      <c r="H16">
        <v>95.476299999999995</v>
      </c>
      <c r="I16">
        <v>100.512</v>
      </c>
      <c r="J16">
        <v>83.250699999999995</v>
      </c>
      <c r="K16">
        <v>44.5276</v>
      </c>
      <c r="L16">
        <v>28.401</v>
      </c>
      <c r="M16">
        <v>8.2927400000000002</v>
      </c>
      <c r="N16">
        <v>6.4585800000000004</v>
      </c>
      <c r="O16">
        <v>0.87134100000000003</v>
      </c>
      <c r="P16">
        <v>1.22953</v>
      </c>
      <c r="Q16">
        <v>1977</v>
      </c>
      <c r="R16" s="5">
        <f t="shared" si="0"/>
        <v>58405.749543999991</v>
      </c>
      <c r="S16" s="5">
        <f t="shared" si="1"/>
        <v>58234.667574000006</v>
      </c>
      <c r="T16" s="2">
        <f t="shared" si="2"/>
        <v>2.0474167652148854E-2</v>
      </c>
      <c r="U16" s="2">
        <f t="shared" si="3"/>
        <v>2.0404410895149664E-2</v>
      </c>
      <c r="V16">
        <v>1977</v>
      </c>
      <c r="W16">
        <f>New_R.rep!B287</f>
        <v>13857.3</v>
      </c>
      <c r="X16">
        <f>New_R.rep!C287</f>
        <v>5644.59</v>
      </c>
      <c r="Y16">
        <f>New_R.rep!D287</f>
        <v>4273.8500000000004</v>
      </c>
      <c r="Z16">
        <f>New_R.rep!E287</f>
        <v>2497.9899999999998</v>
      </c>
      <c r="AA16">
        <f>New_R.rep!F287</f>
        <v>1174.6600000000001</v>
      </c>
      <c r="AB16">
        <f>New_R.rep!G287</f>
        <v>205.36699999999999</v>
      </c>
      <c r="AC16">
        <f>New_R.rep!H287</f>
        <v>94.990600000000001</v>
      </c>
      <c r="AD16">
        <f>New_R.rep!I287</f>
        <v>99.871099999999998</v>
      </c>
      <c r="AE16">
        <f>New_R.rep!J287</f>
        <v>82.648300000000006</v>
      </c>
      <c r="AF16">
        <f>New_R.rep!K287</f>
        <v>44.177100000000003</v>
      </c>
      <c r="AG16">
        <f>New_R.rep!L287</f>
        <v>28.112200000000001</v>
      </c>
      <c r="AH16">
        <f>New_R.rep!M287</f>
        <v>8.1828400000000006</v>
      </c>
      <c r="AI16">
        <f>New_R.rep!N287</f>
        <v>6.3423800000000004</v>
      </c>
      <c r="AJ16">
        <f>New_R.rep!O287</f>
        <v>0.85143599999999997</v>
      </c>
      <c r="AK16">
        <f>New_R.rep!P287</f>
        <v>1.1911700000000001</v>
      </c>
    </row>
    <row r="17" spans="1:37" x14ac:dyDescent="0.3">
      <c r="A17">
        <v>1978</v>
      </c>
      <c r="B17">
        <v>26917.7</v>
      </c>
      <c r="C17">
        <v>5641.84</v>
      </c>
      <c r="D17">
        <v>3237.46</v>
      </c>
      <c r="E17">
        <v>2381.9</v>
      </c>
      <c r="F17">
        <v>1298.58</v>
      </c>
      <c r="G17">
        <v>601.02099999999996</v>
      </c>
      <c r="H17">
        <v>106.045</v>
      </c>
      <c r="I17">
        <v>49.311700000000002</v>
      </c>
      <c r="J17">
        <v>52.061399999999999</v>
      </c>
      <c r="K17">
        <v>43.204900000000002</v>
      </c>
      <c r="L17">
        <v>23.144600000000001</v>
      </c>
      <c r="M17">
        <v>14.7623</v>
      </c>
      <c r="N17">
        <v>4.3104199999999997</v>
      </c>
      <c r="O17">
        <v>3.3570500000000001</v>
      </c>
      <c r="P17">
        <v>1.09199</v>
      </c>
      <c r="Q17">
        <v>1978</v>
      </c>
      <c r="R17" s="5">
        <f t="shared" si="0"/>
        <v>70128.948409999997</v>
      </c>
      <c r="S17" s="5">
        <f t="shared" si="1"/>
        <v>71332.370790000001</v>
      </c>
      <c r="T17" s="2">
        <f t="shared" si="2"/>
        <v>2.2248737473383292E-2</v>
      </c>
      <c r="U17" s="2">
        <f t="shared" si="3"/>
        <v>2.1415593258382423E-2</v>
      </c>
      <c r="V17">
        <v>1978</v>
      </c>
      <c r="W17">
        <f>New_R.rep!B288</f>
        <v>28274</v>
      </c>
      <c r="X17">
        <f>New_R.rep!C288</f>
        <v>5624.08</v>
      </c>
      <c r="Y17">
        <f>New_R.rep!D288</f>
        <v>3228.76</v>
      </c>
      <c r="Z17">
        <f>New_R.rep!E288</f>
        <v>2375.0500000000002</v>
      </c>
      <c r="AA17">
        <f>New_R.rep!F288</f>
        <v>1293.97</v>
      </c>
      <c r="AB17">
        <f>New_R.rep!G288</f>
        <v>597.88499999999999</v>
      </c>
      <c r="AC17">
        <f>New_R.rep!H288</f>
        <v>105.383</v>
      </c>
      <c r="AD17">
        <f>New_R.rep!I288</f>
        <v>48.973599999999998</v>
      </c>
      <c r="AE17">
        <f>New_R.rep!J288</f>
        <v>51.635599999999997</v>
      </c>
      <c r="AF17">
        <f>New_R.rep!K288</f>
        <v>42.812399999999997</v>
      </c>
      <c r="AG17">
        <f>New_R.rep!L288</f>
        <v>22.918299999999999</v>
      </c>
      <c r="AH17">
        <f>New_R.rep!M288</f>
        <v>14.584099999999999</v>
      </c>
      <c r="AI17">
        <f>New_R.rep!N288</f>
        <v>4.24512</v>
      </c>
      <c r="AJ17">
        <f>New_R.rep!O288</f>
        <v>3.2903199999999999</v>
      </c>
      <c r="AK17">
        <f>New_R.rep!P288</f>
        <v>1.0596699999999999</v>
      </c>
    </row>
    <row r="18" spans="1:37" x14ac:dyDescent="0.3">
      <c r="A18">
        <v>1979</v>
      </c>
      <c r="B18">
        <v>65651</v>
      </c>
      <c r="C18">
        <v>10925.8</v>
      </c>
      <c r="D18">
        <v>3260.9</v>
      </c>
      <c r="E18">
        <v>1756.27</v>
      </c>
      <c r="F18">
        <v>1229.99</v>
      </c>
      <c r="G18">
        <v>666.85500000000002</v>
      </c>
      <c r="H18">
        <v>311.97699999999998</v>
      </c>
      <c r="I18">
        <v>54.304499999999997</v>
      </c>
      <c r="J18">
        <v>25.120699999999999</v>
      </c>
      <c r="K18">
        <v>26.548400000000001</v>
      </c>
      <c r="L18">
        <v>22.081700000000001</v>
      </c>
      <c r="M18">
        <v>11.829000000000001</v>
      </c>
      <c r="N18">
        <v>7.5449000000000002</v>
      </c>
      <c r="O18">
        <v>2.20302</v>
      </c>
      <c r="P18">
        <v>2.2738700000000001</v>
      </c>
      <c r="Q18">
        <v>1979</v>
      </c>
      <c r="R18" s="5">
        <f t="shared" si="0"/>
        <v>118119.18603</v>
      </c>
      <c r="S18" s="5">
        <f t="shared" si="1"/>
        <v>132098.80809000001</v>
      </c>
      <c r="T18" s="2">
        <f t="shared" si="2"/>
        <v>1.3468431376977154E-2</v>
      </c>
      <c r="U18" s="2">
        <f t="shared" si="3"/>
        <v>1.8026652520490155E-2</v>
      </c>
      <c r="V18">
        <v>1979</v>
      </c>
      <c r="W18">
        <f>New_R.rep!B289</f>
        <v>69013.8</v>
      </c>
      <c r="X18">
        <f>New_R.rep!C289</f>
        <v>11495.3</v>
      </c>
      <c r="Y18">
        <f>New_R.rep!D289</f>
        <v>3586.07</v>
      </c>
      <c r="Z18">
        <f>New_R.rep!E289</f>
        <v>2391.92</v>
      </c>
      <c r="AA18">
        <f>New_R.rep!F289</f>
        <v>1759.48</v>
      </c>
      <c r="AB18">
        <f>New_R.rep!G289</f>
        <v>958.6</v>
      </c>
      <c r="AC18">
        <f>New_R.rep!H289</f>
        <v>442.92399999999998</v>
      </c>
      <c r="AD18">
        <f>New_R.rep!I289</f>
        <v>78.069999999999993</v>
      </c>
      <c r="AE18">
        <f>New_R.rep!J289</f>
        <v>36.2806</v>
      </c>
      <c r="AF18">
        <f>New_R.rep!K289</f>
        <v>38.252600000000001</v>
      </c>
      <c r="AG18">
        <f>New_R.rep!L289</f>
        <v>31.716200000000001</v>
      </c>
      <c r="AH18">
        <f>New_R.rep!M289</f>
        <v>16.978300000000001</v>
      </c>
      <c r="AI18">
        <f>New_R.rep!N289</f>
        <v>10.8042</v>
      </c>
      <c r="AJ18">
        <f>New_R.rep!O289</f>
        <v>3.14486</v>
      </c>
      <c r="AK18">
        <f>New_R.rep!P289</f>
        <v>3.22255</v>
      </c>
    </row>
    <row r="19" spans="1:37" x14ac:dyDescent="0.3">
      <c r="A19">
        <v>1980</v>
      </c>
      <c r="B19">
        <v>26289.599999999999</v>
      </c>
      <c r="C19">
        <v>26652.3</v>
      </c>
      <c r="D19">
        <v>6583.48</v>
      </c>
      <c r="E19">
        <v>1852.59</v>
      </c>
      <c r="F19">
        <v>944.875</v>
      </c>
      <c r="G19">
        <v>610.30999999999995</v>
      </c>
      <c r="H19">
        <v>332.29500000000002</v>
      </c>
      <c r="I19">
        <v>157.18199999999999</v>
      </c>
      <c r="J19">
        <v>26.951899999999998</v>
      </c>
      <c r="K19">
        <v>12.4788</v>
      </c>
      <c r="L19">
        <v>13.219900000000001</v>
      </c>
      <c r="M19">
        <v>10.995699999999999</v>
      </c>
      <c r="N19">
        <v>5.8903499999999998</v>
      </c>
      <c r="O19">
        <v>3.7570299999999999</v>
      </c>
      <c r="P19">
        <v>2.2292999999999998</v>
      </c>
      <c r="Q19">
        <v>1980</v>
      </c>
      <c r="R19" s="5">
        <f t="shared" si="0"/>
        <v>119532.09087</v>
      </c>
      <c r="S19" s="5">
        <f t="shared" si="1"/>
        <v>147337.89206999997</v>
      </c>
      <c r="T19" s="2">
        <f t="shared" si="2"/>
        <v>1.8509356380042658E-2</v>
      </c>
      <c r="U19" s="2">
        <f t="shared" si="3"/>
        <v>3.3417089257864886E-2</v>
      </c>
      <c r="V19">
        <v>1980</v>
      </c>
      <c r="W19">
        <f>New_R.rep!B290</f>
        <v>32598.3</v>
      </c>
      <c r="X19">
        <f>New_R.rep!C290</f>
        <v>28058.9</v>
      </c>
      <c r="Y19">
        <f>New_R.rep!D290</f>
        <v>7329.76</v>
      </c>
      <c r="Z19">
        <f>New_R.rep!E290</f>
        <v>2656.63</v>
      </c>
      <c r="AA19">
        <f>New_R.rep!F290</f>
        <v>1771.98</v>
      </c>
      <c r="AB19">
        <f>New_R.rep!G290</f>
        <v>1303.46</v>
      </c>
      <c r="AC19">
        <f>New_R.rep!H290</f>
        <v>710.14800000000002</v>
      </c>
      <c r="AD19">
        <f>New_R.rep!I290</f>
        <v>328.12599999999998</v>
      </c>
      <c r="AE19">
        <f>New_R.rep!J290</f>
        <v>57.835700000000003</v>
      </c>
      <c r="AF19">
        <f>New_R.rep!K290</f>
        <v>26.877300000000002</v>
      </c>
      <c r="AG19">
        <f>New_R.rep!L290</f>
        <v>28.338200000000001</v>
      </c>
      <c r="AH19">
        <f>New_R.rep!M290</f>
        <v>23.495899999999999</v>
      </c>
      <c r="AI19">
        <f>New_R.rep!N290</f>
        <v>12.5778</v>
      </c>
      <c r="AJ19">
        <f>New_R.rep!O290</f>
        <v>8.0039300000000004</v>
      </c>
      <c r="AK19">
        <f>New_R.rep!P290</f>
        <v>4.7170899999999998</v>
      </c>
    </row>
    <row r="20" spans="1:37" x14ac:dyDescent="0.3">
      <c r="A20">
        <v>1981</v>
      </c>
      <c r="B20">
        <v>29777.599999999999</v>
      </c>
      <c r="C20">
        <v>10678.8</v>
      </c>
      <c r="D20">
        <v>16609.3</v>
      </c>
      <c r="E20">
        <v>4174.29</v>
      </c>
      <c r="F20">
        <v>994.49300000000005</v>
      </c>
      <c r="G20">
        <v>476.58699999999999</v>
      </c>
      <c r="H20">
        <v>301.12099999999998</v>
      </c>
      <c r="I20">
        <v>165.71600000000001</v>
      </c>
      <c r="J20">
        <v>78.824100000000001</v>
      </c>
      <c r="K20">
        <v>13.5406</v>
      </c>
      <c r="L20">
        <v>6.2744600000000004</v>
      </c>
      <c r="M20">
        <v>6.6471200000000001</v>
      </c>
      <c r="N20">
        <v>5.5287600000000001</v>
      </c>
      <c r="O20">
        <v>2.9617300000000002</v>
      </c>
      <c r="P20">
        <v>3.0099900000000002</v>
      </c>
      <c r="Q20">
        <v>1981</v>
      </c>
      <c r="R20" s="5">
        <f t="shared" si="0"/>
        <v>130077.91734999999</v>
      </c>
      <c r="S20" s="5">
        <f t="shared" si="1"/>
        <v>172405.85995000001</v>
      </c>
      <c r="T20" s="2">
        <f t="shared" si="2"/>
        <v>1.6750389282553346E-2</v>
      </c>
      <c r="U20" s="2">
        <f t="shared" si="3"/>
        <v>3.9619594034183504E-2</v>
      </c>
      <c r="V20">
        <v>1981</v>
      </c>
      <c r="W20">
        <f>New_R.rep!B291</f>
        <v>38235.199999999997</v>
      </c>
      <c r="X20">
        <f>New_R.rep!C291</f>
        <v>13253.5</v>
      </c>
      <c r="Y20">
        <f>New_R.rep!D291</f>
        <v>17891.2</v>
      </c>
      <c r="Z20">
        <f>New_R.rep!E291</f>
        <v>5430.02</v>
      </c>
      <c r="AA20">
        <f>New_R.rep!F291</f>
        <v>1968.08</v>
      </c>
      <c r="AB20">
        <f>New_R.rep!G291</f>
        <v>1312.71</v>
      </c>
      <c r="AC20">
        <f>New_R.rep!H291</f>
        <v>965.62300000000005</v>
      </c>
      <c r="AD20">
        <f>New_R.rep!I291</f>
        <v>526.09100000000001</v>
      </c>
      <c r="AE20">
        <f>New_R.rep!J291</f>
        <v>243.08199999999999</v>
      </c>
      <c r="AF20">
        <f>New_R.rep!K291</f>
        <v>42.845700000000001</v>
      </c>
      <c r="AG20">
        <f>New_R.rep!L291</f>
        <v>19.911200000000001</v>
      </c>
      <c r="AH20">
        <f>New_R.rep!M291</f>
        <v>20.993500000000001</v>
      </c>
      <c r="AI20">
        <f>New_R.rep!N291</f>
        <v>17.406199999999998</v>
      </c>
      <c r="AJ20">
        <f>New_R.rep!O291</f>
        <v>9.3178999999999998</v>
      </c>
      <c r="AK20">
        <f>New_R.rep!P291</f>
        <v>9.4239700000000006</v>
      </c>
    </row>
    <row r="21" spans="1:37" x14ac:dyDescent="0.3">
      <c r="A21">
        <v>1982</v>
      </c>
      <c r="B21">
        <v>15587.2</v>
      </c>
      <c r="C21">
        <v>12100.8</v>
      </c>
      <c r="D21">
        <v>6740.23</v>
      </c>
      <c r="E21">
        <v>11395.2</v>
      </c>
      <c r="F21">
        <v>2521.48</v>
      </c>
      <c r="G21">
        <v>539.00800000000004</v>
      </c>
      <c r="H21">
        <v>259.38200000000001</v>
      </c>
      <c r="I21">
        <v>164.57300000000001</v>
      </c>
      <c r="J21">
        <v>90.711299999999994</v>
      </c>
      <c r="K21">
        <v>43.160499999999999</v>
      </c>
      <c r="L21">
        <v>7.1787299999999998</v>
      </c>
      <c r="M21">
        <v>3.3264800000000001</v>
      </c>
      <c r="N21">
        <v>3.52406</v>
      </c>
      <c r="O21">
        <v>2.9311400000000001</v>
      </c>
      <c r="P21">
        <v>3.1659799999999998</v>
      </c>
      <c r="Q21">
        <v>1982</v>
      </c>
      <c r="R21" s="5">
        <f t="shared" si="0"/>
        <v>126065.22492999998</v>
      </c>
      <c r="S21" s="5">
        <f t="shared" si="1"/>
        <v>173428.18969999993</v>
      </c>
      <c r="T21" s="2">
        <f t="shared" si="2"/>
        <v>2.2582267171198787E-2</v>
      </c>
      <c r="U21" s="2">
        <f t="shared" si="3"/>
        <v>6.2134874021935835E-2</v>
      </c>
      <c r="V21">
        <v>1982</v>
      </c>
      <c r="W21">
        <f>New_R.rep!B292</f>
        <v>16151.8</v>
      </c>
      <c r="X21">
        <f>New_R.rep!C292</f>
        <v>15545.3</v>
      </c>
      <c r="Y21">
        <f>New_R.rep!D292</f>
        <v>8450.7999999999993</v>
      </c>
      <c r="Z21">
        <f>New_R.rep!E292</f>
        <v>13254.1</v>
      </c>
      <c r="AA21">
        <f>New_R.rep!F292</f>
        <v>4022.66</v>
      </c>
      <c r="AB21">
        <f>New_R.rep!G292</f>
        <v>1457.99</v>
      </c>
      <c r="AC21">
        <f>New_R.rep!H292</f>
        <v>972.48299999999995</v>
      </c>
      <c r="AD21">
        <f>New_R.rep!I292</f>
        <v>715.351</v>
      </c>
      <c r="AE21">
        <f>New_R.rep!J292</f>
        <v>389.738</v>
      </c>
      <c r="AF21">
        <f>New_R.rep!K292</f>
        <v>180.07900000000001</v>
      </c>
      <c r="AG21">
        <f>New_R.rep!L292</f>
        <v>31.7409</v>
      </c>
      <c r="AH21">
        <f>New_R.rep!M292</f>
        <v>14.7506</v>
      </c>
      <c r="AI21">
        <f>New_R.rep!N292</f>
        <v>15.552300000000001</v>
      </c>
      <c r="AJ21">
        <f>New_R.rep!O292</f>
        <v>12.8948</v>
      </c>
      <c r="AK21">
        <f>New_R.rep!P292</f>
        <v>13.8843</v>
      </c>
    </row>
    <row r="22" spans="1:37" x14ac:dyDescent="0.3">
      <c r="A22">
        <v>1983</v>
      </c>
      <c r="B22">
        <v>52550</v>
      </c>
      <c r="C22">
        <v>6335.59</v>
      </c>
      <c r="D22">
        <v>7679.18</v>
      </c>
      <c r="E22">
        <v>4836.8</v>
      </c>
      <c r="F22">
        <v>7481.12</v>
      </c>
      <c r="G22">
        <v>1529.69</v>
      </c>
      <c r="H22">
        <v>323.37900000000002</v>
      </c>
      <c r="I22">
        <v>156.024</v>
      </c>
      <c r="J22">
        <v>98.210999999999999</v>
      </c>
      <c r="K22">
        <v>53.897199999999998</v>
      </c>
      <c r="L22">
        <v>24.135200000000001</v>
      </c>
      <c r="M22">
        <v>4.0143199999999997</v>
      </c>
      <c r="N22">
        <v>1.86016</v>
      </c>
      <c r="O22">
        <v>1.9706399999999999</v>
      </c>
      <c r="P22">
        <v>3.4094899999999999</v>
      </c>
      <c r="Q22">
        <v>1983</v>
      </c>
      <c r="R22" s="5">
        <f t="shared" si="0"/>
        <v>159540.94842999999</v>
      </c>
      <c r="S22" s="5">
        <f t="shared" si="1"/>
        <v>201215.00140000004</v>
      </c>
      <c r="T22" s="2">
        <f t="shared" si="2"/>
        <v>2.7091890587054922E-2</v>
      </c>
      <c r="U22" s="2">
        <f t="shared" si="3"/>
        <v>7.1274929143960788E-2</v>
      </c>
      <c r="V22">
        <v>1983</v>
      </c>
      <c r="W22">
        <f>New_R.rep!B293</f>
        <v>42996.800000000003</v>
      </c>
      <c r="X22">
        <f>New_R.rep!C293</f>
        <v>6566.83</v>
      </c>
      <c r="Y22">
        <f>New_R.rep!D293</f>
        <v>9912.1</v>
      </c>
      <c r="Z22">
        <f>New_R.rep!E293</f>
        <v>6260.51</v>
      </c>
      <c r="AA22">
        <f>New_R.rep!F293</f>
        <v>9818.8700000000008</v>
      </c>
      <c r="AB22">
        <f>New_R.rep!G293</f>
        <v>2980.06</v>
      </c>
      <c r="AC22">
        <f>New_R.rep!H293</f>
        <v>1080.0999999999999</v>
      </c>
      <c r="AD22">
        <f>New_R.rep!I293</f>
        <v>720.43299999999999</v>
      </c>
      <c r="AE22">
        <f>New_R.rep!J293</f>
        <v>529.94500000000005</v>
      </c>
      <c r="AF22">
        <f>New_R.rep!K293</f>
        <v>288.72500000000002</v>
      </c>
      <c r="AG22">
        <f>New_R.rep!L293</f>
        <v>133.40600000000001</v>
      </c>
      <c r="AH22">
        <f>New_R.rep!M293</f>
        <v>23.514199999999999</v>
      </c>
      <c r="AI22">
        <f>New_R.rep!N293</f>
        <v>10.9275</v>
      </c>
      <c r="AJ22">
        <f>New_R.rep!O293</f>
        <v>11.5215</v>
      </c>
      <c r="AK22">
        <f>New_R.rep!P293</f>
        <v>19.8385</v>
      </c>
    </row>
    <row r="23" spans="1:37" x14ac:dyDescent="0.3">
      <c r="A23">
        <v>1984</v>
      </c>
      <c r="B23">
        <v>13031.6</v>
      </c>
      <c r="C23">
        <v>21360.9</v>
      </c>
      <c r="D23">
        <v>4020.66</v>
      </c>
      <c r="E23">
        <v>5539.8</v>
      </c>
      <c r="F23">
        <v>3278.8</v>
      </c>
      <c r="G23">
        <v>4818.7</v>
      </c>
      <c r="H23">
        <v>937.59799999999996</v>
      </c>
      <c r="I23">
        <v>198.499</v>
      </c>
      <c r="J23">
        <v>95.167100000000005</v>
      </c>
      <c r="K23">
        <v>58.761000000000003</v>
      </c>
      <c r="L23">
        <v>29.4178</v>
      </c>
      <c r="M23">
        <v>13.173299999999999</v>
      </c>
      <c r="N23">
        <v>2.1910699999999999</v>
      </c>
      <c r="O23">
        <v>1.0153000000000001</v>
      </c>
      <c r="P23">
        <v>2.9365399999999999</v>
      </c>
      <c r="Q23">
        <v>1984</v>
      </c>
      <c r="R23" s="5">
        <f t="shared" si="0"/>
        <v>145444.49351</v>
      </c>
      <c r="S23" s="5">
        <f t="shared" si="1"/>
        <v>187391.27086000002</v>
      </c>
      <c r="T23" s="2">
        <f t="shared" si="2"/>
        <v>0.11533150723395172</v>
      </c>
      <c r="U23" s="2">
        <f t="shared" si="3"/>
        <v>0.21397842302048892</v>
      </c>
      <c r="V23">
        <v>1984</v>
      </c>
      <c r="W23">
        <f>New_R.rep!B294</f>
        <v>8850.08</v>
      </c>
      <c r="X23">
        <f>New_R.rep!C294</f>
        <v>17481.2</v>
      </c>
      <c r="Y23">
        <f>New_R.rep!D294</f>
        <v>4187.2</v>
      </c>
      <c r="Z23">
        <f>New_R.rep!E294</f>
        <v>7343.07</v>
      </c>
      <c r="AA23">
        <f>New_R.rep!F294</f>
        <v>4637.8999999999996</v>
      </c>
      <c r="AB23">
        <f>New_R.rep!G294</f>
        <v>7274</v>
      </c>
      <c r="AC23">
        <f>New_R.rep!H294</f>
        <v>2207.6799999999998</v>
      </c>
      <c r="AD23">
        <f>New_R.rep!I294</f>
        <v>800.16</v>
      </c>
      <c r="AE23">
        <f>New_R.rep!J294</f>
        <v>533.71</v>
      </c>
      <c r="AF23">
        <f>New_R.rep!K294</f>
        <v>392.59300000000002</v>
      </c>
      <c r="AG23">
        <f>New_R.rep!L294</f>
        <v>213.893</v>
      </c>
      <c r="AH23">
        <f>New_R.rep!M294</f>
        <v>98.829700000000003</v>
      </c>
      <c r="AI23">
        <f>New_R.rep!N294</f>
        <v>17.419799999999999</v>
      </c>
      <c r="AJ23">
        <f>New_R.rep!O294</f>
        <v>8.0952900000000003</v>
      </c>
      <c r="AK23">
        <f>New_R.rep!P294</f>
        <v>23.231999999999999</v>
      </c>
    </row>
    <row r="24" spans="1:37" x14ac:dyDescent="0.3">
      <c r="A24">
        <v>1985</v>
      </c>
      <c r="B24">
        <v>35369.1</v>
      </c>
      <c r="C24">
        <v>5297.35</v>
      </c>
      <c r="D24">
        <v>13568.1</v>
      </c>
      <c r="E24">
        <v>2901.71</v>
      </c>
      <c r="F24">
        <v>3781.55</v>
      </c>
      <c r="G24">
        <v>2057.67</v>
      </c>
      <c r="H24">
        <v>3040.76</v>
      </c>
      <c r="I24">
        <v>579.15700000000004</v>
      </c>
      <c r="J24">
        <v>121.539</v>
      </c>
      <c r="K24">
        <v>57.000599999999999</v>
      </c>
      <c r="L24">
        <v>31.533300000000001</v>
      </c>
      <c r="M24">
        <v>15.7867</v>
      </c>
      <c r="N24">
        <v>7.0692700000000004</v>
      </c>
      <c r="O24">
        <v>1.17581</v>
      </c>
      <c r="P24">
        <v>2.1206999999999998</v>
      </c>
      <c r="Q24">
        <v>1985</v>
      </c>
      <c r="R24" s="5">
        <f t="shared" si="0"/>
        <v>157787.62204999998</v>
      </c>
      <c r="S24" s="5">
        <f t="shared" si="1"/>
        <v>188856.32500000001</v>
      </c>
      <c r="T24" s="2">
        <f t="shared" si="2"/>
        <v>8.8488236098391723E-2</v>
      </c>
      <c r="U24" s="2">
        <f t="shared" si="3"/>
        <v>0.21207232134629023</v>
      </c>
      <c r="V24">
        <v>1985</v>
      </c>
      <c r="W24">
        <f>New_R.rep!B295</f>
        <v>21323.3</v>
      </c>
      <c r="X24">
        <f>New_R.rep!C295</f>
        <v>3598.17</v>
      </c>
      <c r="Y24">
        <f>New_R.rep!D295</f>
        <v>11146.5</v>
      </c>
      <c r="Z24">
        <f>New_R.rep!E295</f>
        <v>3101.95</v>
      </c>
      <c r="AA24">
        <f>New_R.rep!F295</f>
        <v>5439.88</v>
      </c>
      <c r="AB24">
        <f>New_R.rep!G295</f>
        <v>3435.84</v>
      </c>
      <c r="AC24">
        <f>New_R.rep!H295</f>
        <v>5388.71</v>
      </c>
      <c r="AD24">
        <f>New_R.rep!I295</f>
        <v>1635.49</v>
      </c>
      <c r="AE24">
        <f>New_R.rep!J295</f>
        <v>592.77300000000002</v>
      </c>
      <c r="AF24">
        <f>New_R.rep!K295</f>
        <v>395.38200000000001</v>
      </c>
      <c r="AG24">
        <f>New_R.rep!L295</f>
        <v>290.83999999999997</v>
      </c>
      <c r="AH24">
        <f>New_R.rep!M295</f>
        <v>158.45500000000001</v>
      </c>
      <c r="AI24">
        <f>New_R.rep!N295</f>
        <v>73.214799999999997</v>
      </c>
      <c r="AJ24">
        <f>New_R.rep!O295</f>
        <v>12.9049</v>
      </c>
      <c r="AK24">
        <f>New_R.rep!P295</f>
        <v>23.207799999999999</v>
      </c>
    </row>
    <row r="25" spans="1:37" x14ac:dyDescent="0.3">
      <c r="A25">
        <v>1986</v>
      </c>
      <c r="B25">
        <v>14505.5</v>
      </c>
      <c r="C25">
        <v>14377.8</v>
      </c>
      <c r="D25">
        <v>3360.06</v>
      </c>
      <c r="E25">
        <v>9746.81</v>
      </c>
      <c r="F25">
        <v>2021.56</v>
      </c>
      <c r="G25">
        <v>2480.88</v>
      </c>
      <c r="H25">
        <v>1252.96</v>
      </c>
      <c r="I25">
        <v>1871.3</v>
      </c>
      <c r="J25">
        <v>350.971</v>
      </c>
      <c r="K25">
        <v>72.311899999999994</v>
      </c>
      <c r="L25">
        <v>30.0046</v>
      </c>
      <c r="M25">
        <v>16.598800000000001</v>
      </c>
      <c r="N25">
        <v>8.3099500000000006</v>
      </c>
      <c r="O25">
        <v>3.7212000000000001</v>
      </c>
      <c r="P25">
        <v>1.73525</v>
      </c>
      <c r="Q25">
        <v>1986</v>
      </c>
      <c r="R25" s="5">
        <f t="shared" si="0"/>
        <v>145659.96909999999</v>
      </c>
      <c r="S25" s="5">
        <f t="shared" si="1"/>
        <v>174658.83659999998</v>
      </c>
      <c r="T25" s="2">
        <f t="shared" si="2"/>
        <v>0.12153152046854794</v>
      </c>
      <c r="U25" s="2">
        <f t="shared" si="3"/>
        <v>0.3031320297129354</v>
      </c>
      <c r="V25">
        <v>1986</v>
      </c>
      <c r="W25">
        <f>New_R.rep!B296</f>
        <v>8193.56</v>
      </c>
      <c r="X25">
        <f>New_R.rep!C296</f>
        <v>8669.42</v>
      </c>
      <c r="Y25">
        <f>New_R.rep!D296</f>
        <v>2294.3000000000002</v>
      </c>
      <c r="Z25">
        <f>New_R.rep!E296</f>
        <v>8257.5400000000009</v>
      </c>
      <c r="AA25">
        <f>New_R.rep!F296</f>
        <v>2297.98</v>
      </c>
      <c r="AB25">
        <f>New_R.rep!G296</f>
        <v>4029.96</v>
      </c>
      <c r="AC25">
        <f>New_R.rep!H296</f>
        <v>2545.33</v>
      </c>
      <c r="AD25">
        <f>New_R.rep!I296</f>
        <v>3992.06</v>
      </c>
      <c r="AE25">
        <f>New_R.rep!J296</f>
        <v>1211.5999999999999</v>
      </c>
      <c r="AF25">
        <f>New_R.rep!K296</f>
        <v>439.137</v>
      </c>
      <c r="AG25">
        <f>New_R.rep!L296</f>
        <v>292.90600000000001</v>
      </c>
      <c r="AH25">
        <f>New_R.rep!M296</f>
        <v>215.46</v>
      </c>
      <c r="AI25">
        <f>New_R.rep!N296</f>
        <v>117.387</v>
      </c>
      <c r="AJ25">
        <f>New_R.rep!O296</f>
        <v>54.238900000000001</v>
      </c>
      <c r="AK25">
        <f>New_R.rep!P296</f>
        <v>26.753</v>
      </c>
    </row>
    <row r="26" spans="1:37" x14ac:dyDescent="0.3">
      <c r="A26">
        <v>1987</v>
      </c>
      <c r="B26">
        <v>8493.2199999999993</v>
      </c>
      <c r="C26">
        <v>5896.74</v>
      </c>
      <c r="D26">
        <v>9116.67</v>
      </c>
      <c r="E26">
        <v>2421.34</v>
      </c>
      <c r="F26">
        <v>6680.43</v>
      </c>
      <c r="G26">
        <v>1344.19</v>
      </c>
      <c r="H26">
        <v>1537.94</v>
      </c>
      <c r="I26">
        <v>775.15099999999995</v>
      </c>
      <c r="J26">
        <v>1178.75</v>
      </c>
      <c r="K26">
        <v>212.864</v>
      </c>
      <c r="L26">
        <v>40.127200000000002</v>
      </c>
      <c r="M26">
        <v>16.650099999999998</v>
      </c>
      <c r="N26">
        <v>9.2110199999999995</v>
      </c>
      <c r="O26">
        <v>4.6113499999999998</v>
      </c>
      <c r="P26">
        <v>3.0278900000000002</v>
      </c>
      <c r="Q26">
        <v>1987</v>
      </c>
      <c r="R26" s="5">
        <f t="shared" si="0"/>
        <v>129364.45891000002</v>
      </c>
      <c r="S26" s="5">
        <f t="shared" si="1"/>
        <v>157592.98280000003</v>
      </c>
      <c r="T26" s="2">
        <f t="shared" si="2"/>
        <v>0.13576457219815194</v>
      </c>
      <c r="U26" s="2">
        <f t="shared" si="3"/>
        <v>0.34434426478436669</v>
      </c>
      <c r="V26">
        <v>1987</v>
      </c>
      <c r="W26">
        <f>New_R.rep!B297</f>
        <v>4796.75</v>
      </c>
      <c r="X26">
        <f>New_R.rep!C297</f>
        <v>3331.25</v>
      </c>
      <c r="Y26">
        <f>New_R.rep!D297</f>
        <v>5527.87</v>
      </c>
      <c r="Z26">
        <f>New_R.rep!E297</f>
        <v>1699.66</v>
      </c>
      <c r="AA26">
        <f>New_R.rep!F297</f>
        <v>6117.33</v>
      </c>
      <c r="AB26">
        <f>New_R.rep!G297</f>
        <v>1702.39</v>
      </c>
      <c r="AC26">
        <f>New_R.rep!H297</f>
        <v>2985.47</v>
      </c>
      <c r="AD26">
        <f>New_R.rep!I297</f>
        <v>1885.63</v>
      </c>
      <c r="AE26">
        <f>New_R.rep!J297</f>
        <v>2957.39</v>
      </c>
      <c r="AF26">
        <f>New_R.rep!K297</f>
        <v>897.57600000000002</v>
      </c>
      <c r="AG26">
        <f>New_R.rep!L297</f>
        <v>325.32100000000003</v>
      </c>
      <c r="AH26">
        <f>New_R.rep!M297</f>
        <v>216.99</v>
      </c>
      <c r="AI26">
        <f>New_R.rep!N297</f>
        <v>159.61600000000001</v>
      </c>
      <c r="AJ26">
        <f>New_R.rep!O297</f>
        <v>86.962199999999996</v>
      </c>
      <c r="AK26">
        <f>New_R.rep!P297</f>
        <v>60.0002</v>
      </c>
    </row>
    <row r="27" spans="1:37" x14ac:dyDescent="0.3">
      <c r="A27">
        <v>1988</v>
      </c>
      <c r="B27">
        <v>5490.94</v>
      </c>
      <c r="C27">
        <v>3452.81</v>
      </c>
      <c r="D27">
        <v>3745.15</v>
      </c>
      <c r="E27">
        <v>6626.92</v>
      </c>
      <c r="F27">
        <v>1716.09</v>
      </c>
      <c r="G27">
        <v>4593.62</v>
      </c>
      <c r="H27">
        <v>887.61500000000001</v>
      </c>
      <c r="I27">
        <v>1016.84</v>
      </c>
      <c r="J27">
        <v>484.26100000000002</v>
      </c>
      <c r="K27">
        <v>736.83799999999997</v>
      </c>
      <c r="L27">
        <v>127.90900000000001</v>
      </c>
      <c r="M27">
        <v>24.112200000000001</v>
      </c>
      <c r="N27">
        <v>10.004899999999999</v>
      </c>
      <c r="O27">
        <v>5.53484</v>
      </c>
      <c r="P27">
        <v>4.5903700000000001</v>
      </c>
      <c r="Q27">
        <v>1988</v>
      </c>
      <c r="R27" s="5">
        <f t="shared" si="0"/>
        <v>114329.36641</v>
      </c>
      <c r="S27" s="5">
        <f t="shared" si="1"/>
        <v>140016.13700000002</v>
      </c>
      <c r="T27" s="2">
        <f t="shared" si="2"/>
        <v>0.27283688098584291</v>
      </c>
      <c r="U27" s="2">
        <f t="shared" si="3"/>
        <v>0.50329921787695542</v>
      </c>
      <c r="V27">
        <v>1988</v>
      </c>
      <c r="W27">
        <f>New_R.rep!B298</f>
        <v>3288.76</v>
      </c>
      <c r="X27">
        <f>New_R.rep!C298</f>
        <v>1950.21</v>
      </c>
      <c r="Y27">
        <f>New_R.rep!D298</f>
        <v>2124.1</v>
      </c>
      <c r="Z27">
        <f>New_R.rep!E298</f>
        <v>4095.14</v>
      </c>
      <c r="AA27">
        <f>New_R.rep!F298</f>
        <v>1259.1400000000001</v>
      </c>
      <c r="AB27">
        <f>New_R.rep!G298</f>
        <v>4531.83</v>
      </c>
      <c r="AC27">
        <f>New_R.rep!H298</f>
        <v>1261.1600000000001</v>
      </c>
      <c r="AD27">
        <f>New_R.rep!I298</f>
        <v>2211.69</v>
      </c>
      <c r="AE27">
        <f>New_R.rep!J298</f>
        <v>1396.91</v>
      </c>
      <c r="AF27">
        <f>New_R.rep!K298</f>
        <v>2190.89</v>
      </c>
      <c r="AG27">
        <f>New_R.rep!L298</f>
        <v>664.94100000000003</v>
      </c>
      <c r="AH27">
        <f>New_R.rep!M298</f>
        <v>241.00399999999999</v>
      </c>
      <c r="AI27">
        <f>New_R.rep!N298</f>
        <v>160.75</v>
      </c>
      <c r="AJ27">
        <f>New_R.rep!O298</f>
        <v>118.247</v>
      </c>
      <c r="AK27">
        <f>New_R.rep!P298</f>
        <v>108.872</v>
      </c>
    </row>
    <row r="28" spans="1:37" x14ac:dyDescent="0.3">
      <c r="A28">
        <v>1989</v>
      </c>
      <c r="B28">
        <v>10356.6</v>
      </c>
      <c r="C28">
        <v>2232.21</v>
      </c>
      <c r="D28">
        <v>2189.29</v>
      </c>
      <c r="E28">
        <v>2564.64</v>
      </c>
      <c r="F28">
        <v>4553.7299999999996</v>
      </c>
      <c r="G28">
        <v>1103.73</v>
      </c>
      <c r="H28">
        <v>2955.34</v>
      </c>
      <c r="I28">
        <v>539.98</v>
      </c>
      <c r="J28">
        <v>626.75400000000002</v>
      </c>
      <c r="K28">
        <v>297.51600000000002</v>
      </c>
      <c r="L28">
        <v>455.20699999999999</v>
      </c>
      <c r="M28">
        <v>79.020099999999999</v>
      </c>
      <c r="N28">
        <v>14.8962</v>
      </c>
      <c r="O28">
        <v>6.1809099999999999</v>
      </c>
      <c r="P28">
        <v>6.2552000000000003</v>
      </c>
      <c r="Q28">
        <v>1989</v>
      </c>
      <c r="R28" s="5">
        <f t="shared" si="0"/>
        <v>100991.17553999997</v>
      </c>
      <c r="S28" s="5">
        <f t="shared" si="1"/>
        <v>126639.06999999999</v>
      </c>
      <c r="T28" s="2">
        <f t="shared" si="2"/>
        <v>0.21746197157401495</v>
      </c>
      <c r="U28" s="2">
        <f t="shared" si="3"/>
        <v>0.42781029218549643</v>
      </c>
      <c r="V28">
        <v>1989</v>
      </c>
      <c r="W28">
        <f>New_R.rep!B299</f>
        <v>6827.81</v>
      </c>
      <c r="X28">
        <f>New_R.rep!C299</f>
        <v>1337.11</v>
      </c>
      <c r="Y28">
        <f>New_R.rep!D299</f>
        <v>1243.51</v>
      </c>
      <c r="Z28">
        <f>New_R.rep!E299</f>
        <v>1573.57</v>
      </c>
      <c r="AA28">
        <f>New_R.rep!F299</f>
        <v>3033.76</v>
      </c>
      <c r="AB28">
        <f>New_R.rep!G299</f>
        <v>932.79200000000003</v>
      </c>
      <c r="AC28">
        <f>New_R.rep!H299</f>
        <v>3357.26</v>
      </c>
      <c r="AD28">
        <f>New_R.rep!I299</f>
        <v>934.29</v>
      </c>
      <c r="AE28">
        <f>New_R.rep!J299</f>
        <v>1638.46</v>
      </c>
      <c r="AF28">
        <f>New_R.rep!K299</f>
        <v>1034.8599999999999</v>
      </c>
      <c r="AG28">
        <f>New_R.rep!L299</f>
        <v>1623.05</v>
      </c>
      <c r="AH28">
        <f>New_R.rep!M299</f>
        <v>492.6</v>
      </c>
      <c r="AI28">
        <f>New_R.rep!N299</f>
        <v>178.54</v>
      </c>
      <c r="AJ28">
        <f>New_R.rep!O299</f>
        <v>119.087</v>
      </c>
      <c r="AK28">
        <f>New_R.rep!P299</f>
        <v>168.25399999999999</v>
      </c>
    </row>
    <row r="29" spans="1:37" x14ac:dyDescent="0.3">
      <c r="A29">
        <v>1990</v>
      </c>
      <c r="B29">
        <v>50175.1</v>
      </c>
      <c r="C29">
        <v>4210.3</v>
      </c>
      <c r="D29">
        <v>1415.53</v>
      </c>
      <c r="E29">
        <v>1558.06</v>
      </c>
      <c r="F29">
        <v>1739.62</v>
      </c>
      <c r="G29">
        <v>2988.74</v>
      </c>
      <c r="H29">
        <v>695.36</v>
      </c>
      <c r="I29">
        <v>1760.72</v>
      </c>
      <c r="J29">
        <v>325.161</v>
      </c>
      <c r="K29">
        <v>381.98</v>
      </c>
      <c r="L29">
        <v>181.52600000000001</v>
      </c>
      <c r="M29">
        <v>277.74</v>
      </c>
      <c r="N29">
        <v>48.213200000000001</v>
      </c>
      <c r="O29">
        <v>9.0887200000000004</v>
      </c>
      <c r="P29">
        <v>7.5877499999999998</v>
      </c>
      <c r="Q29">
        <v>1990</v>
      </c>
      <c r="R29" s="5">
        <f t="shared" si="0"/>
        <v>127602.09493000002</v>
      </c>
      <c r="S29" s="5">
        <f t="shared" si="1"/>
        <v>142636.16399999999</v>
      </c>
      <c r="T29" s="2">
        <f t="shared" si="2"/>
        <v>0.10149972501588501</v>
      </c>
      <c r="U29" s="2">
        <f t="shared" si="3"/>
        <v>0.19437156615190163</v>
      </c>
      <c r="V29">
        <v>1990</v>
      </c>
      <c r="W29">
        <f>New_R.rep!B300</f>
        <v>35776.400000000001</v>
      </c>
      <c r="X29">
        <f>New_R.rep!C300</f>
        <v>2775.98</v>
      </c>
      <c r="Y29">
        <f>New_R.rep!D300</f>
        <v>852.58</v>
      </c>
      <c r="Z29">
        <f>New_R.rep!E300</f>
        <v>921.21500000000003</v>
      </c>
      <c r="AA29">
        <f>New_R.rep!F300</f>
        <v>1165.73</v>
      </c>
      <c r="AB29">
        <f>New_R.rep!G300</f>
        <v>2247.46</v>
      </c>
      <c r="AC29">
        <f>New_R.rep!H300</f>
        <v>691.029</v>
      </c>
      <c r="AD29">
        <f>New_R.rep!I300</f>
        <v>2487.12</v>
      </c>
      <c r="AE29">
        <f>New_R.rep!J300</f>
        <v>692.13900000000001</v>
      </c>
      <c r="AF29">
        <f>New_R.rep!K300</f>
        <v>1213.8</v>
      </c>
      <c r="AG29">
        <f>New_R.rep!L300</f>
        <v>766.64</v>
      </c>
      <c r="AH29">
        <f>New_R.rep!M300</f>
        <v>1202.3800000000001</v>
      </c>
      <c r="AI29">
        <f>New_R.rep!N300</f>
        <v>364.92700000000002</v>
      </c>
      <c r="AJ29">
        <f>New_R.rep!O300</f>
        <v>132.26599999999999</v>
      </c>
      <c r="AK29">
        <f>New_R.rep!P300</f>
        <v>212.86699999999999</v>
      </c>
    </row>
    <row r="30" spans="1:37" x14ac:dyDescent="0.3">
      <c r="A30">
        <v>1991</v>
      </c>
      <c r="B30">
        <v>25581.8</v>
      </c>
      <c r="C30">
        <v>20397.3</v>
      </c>
      <c r="D30">
        <v>2661.73</v>
      </c>
      <c r="E30">
        <v>1002.67</v>
      </c>
      <c r="F30">
        <v>972.77499999999998</v>
      </c>
      <c r="G30">
        <v>1022.63</v>
      </c>
      <c r="H30">
        <v>1723.71</v>
      </c>
      <c r="I30">
        <v>391.851</v>
      </c>
      <c r="J30">
        <v>982.20600000000002</v>
      </c>
      <c r="K30">
        <v>184.00899999999999</v>
      </c>
      <c r="L30">
        <v>221.03100000000001</v>
      </c>
      <c r="M30">
        <v>105.039</v>
      </c>
      <c r="N30">
        <v>160.71299999999999</v>
      </c>
      <c r="O30">
        <v>27.898399999999999</v>
      </c>
      <c r="P30">
        <v>9.6497600000000006</v>
      </c>
      <c r="Q30">
        <v>1991</v>
      </c>
      <c r="R30" s="5">
        <f t="shared" si="0"/>
        <v>121569.049</v>
      </c>
      <c r="S30" s="5">
        <f t="shared" si="1"/>
        <v>138681.826</v>
      </c>
      <c r="T30" s="2">
        <f t="shared" si="2"/>
        <v>8.7090560032082057E-2</v>
      </c>
      <c r="U30" s="2">
        <f t="shared" si="3"/>
        <v>0.18116208493864153</v>
      </c>
      <c r="V30">
        <v>1991</v>
      </c>
      <c r="W30">
        <f>New_R.rep!B301</f>
        <v>19793.7</v>
      </c>
      <c r="X30">
        <f>New_R.rep!C301</f>
        <v>14545.6</v>
      </c>
      <c r="Y30">
        <f>New_R.rep!D301</f>
        <v>1770.04</v>
      </c>
      <c r="Z30">
        <f>New_R.rep!E301</f>
        <v>631.60699999999997</v>
      </c>
      <c r="AA30">
        <f>New_R.rep!F301</f>
        <v>682.45299999999997</v>
      </c>
      <c r="AB30">
        <f>New_R.rep!G301</f>
        <v>863.59500000000003</v>
      </c>
      <c r="AC30">
        <f>New_R.rep!H301</f>
        <v>1664.96</v>
      </c>
      <c r="AD30">
        <f>New_R.rep!I301</f>
        <v>511.92700000000002</v>
      </c>
      <c r="AE30">
        <f>New_R.rep!J301</f>
        <v>1842.51</v>
      </c>
      <c r="AF30">
        <f>New_R.rep!K301</f>
        <v>512.74900000000002</v>
      </c>
      <c r="AG30">
        <f>New_R.rep!L301</f>
        <v>899.20600000000002</v>
      </c>
      <c r="AH30">
        <f>New_R.rep!M301</f>
        <v>567.94100000000003</v>
      </c>
      <c r="AI30">
        <f>New_R.rep!N301</f>
        <v>890.74800000000005</v>
      </c>
      <c r="AJ30">
        <f>New_R.rep!O301</f>
        <v>270.34500000000003</v>
      </c>
      <c r="AK30">
        <f>New_R.rep!P301</f>
        <v>255.68100000000001</v>
      </c>
    </row>
    <row r="31" spans="1:37" x14ac:dyDescent="0.3">
      <c r="A31">
        <v>1992</v>
      </c>
      <c r="B31">
        <v>22046.9</v>
      </c>
      <c r="C31">
        <v>10399.799999999999</v>
      </c>
      <c r="D31">
        <v>12902.7</v>
      </c>
      <c r="E31">
        <v>1918.4</v>
      </c>
      <c r="F31">
        <v>658.16200000000003</v>
      </c>
      <c r="G31">
        <v>584.87199999999996</v>
      </c>
      <c r="H31">
        <v>591.13199999999995</v>
      </c>
      <c r="I31">
        <v>912.47199999999998</v>
      </c>
      <c r="J31">
        <v>218.87899999999999</v>
      </c>
      <c r="K31">
        <v>520.70000000000005</v>
      </c>
      <c r="L31">
        <v>99.207800000000006</v>
      </c>
      <c r="M31">
        <v>119.16800000000001</v>
      </c>
      <c r="N31">
        <v>56.631399999999999</v>
      </c>
      <c r="O31">
        <v>86.6477</v>
      </c>
      <c r="P31">
        <v>20.2439</v>
      </c>
      <c r="Q31">
        <v>1992</v>
      </c>
      <c r="R31" s="5">
        <f t="shared" si="0"/>
        <v>119417.08930000001</v>
      </c>
      <c r="S31" s="5">
        <f t="shared" si="1"/>
        <v>137859.58800000002</v>
      </c>
      <c r="T31" s="2">
        <f t="shared" si="2"/>
        <v>6.2772979612892743E-2</v>
      </c>
      <c r="U31" s="2">
        <f t="shared" si="3"/>
        <v>0.14777295770202692</v>
      </c>
      <c r="V31">
        <v>1992</v>
      </c>
      <c r="W31">
        <f>New_R.rep!B302</f>
        <v>19188.3</v>
      </c>
      <c r="X31">
        <f>New_R.rep!C302</f>
        <v>8047.53</v>
      </c>
      <c r="Y31">
        <f>New_R.rep!D302</f>
        <v>9274.68</v>
      </c>
      <c r="Z31">
        <f>New_R.rep!E302</f>
        <v>1311.28</v>
      </c>
      <c r="AA31">
        <f>New_R.rep!F302</f>
        <v>467.90600000000001</v>
      </c>
      <c r="AB31">
        <f>New_R.rep!G302</f>
        <v>505.57299999999998</v>
      </c>
      <c r="AC31">
        <f>New_R.rep!H302</f>
        <v>639.76700000000005</v>
      </c>
      <c r="AD31">
        <f>New_R.rep!I302</f>
        <v>1233.43</v>
      </c>
      <c r="AE31">
        <f>New_R.rep!J302</f>
        <v>379.245</v>
      </c>
      <c r="AF31">
        <f>New_R.rep!K302</f>
        <v>1364.96</v>
      </c>
      <c r="AG31">
        <f>New_R.rep!L302</f>
        <v>379.85399999999998</v>
      </c>
      <c r="AH31">
        <f>New_R.rep!M302</f>
        <v>666.14800000000002</v>
      </c>
      <c r="AI31">
        <f>New_R.rep!N302</f>
        <v>420.74099999999999</v>
      </c>
      <c r="AJ31">
        <f>New_R.rep!O302</f>
        <v>659.88199999999995</v>
      </c>
      <c r="AK31">
        <f>New_R.rep!P302</f>
        <v>389.68900000000002</v>
      </c>
    </row>
    <row r="32" spans="1:37" x14ac:dyDescent="0.3">
      <c r="A32">
        <v>1993</v>
      </c>
      <c r="B32">
        <v>47813.1</v>
      </c>
      <c r="C32">
        <v>8962.57</v>
      </c>
      <c r="D32">
        <v>6566.9</v>
      </c>
      <c r="E32">
        <v>8946.32</v>
      </c>
      <c r="F32">
        <v>1281.79</v>
      </c>
      <c r="G32">
        <v>408.60700000000003</v>
      </c>
      <c r="H32">
        <v>320.37099999999998</v>
      </c>
      <c r="I32">
        <v>296.74299999999999</v>
      </c>
      <c r="J32">
        <v>428.95400000000001</v>
      </c>
      <c r="K32">
        <v>100.154</v>
      </c>
      <c r="L32">
        <v>239.44900000000001</v>
      </c>
      <c r="M32">
        <v>45.621600000000001</v>
      </c>
      <c r="N32">
        <v>54.800400000000003</v>
      </c>
      <c r="O32">
        <v>26.0425</v>
      </c>
      <c r="P32">
        <v>49.155099999999997</v>
      </c>
      <c r="Q32">
        <v>1993</v>
      </c>
      <c r="R32" s="5">
        <f t="shared" si="0"/>
        <v>144559.20390000002</v>
      </c>
      <c r="S32" s="5">
        <f t="shared" si="1"/>
        <v>160868.78100000002</v>
      </c>
      <c r="T32" s="2">
        <f t="shared" si="2"/>
        <v>2.6077343628889603E-2</v>
      </c>
      <c r="U32" s="2">
        <f t="shared" si="3"/>
        <v>7.8463589612600984E-2</v>
      </c>
      <c r="V32">
        <v>1993</v>
      </c>
      <c r="W32">
        <f>New_R.rep!B303</f>
        <v>41062.9</v>
      </c>
      <c r="X32">
        <f>New_R.rep!C303</f>
        <v>7801.39</v>
      </c>
      <c r="Y32">
        <f>New_R.rep!D303</f>
        <v>5131.33</v>
      </c>
      <c r="Z32">
        <f>New_R.rep!E303</f>
        <v>6870.85</v>
      </c>
      <c r="AA32">
        <f>New_R.rep!F303</f>
        <v>971.42</v>
      </c>
      <c r="AB32">
        <f>New_R.rep!G303</f>
        <v>346.63299999999998</v>
      </c>
      <c r="AC32">
        <f>New_R.rep!H303</f>
        <v>374.53800000000001</v>
      </c>
      <c r="AD32">
        <f>New_R.rep!I303</f>
        <v>473.95100000000002</v>
      </c>
      <c r="AE32">
        <f>New_R.rep!J303</f>
        <v>913.75</v>
      </c>
      <c r="AF32">
        <f>New_R.rep!K303</f>
        <v>280.95100000000002</v>
      </c>
      <c r="AG32">
        <f>New_R.rep!L303</f>
        <v>1011.19</v>
      </c>
      <c r="AH32">
        <f>New_R.rep!M303</f>
        <v>281.40300000000002</v>
      </c>
      <c r="AI32">
        <f>New_R.rep!N303</f>
        <v>493.495</v>
      </c>
      <c r="AJ32">
        <f>New_R.rep!O303</f>
        <v>311.69200000000001</v>
      </c>
      <c r="AK32">
        <f>New_R.rep!P303</f>
        <v>777.54200000000003</v>
      </c>
    </row>
    <row r="33" spans="1:37" x14ac:dyDescent="0.3">
      <c r="A33">
        <v>1994</v>
      </c>
      <c r="B33">
        <v>14781.9</v>
      </c>
      <c r="C33">
        <v>19438.099999999999</v>
      </c>
      <c r="D33">
        <v>5700.08</v>
      </c>
      <c r="E33">
        <v>4652.1499999999996</v>
      </c>
      <c r="F33">
        <v>5662.42</v>
      </c>
      <c r="G33">
        <v>836.36900000000003</v>
      </c>
      <c r="H33">
        <v>246.346</v>
      </c>
      <c r="I33">
        <v>180.65799999999999</v>
      </c>
      <c r="J33">
        <v>167.49299999999999</v>
      </c>
      <c r="K33">
        <v>241.89599999999999</v>
      </c>
      <c r="L33">
        <v>57.466299999999997</v>
      </c>
      <c r="M33">
        <v>137.39099999999999</v>
      </c>
      <c r="N33">
        <v>26.1767</v>
      </c>
      <c r="O33">
        <v>31.443300000000001</v>
      </c>
      <c r="P33">
        <v>43.146700000000003</v>
      </c>
      <c r="Q33">
        <v>1994</v>
      </c>
      <c r="R33" s="5">
        <f t="shared" si="0"/>
        <v>133501.86210000003</v>
      </c>
      <c r="S33" s="5">
        <f t="shared" si="1"/>
        <v>149628.386</v>
      </c>
      <c r="T33" s="2">
        <f t="shared" si="2"/>
        <v>3.7706351025254541E-2</v>
      </c>
      <c r="U33" s="2">
        <f t="shared" si="3"/>
        <v>9.9647211557310642E-2</v>
      </c>
      <c r="V33">
        <v>1994</v>
      </c>
      <c r="W33">
        <f>New_R.rep!B304</f>
        <v>11184.3</v>
      </c>
      <c r="X33">
        <f>New_R.rep!C304</f>
        <v>16694.900000000001</v>
      </c>
      <c r="Y33">
        <f>New_R.rep!D304</f>
        <v>4974.3900000000003</v>
      </c>
      <c r="Z33">
        <f>New_R.rep!E304</f>
        <v>3801.38</v>
      </c>
      <c r="AA33">
        <f>New_R.rep!F304</f>
        <v>5090.05</v>
      </c>
      <c r="AB33">
        <f>New_R.rep!G304</f>
        <v>719.64599999999996</v>
      </c>
      <c r="AC33">
        <f>New_R.rep!H304</f>
        <v>256.79199999999997</v>
      </c>
      <c r="AD33">
        <f>New_R.rep!I304</f>
        <v>277.46499999999997</v>
      </c>
      <c r="AE33">
        <f>New_R.rep!J304</f>
        <v>351.11099999999999</v>
      </c>
      <c r="AF33">
        <f>New_R.rep!K304</f>
        <v>676.923</v>
      </c>
      <c r="AG33">
        <f>New_R.rep!L304</f>
        <v>208.13399999999999</v>
      </c>
      <c r="AH33">
        <f>New_R.rep!M304</f>
        <v>749.10699999999997</v>
      </c>
      <c r="AI33">
        <f>New_R.rep!N304</f>
        <v>208.46799999999999</v>
      </c>
      <c r="AJ33">
        <f>New_R.rep!O304</f>
        <v>365.59</v>
      </c>
      <c r="AK33">
        <f>New_R.rep!P304</f>
        <v>806.92499999999995</v>
      </c>
    </row>
    <row r="34" spans="1:37" x14ac:dyDescent="0.3">
      <c r="A34">
        <v>1995</v>
      </c>
      <c r="B34">
        <v>10797.6</v>
      </c>
      <c r="C34">
        <v>6009.58</v>
      </c>
      <c r="D34">
        <v>12367.1</v>
      </c>
      <c r="E34">
        <v>4162.59</v>
      </c>
      <c r="F34">
        <v>3153.69</v>
      </c>
      <c r="G34">
        <v>3305.44</v>
      </c>
      <c r="H34">
        <v>495.66399999999999</v>
      </c>
      <c r="I34">
        <v>146.18899999999999</v>
      </c>
      <c r="J34">
        <v>107.97</v>
      </c>
      <c r="K34">
        <v>100.886</v>
      </c>
      <c r="L34">
        <v>146.77199999999999</v>
      </c>
      <c r="M34">
        <v>34.868099999999998</v>
      </c>
      <c r="N34">
        <v>83.362700000000004</v>
      </c>
      <c r="O34">
        <v>15.882899999999999</v>
      </c>
      <c r="P34">
        <v>45.258000000000003</v>
      </c>
      <c r="Q34">
        <v>1995</v>
      </c>
      <c r="R34" s="5">
        <f t="shared" si="0"/>
        <v>122807.1149</v>
      </c>
      <c r="S34" s="5">
        <f t="shared" si="1"/>
        <v>140433.755</v>
      </c>
      <c r="T34" s="2">
        <f t="shared" si="2"/>
        <v>0.10939664691689872</v>
      </c>
      <c r="U34" s="2">
        <f t="shared" si="3"/>
        <v>0.19250508438553274</v>
      </c>
      <c r="V34">
        <v>1995</v>
      </c>
      <c r="W34">
        <f>New_R.rep!B305</f>
        <v>8480.7000000000007</v>
      </c>
      <c r="X34">
        <f>New_R.rep!C305</f>
        <v>4547.1899999999996</v>
      </c>
      <c r="Y34">
        <f>New_R.rep!D305</f>
        <v>10645.2</v>
      </c>
      <c r="Z34">
        <f>New_R.rep!E305</f>
        <v>3685.12</v>
      </c>
      <c r="AA34">
        <f>New_R.rep!F305</f>
        <v>2816.13</v>
      </c>
      <c r="AB34">
        <f>New_R.rep!G305</f>
        <v>3770.8</v>
      </c>
      <c r="AC34">
        <f>New_R.rep!H305</f>
        <v>533.12699999999995</v>
      </c>
      <c r="AD34">
        <f>New_R.rep!I305</f>
        <v>190.23599999999999</v>
      </c>
      <c r="AE34">
        <f>New_R.rep!J305</f>
        <v>205.55099999999999</v>
      </c>
      <c r="AF34">
        <f>New_R.rep!K305</f>
        <v>260.11</v>
      </c>
      <c r="AG34">
        <f>New_R.rep!L305</f>
        <v>501.47699999999998</v>
      </c>
      <c r="AH34">
        <f>New_R.rep!M305</f>
        <v>154.18899999999999</v>
      </c>
      <c r="AI34">
        <f>New_R.rep!N305</f>
        <v>554.952</v>
      </c>
      <c r="AJ34">
        <f>New_R.rep!O305</f>
        <v>154.43700000000001</v>
      </c>
      <c r="AK34">
        <f>New_R.rep!P305</f>
        <v>868.62</v>
      </c>
    </row>
    <row r="35" spans="1:37" x14ac:dyDescent="0.3">
      <c r="A35">
        <v>1996</v>
      </c>
      <c r="B35">
        <v>23218.7</v>
      </c>
      <c r="C35">
        <v>4389.79</v>
      </c>
      <c r="D35">
        <v>3823.81</v>
      </c>
      <c r="E35">
        <v>9079.18</v>
      </c>
      <c r="F35">
        <v>2964.78</v>
      </c>
      <c r="G35">
        <v>2002.69</v>
      </c>
      <c r="H35">
        <v>1800.74</v>
      </c>
      <c r="I35">
        <v>280.21100000000001</v>
      </c>
      <c r="J35">
        <v>84.334199999999996</v>
      </c>
      <c r="K35">
        <v>63.375599999999999</v>
      </c>
      <c r="L35">
        <v>59.821399999999997</v>
      </c>
      <c r="M35">
        <v>87.029499999999999</v>
      </c>
      <c r="N35">
        <v>20.6753</v>
      </c>
      <c r="O35">
        <v>49.430500000000002</v>
      </c>
      <c r="P35">
        <v>36.253999999999998</v>
      </c>
      <c r="Q35">
        <v>1996</v>
      </c>
      <c r="R35" s="5">
        <f t="shared" si="0"/>
        <v>126073.10709999999</v>
      </c>
      <c r="S35" s="5">
        <f t="shared" si="1"/>
        <v>141981.77799999999</v>
      </c>
      <c r="T35" s="2">
        <f t="shared" si="2"/>
        <v>9.3504684860329174E-2</v>
      </c>
      <c r="U35" s="2">
        <f t="shared" si="3"/>
        <v>0.1750441096960883</v>
      </c>
      <c r="V35">
        <v>1996</v>
      </c>
      <c r="W35">
        <f>New_R.rep!B306</f>
        <v>17983.7</v>
      </c>
      <c r="X35">
        <f>New_R.rep!C306</f>
        <v>3448</v>
      </c>
      <c r="Y35">
        <f>New_R.rep!D306</f>
        <v>2899.42</v>
      </c>
      <c r="Z35">
        <f>New_R.rep!E306</f>
        <v>7886.13</v>
      </c>
      <c r="AA35">
        <f>New_R.rep!F306</f>
        <v>2730</v>
      </c>
      <c r="AB35">
        <f>New_R.rep!G306</f>
        <v>2086.2399999999998</v>
      </c>
      <c r="AC35">
        <f>New_R.rep!H306</f>
        <v>2793.48</v>
      </c>
      <c r="AD35">
        <f>New_R.rep!I306</f>
        <v>394.95</v>
      </c>
      <c r="AE35">
        <f>New_R.rep!J306</f>
        <v>140.93100000000001</v>
      </c>
      <c r="AF35">
        <f>New_R.rep!K306</f>
        <v>152.27600000000001</v>
      </c>
      <c r="AG35">
        <f>New_R.rep!L306</f>
        <v>192.69399999999999</v>
      </c>
      <c r="AH35">
        <f>New_R.rep!M306</f>
        <v>371.50299999999999</v>
      </c>
      <c r="AI35">
        <f>New_R.rep!N306</f>
        <v>114.226</v>
      </c>
      <c r="AJ35">
        <f>New_R.rep!O306</f>
        <v>411.11900000000003</v>
      </c>
      <c r="AK35">
        <f>New_R.rep!P306</f>
        <v>757.899</v>
      </c>
    </row>
    <row r="36" spans="1:37" x14ac:dyDescent="0.3">
      <c r="A36">
        <v>1997</v>
      </c>
      <c r="B36">
        <v>31494.400000000001</v>
      </c>
      <c r="C36">
        <v>9439.59</v>
      </c>
      <c r="D36">
        <v>2785.11</v>
      </c>
      <c r="E36">
        <v>2790.04</v>
      </c>
      <c r="F36">
        <v>6625.26</v>
      </c>
      <c r="G36">
        <v>2034.58</v>
      </c>
      <c r="H36">
        <v>1143.6300000000001</v>
      </c>
      <c r="I36">
        <v>895.98800000000006</v>
      </c>
      <c r="J36">
        <v>143.47399999999999</v>
      </c>
      <c r="K36">
        <v>44.661799999999999</v>
      </c>
      <c r="L36">
        <v>34.505699999999997</v>
      </c>
      <c r="M36">
        <v>32.570599999999999</v>
      </c>
      <c r="N36">
        <v>47.384399999999999</v>
      </c>
      <c r="O36">
        <v>11.257</v>
      </c>
      <c r="P36">
        <v>46.652099999999997</v>
      </c>
      <c r="Q36">
        <v>1997</v>
      </c>
      <c r="R36" s="5">
        <f t="shared" si="0"/>
        <v>134377.8346</v>
      </c>
      <c r="S36" s="5">
        <f t="shared" si="1"/>
        <v>146570.97699999998</v>
      </c>
      <c r="T36" s="2">
        <f t="shared" si="2"/>
        <v>7.7032701964808756E-2</v>
      </c>
      <c r="U36" s="2">
        <f t="shared" si="3"/>
        <v>0.15441722060726198</v>
      </c>
      <c r="V36">
        <v>1997</v>
      </c>
      <c r="W36">
        <f>New_R.rep!B307</f>
        <v>23656.2</v>
      </c>
      <c r="X36">
        <f>New_R.rep!C307</f>
        <v>7311.62</v>
      </c>
      <c r="Y36">
        <f>New_R.rep!D307</f>
        <v>2198.54</v>
      </c>
      <c r="Z36">
        <f>New_R.rep!E307</f>
        <v>2147.94</v>
      </c>
      <c r="AA36">
        <f>New_R.rep!F307</f>
        <v>5842.19</v>
      </c>
      <c r="AB36">
        <f>New_R.rep!G307</f>
        <v>2022.44</v>
      </c>
      <c r="AC36">
        <f>New_R.rep!H307</f>
        <v>1545.53</v>
      </c>
      <c r="AD36">
        <f>New_R.rep!I307</f>
        <v>2069.46</v>
      </c>
      <c r="AE36">
        <f>New_R.rep!J307</f>
        <v>292.58600000000001</v>
      </c>
      <c r="AF36">
        <f>New_R.rep!K307</f>
        <v>104.404</v>
      </c>
      <c r="AG36">
        <f>New_R.rep!L307</f>
        <v>112.809</v>
      </c>
      <c r="AH36">
        <f>New_R.rep!M307</f>
        <v>142.751</v>
      </c>
      <c r="AI36">
        <f>New_R.rep!N307</f>
        <v>275.21600000000001</v>
      </c>
      <c r="AJ36">
        <f>New_R.rep!O307</f>
        <v>84.620999999999995</v>
      </c>
      <c r="AK36">
        <f>New_R.rep!P307</f>
        <v>866.03</v>
      </c>
    </row>
    <row r="37" spans="1:37" x14ac:dyDescent="0.3">
      <c r="A37">
        <v>1998</v>
      </c>
      <c r="B37">
        <v>15699.7</v>
      </c>
      <c r="C37">
        <v>12804</v>
      </c>
      <c r="D37">
        <v>5963.86</v>
      </c>
      <c r="E37">
        <v>2028.5</v>
      </c>
      <c r="F37">
        <v>1981.56</v>
      </c>
      <c r="G37">
        <v>4505.4399999999996</v>
      </c>
      <c r="H37">
        <v>1262.67</v>
      </c>
      <c r="I37">
        <v>629.29999999999995</v>
      </c>
      <c r="J37">
        <v>484.03199999999998</v>
      </c>
      <c r="K37">
        <v>74.524900000000002</v>
      </c>
      <c r="L37">
        <v>23.6981</v>
      </c>
      <c r="M37">
        <v>18.309100000000001</v>
      </c>
      <c r="N37">
        <v>17.282299999999999</v>
      </c>
      <c r="O37">
        <v>25.142700000000001</v>
      </c>
      <c r="P37">
        <v>30.7272</v>
      </c>
      <c r="Q37">
        <v>1998</v>
      </c>
      <c r="R37" s="5">
        <f t="shared" si="0"/>
        <v>124746.31099999997</v>
      </c>
      <c r="S37" s="5">
        <f t="shared" si="1"/>
        <v>138053.20970000001</v>
      </c>
      <c r="T37" s="2">
        <f t="shared" si="2"/>
        <v>0.15524305001562694</v>
      </c>
      <c r="U37" s="2">
        <f t="shared" si="3"/>
        <v>0.25034807230493011</v>
      </c>
      <c r="V37">
        <v>1998</v>
      </c>
      <c r="W37">
        <f>New_R.rep!B308</f>
        <v>12132.6</v>
      </c>
      <c r="X37">
        <f>New_R.rep!C308</f>
        <v>9617.91</v>
      </c>
      <c r="Y37">
        <f>New_R.rep!D308</f>
        <v>4662.1000000000004</v>
      </c>
      <c r="Z37">
        <f>New_R.rep!E308</f>
        <v>1628.72</v>
      </c>
      <c r="AA37">
        <f>New_R.rep!F308</f>
        <v>1591.23</v>
      </c>
      <c r="AB37">
        <f>New_R.rep!G308</f>
        <v>4328</v>
      </c>
      <c r="AC37">
        <f>New_R.rep!H308</f>
        <v>1498.26</v>
      </c>
      <c r="AD37">
        <f>New_R.rep!I308</f>
        <v>1144.95</v>
      </c>
      <c r="AE37">
        <f>New_R.rep!J308</f>
        <v>1533.09</v>
      </c>
      <c r="AF37">
        <f>New_R.rep!K308</f>
        <v>216.75299999999999</v>
      </c>
      <c r="AG37">
        <f>New_R.rep!L308</f>
        <v>77.344300000000004</v>
      </c>
      <c r="AH37">
        <f>New_R.rep!M308</f>
        <v>83.570700000000002</v>
      </c>
      <c r="AI37">
        <f>New_R.rep!N308</f>
        <v>105.753</v>
      </c>
      <c r="AJ37">
        <f>New_R.rep!O308</f>
        <v>203.88499999999999</v>
      </c>
      <c r="AK37">
        <f>New_R.rep!P308</f>
        <v>704.25900000000001</v>
      </c>
    </row>
    <row r="38" spans="1:37" x14ac:dyDescent="0.3">
      <c r="A38">
        <v>1999</v>
      </c>
      <c r="B38">
        <v>17239.400000000001</v>
      </c>
      <c r="C38">
        <v>6382.73</v>
      </c>
      <c r="D38">
        <v>8123.82</v>
      </c>
      <c r="E38">
        <v>4335.03</v>
      </c>
      <c r="F38">
        <v>1439.07</v>
      </c>
      <c r="G38">
        <v>1339.49</v>
      </c>
      <c r="H38">
        <v>2760.44</v>
      </c>
      <c r="I38">
        <v>769.54700000000003</v>
      </c>
      <c r="J38">
        <v>356.89800000000002</v>
      </c>
      <c r="K38">
        <v>262.15600000000001</v>
      </c>
      <c r="L38">
        <v>40.438099999999999</v>
      </c>
      <c r="M38">
        <v>12.8589</v>
      </c>
      <c r="N38">
        <v>9.9347600000000007</v>
      </c>
      <c r="O38">
        <v>9.3775999999999993</v>
      </c>
      <c r="P38">
        <v>30.3157</v>
      </c>
      <c r="Q38">
        <v>1999</v>
      </c>
      <c r="R38" s="5">
        <f t="shared" si="0"/>
        <v>119576.12768000001</v>
      </c>
      <c r="S38" s="5">
        <f t="shared" si="1"/>
        <v>133412.17869999999</v>
      </c>
      <c r="T38" s="2">
        <f t="shared" si="2"/>
        <v>0.12969753485805272</v>
      </c>
      <c r="U38" s="2">
        <f t="shared" si="3"/>
        <v>0.22571463570884651</v>
      </c>
      <c r="V38">
        <v>1999</v>
      </c>
      <c r="W38">
        <f>New_R.rep!B309</f>
        <v>13466.2</v>
      </c>
      <c r="X38">
        <f>New_R.rep!C309</f>
        <v>4932.76</v>
      </c>
      <c r="Y38">
        <f>New_R.rep!D309</f>
        <v>6132.65</v>
      </c>
      <c r="Z38">
        <f>New_R.rep!E309</f>
        <v>3453.77</v>
      </c>
      <c r="AA38">
        <f>New_R.rep!F309</f>
        <v>1206.58</v>
      </c>
      <c r="AB38">
        <f>New_R.rep!G309</f>
        <v>1178.81</v>
      </c>
      <c r="AC38">
        <f>New_R.rep!H309</f>
        <v>3206.26</v>
      </c>
      <c r="AD38">
        <f>New_R.rep!I309</f>
        <v>1109.94</v>
      </c>
      <c r="AE38">
        <f>New_R.rep!J309</f>
        <v>848.20299999999997</v>
      </c>
      <c r="AF38">
        <f>New_R.rep!K309</f>
        <v>1135.74</v>
      </c>
      <c r="AG38">
        <f>New_R.rep!L309</f>
        <v>160.57499999999999</v>
      </c>
      <c r="AH38">
        <f>New_R.rep!M309</f>
        <v>57.298099999999998</v>
      </c>
      <c r="AI38">
        <f>New_R.rep!N309</f>
        <v>61.910699999999999</v>
      </c>
      <c r="AJ38">
        <f>New_R.rep!O309</f>
        <v>78.343599999999995</v>
      </c>
      <c r="AK38">
        <f>New_R.rep!P309</f>
        <v>672.77</v>
      </c>
    </row>
    <row r="39" spans="1:37" x14ac:dyDescent="0.3">
      <c r="A39">
        <v>2000</v>
      </c>
      <c r="B39">
        <v>26600.7</v>
      </c>
      <c r="C39">
        <v>7008.77</v>
      </c>
      <c r="D39">
        <v>4058.87</v>
      </c>
      <c r="E39">
        <v>5775.89</v>
      </c>
      <c r="F39">
        <v>3020.02</v>
      </c>
      <c r="G39">
        <v>977.101</v>
      </c>
      <c r="H39">
        <v>864.47500000000002</v>
      </c>
      <c r="I39">
        <v>1650.04</v>
      </c>
      <c r="J39">
        <v>463.23099999999999</v>
      </c>
      <c r="K39">
        <v>216.50299999999999</v>
      </c>
      <c r="L39">
        <v>161.096</v>
      </c>
      <c r="M39">
        <v>24.849399999999999</v>
      </c>
      <c r="N39">
        <v>7.9018199999999998</v>
      </c>
      <c r="O39">
        <v>6.10494</v>
      </c>
      <c r="P39">
        <v>24.3917</v>
      </c>
      <c r="Q39">
        <v>2000</v>
      </c>
      <c r="R39" s="5">
        <f t="shared" si="0"/>
        <v>125071.18711999999</v>
      </c>
      <c r="S39" s="5">
        <f t="shared" si="1"/>
        <v>137474.46890000001</v>
      </c>
      <c r="T39" s="2">
        <f t="shared" si="2"/>
        <v>8.6427422572463705E-2</v>
      </c>
      <c r="U39" s="2">
        <f t="shared" si="3"/>
        <v>0.16118422713657521</v>
      </c>
      <c r="V39">
        <v>2000</v>
      </c>
      <c r="W39">
        <f>New_R.rep!B310</f>
        <v>21737.599999999999</v>
      </c>
      <c r="X39">
        <f>New_R.rep!C310</f>
        <v>5474.94</v>
      </c>
      <c r="Y39">
        <f>New_R.rep!D310</f>
        <v>3145.27</v>
      </c>
      <c r="Z39">
        <f>New_R.rep!E310</f>
        <v>4543.18</v>
      </c>
      <c r="AA39">
        <f>New_R.rep!F310</f>
        <v>2558.61</v>
      </c>
      <c r="AB39">
        <f>New_R.rep!G310</f>
        <v>893.86</v>
      </c>
      <c r="AC39">
        <f>New_R.rep!H310</f>
        <v>873.28700000000003</v>
      </c>
      <c r="AD39">
        <f>New_R.rep!I310</f>
        <v>2375.2600000000002</v>
      </c>
      <c r="AE39">
        <f>New_R.rep!J310</f>
        <v>822.26099999999997</v>
      </c>
      <c r="AF39">
        <f>New_R.rep!K310</f>
        <v>628.36400000000003</v>
      </c>
      <c r="AG39">
        <f>New_R.rep!L310</f>
        <v>841.38</v>
      </c>
      <c r="AH39">
        <f>New_R.rep!M310</f>
        <v>118.95699999999999</v>
      </c>
      <c r="AI39">
        <f>New_R.rep!N310</f>
        <v>42.447499999999998</v>
      </c>
      <c r="AJ39">
        <f>New_R.rep!O310</f>
        <v>45.864600000000003</v>
      </c>
      <c r="AK39">
        <f>New_R.rep!P310</f>
        <v>556.43899999999996</v>
      </c>
    </row>
    <row r="40" spans="1:37" x14ac:dyDescent="0.3">
      <c r="A40">
        <v>2001</v>
      </c>
      <c r="B40">
        <v>35891.4</v>
      </c>
      <c r="C40">
        <v>10814.7</v>
      </c>
      <c r="D40">
        <v>4458.05</v>
      </c>
      <c r="E40">
        <v>2936.87</v>
      </c>
      <c r="F40">
        <v>3917.69</v>
      </c>
      <c r="G40">
        <v>1945.88</v>
      </c>
      <c r="H40">
        <v>631.10799999999995</v>
      </c>
      <c r="I40">
        <v>503.83699999999999</v>
      </c>
      <c r="J40">
        <v>926.13599999999997</v>
      </c>
      <c r="K40">
        <v>271.87799999999999</v>
      </c>
      <c r="L40">
        <v>130.12</v>
      </c>
      <c r="M40">
        <v>96.819599999999994</v>
      </c>
      <c r="N40">
        <v>14.934699999999999</v>
      </c>
      <c r="O40">
        <v>4.7490500000000004</v>
      </c>
      <c r="P40">
        <v>18.328700000000001</v>
      </c>
      <c r="Q40">
        <v>2001</v>
      </c>
      <c r="R40" s="5">
        <f t="shared" si="0"/>
        <v>136537.3395</v>
      </c>
      <c r="S40" s="5">
        <f t="shared" si="1"/>
        <v>147877.18979999999</v>
      </c>
      <c r="T40" s="2">
        <f t="shared" si="2"/>
        <v>7.2628027552296831E-2</v>
      </c>
      <c r="U40" s="2">
        <f t="shared" si="3"/>
        <v>0.13179724571156681</v>
      </c>
      <c r="V40">
        <v>2001</v>
      </c>
      <c r="W40">
        <f>New_R.rep!B311</f>
        <v>29589</v>
      </c>
      <c r="X40">
        <f>New_R.rep!C311</f>
        <v>8837.86</v>
      </c>
      <c r="Y40">
        <f>New_R.rep!D311</f>
        <v>3490.97</v>
      </c>
      <c r="Z40">
        <f>New_R.rep!E311</f>
        <v>2330.0700000000002</v>
      </c>
      <c r="AA40">
        <f>New_R.rep!F311</f>
        <v>3365.67</v>
      </c>
      <c r="AB40">
        <f>New_R.rep!G311</f>
        <v>1895.47</v>
      </c>
      <c r="AC40">
        <f>New_R.rep!H311</f>
        <v>662.18799999999999</v>
      </c>
      <c r="AD40">
        <f>New_R.rep!I311</f>
        <v>646.947</v>
      </c>
      <c r="AE40">
        <f>New_R.rep!J311</f>
        <v>1759.63</v>
      </c>
      <c r="AF40">
        <f>New_R.rep!K311</f>
        <v>609.14599999999996</v>
      </c>
      <c r="AG40">
        <f>New_R.rep!L311</f>
        <v>465.50400000000002</v>
      </c>
      <c r="AH40">
        <f>New_R.rep!M311</f>
        <v>623.30999999999995</v>
      </c>
      <c r="AI40">
        <f>New_R.rep!N311</f>
        <v>88.125200000000007</v>
      </c>
      <c r="AJ40">
        <f>New_R.rep!O311</f>
        <v>31.445799999999998</v>
      </c>
      <c r="AK40">
        <f>New_R.rep!P311</f>
        <v>446.197</v>
      </c>
    </row>
    <row r="41" spans="1:37" x14ac:dyDescent="0.3">
      <c r="A41">
        <v>2002</v>
      </c>
      <c r="B41">
        <v>23355.7</v>
      </c>
      <c r="C41">
        <v>14591.8</v>
      </c>
      <c r="D41">
        <v>6884.88</v>
      </c>
      <c r="E41">
        <v>3248.83</v>
      </c>
      <c r="F41">
        <v>2031.29</v>
      </c>
      <c r="G41">
        <v>2392.39</v>
      </c>
      <c r="H41">
        <v>1089.8499999999999</v>
      </c>
      <c r="I41">
        <v>356.52600000000001</v>
      </c>
      <c r="J41">
        <v>285.75900000000001</v>
      </c>
      <c r="K41">
        <v>534.47699999999998</v>
      </c>
      <c r="L41">
        <v>157.86199999999999</v>
      </c>
      <c r="M41">
        <v>75.552599999999998</v>
      </c>
      <c r="N41">
        <v>56.217100000000002</v>
      </c>
      <c r="O41">
        <v>8.6716200000000008</v>
      </c>
      <c r="P41">
        <v>13.399800000000001</v>
      </c>
      <c r="Q41">
        <v>2002</v>
      </c>
      <c r="R41" s="5">
        <f t="shared" si="0"/>
        <v>132794.14418</v>
      </c>
      <c r="S41" s="5">
        <f t="shared" si="1"/>
        <v>145727.48120000001</v>
      </c>
      <c r="T41" s="2">
        <f t="shared" si="2"/>
        <v>9.0239939908565728E-2</v>
      </c>
      <c r="U41" s="2">
        <f t="shared" si="3"/>
        <v>0.16274693426562506</v>
      </c>
      <c r="V41">
        <v>2002</v>
      </c>
      <c r="W41">
        <f>New_R.rep!B312</f>
        <v>18396.3</v>
      </c>
      <c r="X41">
        <f>New_R.rep!C312</f>
        <v>12030</v>
      </c>
      <c r="Y41">
        <f>New_R.rep!D312</f>
        <v>5635.27</v>
      </c>
      <c r="Z41">
        <f>New_R.rep!E312</f>
        <v>2586.1799999999998</v>
      </c>
      <c r="AA41">
        <f>New_R.rep!F312</f>
        <v>1726.16</v>
      </c>
      <c r="AB41">
        <f>New_R.rep!G312</f>
        <v>2493.35</v>
      </c>
      <c r="AC41">
        <f>New_R.rep!H312</f>
        <v>1404.2</v>
      </c>
      <c r="AD41">
        <f>New_R.rep!I312</f>
        <v>490.56099999999998</v>
      </c>
      <c r="AE41">
        <f>New_R.rep!J312</f>
        <v>479.27</v>
      </c>
      <c r="AF41">
        <f>New_R.rep!K312</f>
        <v>1303.57</v>
      </c>
      <c r="AG41">
        <f>New_R.rep!L312</f>
        <v>451.26600000000002</v>
      </c>
      <c r="AH41">
        <f>New_R.rep!M312</f>
        <v>344.85399999999998</v>
      </c>
      <c r="AI41">
        <f>New_R.rep!N312</f>
        <v>461.75900000000001</v>
      </c>
      <c r="AJ41">
        <f>New_R.rep!O312</f>
        <v>65.284800000000004</v>
      </c>
      <c r="AK41">
        <f>New_R.rep!P312</f>
        <v>353.84699999999998</v>
      </c>
    </row>
    <row r="42" spans="1:37" x14ac:dyDescent="0.3">
      <c r="A42">
        <v>2003</v>
      </c>
      <c r="B42">
        <v>14086.5</v>
      </c>
      <c r="C42">
        <v>9495.2999999999993</v>
      </c>
      <c r="D42">
        <v>9268.9599999999991</v>
      </c>
      <c r="E42">
        <v>4997.4799999999996</v>
      </c>
      <c r="F42">
        <v>2220.5100000000002</v>
      </c>
      <c r="G42">
        <v>1257.45</v>
      </c>
      <c r="H42">
        <v>1248.6400000000001</v>
      </c>
      <c r="I42">
        <v>574.14800000000002</v>
      </c>
      <c r="J42">
        <v>189.66</v>
      </c>
      <c r="K42">
        <v>155.67599999999999</v>
      </c>
      <c r="L42">
        <v>302.02</v>
      </c>
      <c r="M42">
        <v>89.204099999999997</v>
      </c>
      <c r="N42">
        <v>42.692900000000002</v>
      </c>
      <c r="O42">
        <v>31.7669</v>
      </c>
      <c r="P42">
        <v>12.472</v>
      </c>
      <c r="Q42">
        <v>2003</v>
      </c>
      <c r="R42" s="5">
        <f t="shared" si="0"/>
        <v>121698.00749999999</v>
      </c>
      <c r="S42" s="5">
        <f t="shared" si="1"/>
        <v>138385.27499999999</v>
      </c>
      <c r="T42" s="2">
        <f t="shared" si="2"/>
        <v>8.8776660058237936E-2</v>
      </c>
      <c r="U42" s="2">
        <f t="shared" si="3"/>
        <v>0.18037602992044702</v>
      </c>
      <c r="V42">
        <v>2003</v>
      </c>
      <c r="W42">
        <f>New_R.rep!B313</f>
        <v>10988.3</v>
      </c>
      <c r="X42">
        <f>New_R.rep!C313</f>
        <v>7479.36</v>
      </c>
      <c r="Y42">
        <f>New_R.rep!D313</f>
        <v>7670.67</v>
      </c>
      <c r="Z42">
        <f>New_R.rep!E313</f>
        <v>4174.71</v>
      </c>
      <c r="AA42">
        <f>New_R.rep!F313</f>
        <v>1915.89</v>
      </c>
      <c r="AB42">
        <f>New_R.rep!G313</f>
        <v>1278.77</v>
      </c>
      <c r="AC42">
        <f>New_R.rep!H313</f>
        <v>1847.12</v>
      </c>
      <c r="AD42">
        <f>New_R.rep!I313</f>
        <v>1040.25</v>
      </c>
      <c r="AE42">
        <f>New_R.rep!J313</f>
        <v>363.416</v>
      </c>
      <c r="AF42">
        <f>New_R.rep!K313</f>
        <v>355.05200000000002</v>
      </c>
      <c r="AG42">
        <f>New_R.rep!L313</f>
        <v>965.70699999999999</v>
      </c>
      <c r="AH42">
        <f>New_R.rep!M313</f>
        <v>334.30599999999998</v>
      </c>
      <c r="AI42">
        <f>New_R.rep!N313</f>
        <v>255.47399999999999</v>
      </c>
      <c r="AJ42">
        <f>New_R.rep!O313</f>
        <v>342.08</v>
      </c>
      <c r="AK42">
        <f>New_R.rep!P313</f>
        <v>310.5</v>
      </c>
    </row>
    <row r="43" spans="1:37" x14ac:dyDescent="0.3">
      <c r="A43">
        <v>2004</v>
      </c>
      <c r="B43">
        <v>6307.98</v>
      </c>
      <c r="C43">
        <v>5726.89</v>
      </c>
      <c r="D43">
        <v>6038.61</v>
      </c>
      <c r="E43">
        <v>6528.49</v>
      </c>
      <c r="F43">
        <v>3413.84</v>
      </c>
      <c r="G43">
        <v>1326.98</v>
      </c>
      <c r="H43">
        <v>670.04499999999996</v>
      </c>
      <c r="I43">
        <v>637.33799999999997</v>
      </c>
      <c r="J43">
        <v>298.65199999999999</v>
      </c>
      <c r="K43">
        <v>103.318</v>
      </c>
      <c r="L43">
        <v>89.183499999999995</v>
      </c>
      <c r="M43">
        <v>173.02099999999999</v>
      </c>
      <c r="N43">
        <v>51.103200000000001</v>
      </c>
      <c r="O43">
        <v>24.457899999999999</v>
      </c>
      <c r="P43">
        <v>25.343599999999999</v>
      </c>
      <c r="Q43">
        <v>2004</v>
      </c>
      <c r="R43" s="5">
        <f t="shared" si="0"/>
        <v>104976.8737</v>
      </c>
      <c r="S43" s="5">
        <f t="shared" si="1"/>
        <v>126579.40199999999</v>
      </c>
      <c r="T43" s="2">
        <f t="shared" si="2"/>
        <v>0.10820992867916562</v>
      </c>
      <c r="U43" s="2">
        <f t="shared" si="3"/>
        <v>0.2261695715233705</v>
      </c>
      <c r="V43">
        <v>2004</v>
      </c>
      <c r="W43">
        <f>New_R.rep!B314</f>
        <v>4822.0200000000004</v>
      </c>
      <c r="X43">
        <f>New_R.rep!C314</f>
        <v>4467.49</v>
      </c>
      <c r="Y43">
        <f>New_R.rep!D314</f>
        <v>4769.05</v>
      </c>
      <c r="Z43">
        <f>New_R.rep!E314</f>
        <v>5682.57</v>
      </c>
      <c r="AA43">
        <f>New_R.rep!F314</f>
        <v>3092.7</v>
      </c>
      <c r="AB43">
        <f>New_R.rep!G314</f>
        <v>1419.32</v>
      </c>
      <c r="AC43">
        <f>New_R.rep!H314</f>
        <v>947.33699999999999</v>
      </c>
      <c r="AD43">
        <f>New_R.rep!I314</f>
        <v>1368.38</v>
      </c>
      <c r="AE43">
        <f>New_R.rep!J314</f>
        <v>770.63900000000001</v>
      </c>
      <c r="AF43">
        <f>New_R.rep!K314</f>
        <v>269.22500000000002</v>
      </c>
      <c r="AG43">
        <f>New_R.rep!L314</f>
        <v>263.029</v>
      </c>
      <c r="AH43">
        <f>New_R.rep!M314</f>
        <v>715.41399999999999</v>
      </c>
      <c r="AI43">
        <f>New_R.rep!N314</f>
        <v>247.66</v>
      </c>
      <c r="AJ43">
        <f>New_R.rep!O314</f>
        <v>189.26</v>
      </c>
      <c r="AK43">
        <f>New_R.rep!P314</f>
        <v>483.44299999999998</v>
      </c>
    </row>
    <row r="44" spans="1:37" x14ac:dyDescent="0.3">
      <c r="A44">
        <v>2005</v>
      </c>
      <c r="B44">
        <v>4470.88</v>
      </c>
      <c r="C44">
        <v>2564.54</v>
      </c>
      <c r="D44">
        <v>3645.43</v>
      </c>
      <c r="E44">
        <v>4387.3999999999996</v>
      </c>
      <c r="F44">
        <v>4115.01</v>
      </c>
      <c r="G44">
        <v>2102.94</v>
      </c>
      <c r="H44">
        <v>771.23199999999997</v>
      </c>
      <c r="I44">
        <v>359.74299999999999</v>
      </c>
      <c r="J44">
        <v>345.05500000000001</v>
      </c>
      <c r="K44">
        <v>166.78299999999999</v>
      </c>
      <c r="L44">
        <v>59.255200000000002</v>
      </c>
      <c r="M44">
        <v>51.148600000000002</v>
      </c>
      <c r="N44">
        <v>99.231099999999998</v>
      </c>
      <c r="O44">
        <v>29.308800000000002</v>
      </c>
      <c r="P44">
        <v>28.562200000000001</v>
      </c>
      <c r="Q44">
        <v>2005</v>
      </c>
      <c r="R44" s="5">
        <f t="shared" si="0"/>
        <v>87722.783900000009</v>
      </c>
      <c r="S44" s="5">
        <f t="shared" si="1"/>
        <v>113941.52999999998</v>
      </c>
      <c r="T44" s="2">
        <f t="shared" si="2"/>
        <v>0.17301125730550887</v>
      </c>
      <c r="U44" s="2">
        <f t="shared" si="3"/>
        <v>0.31373767437052202</v>
      </c>
      <c r="V44">
        <v>2005</v>
      </c>
      <c r="W44">
        <f>New_R.rep!B315</f>
        <v>3274.12</v>
      </c>
      <c r="X44">
        <f>New_R.rep!C315</f>
        <v>1960.49</v>
      </c>
      <c r="Y44">
        <f>New_R.rep!D315</f>
        <v>2848.6</v>
      </c>
      <c r="Z44">
        <f>New_R.rep!E315</f>
        <v>3533</v>
      </c>
      <c r="AA44">
        <f>New_R.rep!F315</f>
        <v>4209.75</v>
      </c>
      <c r="AB44">
        <f>New_R.rep!G315</f>
        <v>2291.13</v>
      </c>
      <c r="AC44">
        <f>New_R.rep!H315</f>
        <v>1051.46</v>
      </c>
      <c r="AD44">
        <f>New_R.rep!I315</f>
        <v>701.80399999999997</v>
      </c>
      <c r="AE44">
        <f>New_R.rep!J315</f>
        <v>1013.72</v>
      </c>
      <c r="AF44">
        <f>New_R.rep!K315</f>
        <v>570.904</v>
      </c>
      <c r="AG44">
        <f>New_R.rep!L315</f>
        <v>199.447</v>
      </c>
      <c r="AH44">
        <f>New_R.rep!M315</f>
        <v>194.857</v>
      </c>
      <c r="AI44">
        <f>New_R.rep!N315</f>
        <v>529.99099999999999</v>
      </c>
      <c r="AJ44">
        <f>New_R.rep!O315</f>
        <v>183.471</v>
      </c>
      <c r="AK44">
        <f>New_R.rep!P315</f>
        <v>498.35</v>
      </c>
    </row>
    <row r="45" spans="1:37" x14ac:dyDescent="0.3">
      <c r="A45">
        <v>2006</v>
      </c>
      <c r="B45">
        <v>10740.2</v>
      </c>
      <c r="C45">
        <v>1817.66</v>
      </c>
      <c r="D45">
        <v>1631.9</v>
      </c>
      <c r="E45">
        <v>2648.84</v>
      </c>
      <c r="F45">
        <v>2917.01</v>
      </c>
      <c r="G45">
        <v>2290.1799999999998</v>
      </c>
      <c r="H45">
        <v>1141.5899999999999</v>
      </c>
      <c r="I45">
        <v>432.93599999999998</v>
      </c>
      <c r="J45">
        <v>206.86600000000001</v>
      </c>
      <c r="K45">
        <v>201.608</v>
      </c>
      <c r="L45">
        <v>100.044</v>
      </c>
      <c r="M45">
        <v>35.5441</v>
      </c>
      <c r="N45">
        <v>30.6814</v>
      </c>
      <c r="O45">
        <v>59.523600000000002</v>
      </c>
      <c r="P45">
        <v>34.713799999999999</v>
      </c>
      <c r="Q45">
        <v>2006</v>
      </c>
      <c r="R45" s="5">
        <f t="shared" si="0"/>
        <v>76805.110800000009</v>
      </c>
      <c r="S45" s="5">
        <f t="shared" si="1"/>
        <v>106560.978</v>
      </c>
      <c r="T45" s="2">
        <f t="shared" si="2"/>
        <v>0.18665369025152798</v>
      </c>
      <c r="U45" s="2">
        <f t="shared" si="3"/>
        <v>0.35299192021046505</v>
      </c>
      <c r="V45">
        <v>2006</v>
      </c>
      <c r="W45">
        <f>New_R.rep!B316</f>
        <v>8231.7900000000009</v>
      </c>
      <c r="X45">
        <f>New_R.rep!C316</f>
        <v>1331.16</v>
      </c>
      <c r="Y45">
        <f>New_R.rep!D316</f>
        <v>1250.06</v>
      </c>
      <c r="Z45">
        <f>New_R.rep!E316</f>
        <v>2110.29</v>
      </c>
      <c r="AA45">
        <f>New_R.rep!F316</f>
        <v>2617.31</v>
      </c>
      <c r="AB45">
        <f>New_R.rep!G316</f>
        <v>3118.66</v>
      </c>
      <c r="AC45">
        <f>New_R.rep!H316</f>
        <v>1697.31</v>
      </c>
      <c r="AD45">
        <f>New_R.rep!I316</f>
        <v>778.94200000000001</v>
      </c>
      <c r="AE45">
        <f>New_R.rep!J316</f>
        <v>519.90899999999999</v>
      </c>
      <c r="AF45">
        <f>New_R.rep!K316</f>
        <v>750.98299999999995</v>
      </c>
      <c r="AG45">
        <f>New_R.rep!L316</f>
        <v>422.93599999999998</v>
      </c>
      <c r="AH45">
        <f>New_R.rep!M316</f>
        <v>147.75399999999999</v>
      </c>
      <c r="AI45">
        <f>New_R.rep!N316</f>
        <v>144.35300000000001</v>
      </c>
      <c r="AJ45">
        <f>New_R.rep!O316</f>
        <v>392.62700000000001</v>
      </c>
      <c r="AK45">
        <f>New_R.rep!P316</f>
        <v>505.10599999999999</v>
      </c>
    </row>
    <row r="46" spans="1:37" x14ac:dyDescent="0.3">
      <c r="A46">
        <v>2007</v>
      </c>
      <c r="B46">
        <v>25682.9</v>
      </c>
      <c r="C46">
        <v>4366.46</v>
      </c>
      <c r="D46">
        <v>1154.8699999999999</v>
      </c>
      <c r="E46">
        <v>1146.6099999999999</v>
      </c>
      <c r="F46">
        <v>1725.61</v>
      </c>
      <c r="G46">
        <v>1648.1</v>
      </c>
      <c r="H46">
        <v>1172.1400000000001</v>
      </c>
      <c r="I46">
        <v>598.26300000000003</v>
      </c>
      <c r="J46">
        <v>231.24199999999999</v>
      </c>
      <c r="K46">
        <v>113.67</v>
      </c>
      <c r="L46">
        <v>113.565</v>
      </c>
      <c r="M46">
        <v>56.354500000000002</v>
      </c>
      <c r="N46">
        <v>20.021799999999999</v>
      </c>
      <c r="O46">
        <v>17.282699999999998</v>
      </c>
      <c r="P46">
        <v>53.083399999999997</v>
      </c>
      <c r="Q46">
        <v>2007</v>
      </c>
      <c r="R46" s="5">
        <f t="shared" si="0"/>
        <v>80416.443200000009</v>
      </c>
      <c r="S46" s="5">
        <f t="shared" si="1"/>
        <v>110523.27900000001</v>
      </c>
      <c r="T46" s="2">
        <f t="shared" si="2"/>
        <v>0.10560903393707478</v>
      </c>
      <c r="U46" s="2">
        <f t="shared" si="3"/>
        <v>0.23498360411110722</v>
      </c>
      <c r="V46">
        <v>2007</v>
      </c>
      <c r="W46">
        <f>New_R.rep!B317</f>
        <v>20076.3</v>
      </c>
      <c r="X46">
        <f>New_R.rep!C317</f>
        <v>3346.8</v>
      </c>
      <c r="Y46">
        <f>New_R.rep!D317</f>
        <v>848.78300000000002</v>
      </c>
      <c r="Z46">
        <f>New_R.rep!E317</f>
        <v>926.06799999999998</v>
      </c>
      <c r="AA46">
        <f>New_R.rep!F317</f>
        <v>1563.34</v>
      </c>
      <c r="AB46">
        <f>New_R.rep!G317</f>
        <v>1938.95</v>
      </c>
      <c r="AC46">
        <f>New_R.rep!H317</f>
        <v>2310.36</v>
      </c>
      <c r="AD46">
        <f>New_R.rep!I317</f>
        <v>1257.4000000000001</v>
      </c>
      <c r="AE46">
        <f>New_R.rep!J317</f>
        <v>577.05399999999997</v>
      </c>
      <c r="AF46">
        <f>New_R.rep!K317</f>
        <v>385.15800000000002</v>
      </c>
      <c r="AG46">
        <f>New_R.rep!L317</f>
        <v>556.34199999999998</v>
      </c>
      <c r="AH46">
        <f>New_R.rep!M317</f>
        <v>313.31900000000002</v>
      </c>
      <c r="AI46">
        <f>New_R.rep!N317</f>
        <v>109.459</v>
      </c>
      <c r="AJ46">
        <f>New_R.rep!O317</f>
        <v>106.94</v>
      </c>
      <c r="AK46">
        <f>New_R.rep!P317</f>
        <v>665.05700000000002</v>
      </c>
    </row>
    <row r="47" spans="1:37" x14ac:dyDescent="0.3">
      <c r="A47">
        <v>2008</v>
      </c>
      <c r="B47">
        <v>8496.0400000000009</v>
      </c>
      <c r="C47">
        <v>10441.4</v>
      </c>
      <c r="D47">
        <v>2772.75</v>
      </c>
      <c r="E47">
        <v>811.60500000000002</v>
      </c>
      <c r="F47">
        <v>744.53300000000002</v>
      </c>
      <c r="G47">
        <v>975.00300000000004</v>
      </c>
      <c r="H47">
        <v>807.55100000000004</v>
      </c>
      <c r="I47">
        <v>599.38199999999995</v>
      </c>
      <c r="J47">
        <v>319.05700000000002</v>
      </c>
      <c r="K47">
        <v>125.84</v>
      </c>
      <c r="L47">
        <v>62.783099999999997</v>
      </c>
      <c r="M47">
        <v>62.725299999999997</v>
      </c>
      <c r="N47">
        <v>31.126300000000001</v>
      </c>
      <c r="O47">
        <v>11.0586</v>
      </c>
      <c r="P47">
        <v>38.865200000000002</v>
      </c>
      <c r="Q47">
        <v>2008</v>
      </c>
      <c r="R47" s="5">
        <f t="shared" si="0"/>
        <v>67679.777000000002</v>
      </c>
      <c r="S47" s="5">
        <f t="shared" si="1"/>
        <v>100054.73839999999</v>
      </c>
      <c r="T47" s="2">
        <f t="shared" si="2"/>
        <v>0.11533930998769779</v>
      </c>
      <c r="U47" s="2">
        <f t="shared" si="3"/>
        <v>0.27799922320461251</v>
      </c>
      <c r="V47">
        <v>2008</v>
      </c>
      <c r="W47">
        <f>New_R.rep!B318</f>
        <v>7211.98</v>
      </c>
      <c r="X47">
        <f>New_R.rep!C318</f>
        <v>8162.42</v>
      </c>
      <c r="Y47">
        <f>New_R.rep!D318</f>
        <v>2134.0100000000002</v>
      </c>
      <c r="Z47">
        <f>New_R.rep!E318</f>
        <v>628.79399999999998</v>
      </c>
      <c r="AA47">
        <f>New_R.rep!F318</f>
        <v>686.048</v>
      </c>
      <c r="AB47">
        <f>New_R.rep!G318</f>
        <v>1158.1500000000001</v>
      </c>
      <c r="AC47">
        <f>New_R.rep!H318</f>
        <v>1436.41</v>
      </c>
      <c r="AD47">
        <f>New_R.rep!I318</f>
        <v>1711.56</v>
      </c>
      <c r="AE47">
        <f>New_R.rep!J318</f>
        <v>931.50400000000002</v>
      </c>
      <c r="AF47">
        <f>New_R.rep!K318</f>
        <v>427.49200000000002</v>
      </c>
      <c r="AG47">
        <f>New_R.rep!L318</f>
        <v>285.33199999999999</v>
      </c>
      <c r="AH47">
        <f>New_R.rep!M318</f>
        <v>412.14800000000002</v>
      </c>
      <c r="AI47">
        <f>New_R.rep!N318</f>
        <v>232.11199999999999</v>
      </c>
      <c r="AJ47">
        <f>New_R.rep!O318</f>
        <v>81.089100000000002</v>
      </c>
      <c r="AK47">
        <f>New_R.rep!P318</f>
        <v>571.90899999999999</v>
      </c>
    </row>
    <row r="48" spans="1:37" x14ac:dyDescent="0.3">
      <c r="A48">
        <v>2009</v>
      </c>
      <c r="B48">
        <v>43606.6</v>
      </c>
      <c r="C48">
        <v>3454.1</v>
      </c>
      <c r="D48">
        <v>6638</v>
      </c>
      <c r="E48">
        <v>1999.35</v>
      </c>
      <c r="F48">
        <v>531.92700000000002</v>
      </c>
      <c r="G48">
        <v>423.08699999999999</v>
      </c>
      <c r="H48">
        <v>467.762</v>
      </c>
      <c r="I48">
        <v>397.81900000000002</v>
      </c>
      <c r="J48">
        <v>307.12</v>
      </c>
      <c r="K48">
        <v>166.40600000000001</v>
      </c>
      <c r="L48">
        <v>67.7136</v>
      </c>
      <c r="M48">
        <v>33.783200000000001</v>
      </c>
      <c r="N48">
        <v>33.752099999999999</v>
      </c>
      <c r="O48">
        <v>16.748899999999999</v>
      </c>
      <c r="P48">
        <v>26.863800000000001</v>
      </c>
      <c r="Q48">
        <v>2009</v>
      </c>
      <c r="R48" s="5">
        <f t="shared" si="0"/>
        <v>96735.849899999972</v>
      </c>
      <c r="S48" s="5">
        <f t="shared" si="1"/>
        <v>132605.37900000004</v>
      </c>
      <c r="T48" s="2">
        <f t="shared" si="2"/>
        <v>3.3368078805601262E-2</v>
      </c>
      <c r="U48" s="2">
        <f t="shared" si="3"/>
        <v>9.3290402961271252E-2</v>
      </c>
      <c r="V48">
        <v>2009</v>
      </c>
      <c r="W48">
        <f>New_R.rep!B319</f>
        <v>46940.9</v>
      </c>
      <c r="X48">
        <f>New_R.rep!C319</f>
        <v>2932.17</v>
      </c>
      <c r="Y48">
        <f>New_R.rep!D319</f>
        <v>5204.59</v>
      </c>
      <c r="Z48">
        <f>New_R.rep!E319</f>
        <v>1580.91</v>
      </c>
      <c r="AA48">
        <f>New_R.rep!F319</f>
        <v>465.822</v>
      </c>
      <c r="AB48">
        <f>New_R.rep!G319</f>
        <v>508.23700000000002</v>
      </c>
      <c r="AC48">
        <f>New_R.rep!H319</f>
        <v>857.98099999999999</v>
      </c>
      <c r="AD48">
        <f>New_R.rep!I319</f>
        <v>1064.1199999999999</v>
      </c>
      <c r="AE48">
        <f>New_R.rep!J319</f>
        <v>1267.95</v>
      </c>
      <c r="AF48">
        <f>New_R.rep!K319</f>
        <v>690.07500000000005</v>
      </c>
      <c r="AG48">
        <f>New_R.rep!L319</f>
        <v>316.69400000000002</v>
      </c>
      <c r="AH48">
        <f>New_R.rep!M319</f>
        <v>211.37899999999999</v>
      </c>
      <c r="AI48">
        <f>New_R.rep!N319</f>
        <v>305.327</v>
      </c>
      <c r="AJ48">
        <f>New_R.rep!O319</f>
        <v>171.953</v>
      </c>
      <c r="AK48">
        <f>New_R.rep!P319</f>
        <v>483.75299999999999</v>
      </c>
    </row>
    <row r="49" spans="1:37" x14ac:dyDescent="0.3">
      <c r="A49">
        <v>2010</v>
      </c>
      <c r="B49">
        <v>19132.7</v>
      </c>
      <c r="C49">
        <v>17728.5</v>
      </c>
      <c r="D49">
        <v>2198.7199999999998</v>
      </c>
      <c r="E49">
        <v>4764.8999999999996</v>
      </c>
      <c r="F49">
        <v>1319.53</v>
      </c>
      <c r="G49">
        <v>311.935</v>
      </c>
      <c r="H49">
        <v>224.77199999999999</v>
      </c>
      <c r="I49">
        <v>249.99</v>
      </c>
      <c r="J49">
        <v>213.91900000000001</v>
      </c>
      <c r="K49">
        <v>165.98500000000001</v>
      </c>
      <c r="L49">
        <v>87.624899999999997</v>
      </c>
      <c r="M49">
        <v>35.656199999999998</v>
      </c>
      <c r="N49">
        <v>17.789300000000001</v>
      </c>
      <c r="O49">
        <v>17.773</v>
      </c>
      <c r="P49">
        <v>22.965199999999999</v>
      </c>
      <c r="Q49">
        <v>2010</v>
      </c>
      <c r="R49" s="5">
        <f t="shared" si="0"/>
        <v>98089.474199999982</v>
      </c>
      <c r="S49" s="5">
        <f t="shared" si="1"/>
        <v>130846.22299999998</v>
      </c>
      <c r="T49" s="2">
        <f t="shared" si="2"/>
        <v>2.9002571832711779E-2</v>
      </c>
      <c r="U49" s="2">
        <f t="shared" si="3"/>
        <v>9.5390272034561144E-2</v>
      </c>
      <c r="V49">
        <v>2010</v>
      </c>
      <c r="W49">
        <f>New_R.rep!B320</f>
        <v>18582.8</v>
      </c>
      <c r="X49">
        <f>New_R.rep!C320</f>
        <v>19084.7</v>
      </c>
      <c r="Y49">
        <f>New_R.rep!D320</f>
        <v>1869.64</v>
      </c>
      <c r="Z49">
        <f>New_R.rep!E320</f>
        <v>3855.65</v>
      </c>
      <c r="AA49">
        <f>New_R.rep!F320</f>
        <v>1171.17</v>
      </c>
      <c r="AB49">
        <f>New_R.rep!G320</f>
        <v>345.09</v>
      </c>
      <c r="AC49">
        <f>New_R.rep!H320</f>
        <v>376.51100000000002</v>
      </c>
      <c r="AD49">
        <f>New_R.rep!I320</f>
        <v>635.60799999999995</v>
      </c>
      <c r="AE49">
        <f>New_R.rep!J320</f>
        <v>788.31899999999996</v>
      </c>
      <c r="AF49">
        <f>New_R.rep!K320</f>
        <v>939.32299999999998</v>
      </c>
      <c r="AG49">
        <f>New_R.rep!L320</f>
        <v>511.22</v>
      </c>
      <c r="AH49">
        <f>New_R.rep!M320</f>
        <v>234.613</v>
      </c>
      <c r="AI49">
        <f>New_R.rep!N320</f>
        <v>156.59399999999999</v>
      </c>
      <c r="AJ49">
        <f>New_R.rep!O320</f>
        <v>226.19200000000001</v>
      </c>
      <c r="AK49">
        <f>New_R.rep!P320</f>
        <v>485.75900000000001</v>
      </c>
    </row>
    <row r="50" spans="1:37" x14ac:dyDescent="0.3">
      <c r="A50">
        <v>2011</v>
      </c>
      <c r="B50">
        <v>18620.5</v>
      </c>
      <c r="C50">
        <v>7778.56</v>
      </c>
      <c r="D50">
        <v>11283.8</v>
      </c>
      <c r="E50">
        <v>1599.92</v>
      </c>
      <c r="F50">
        <v>3042.57</v>
      </c>
      <c r="G50">
        <v>787.197</v>
      </c>
      <c r="H50">
        <v>182.33600000000001</v>
      </c>
      <c r="I50">
        <v>127.142</v>
      </c>
      <c r="J50">
        <v>139.32300000000001</v>
      </c>
      <c r="K50">
        <v>119.496</v>
      </c>
      <c r="L50">
        <v>93.340100000000007</v>
      </c>
      <c r="M50">
        <v>49.274900000000002</v>
      </c>
      <c r="N50">
        <v>20.050899999999999</v>
      </c>
      <c r="O50">
        <v>10.0036</v>
      </c>
      <c r="P50">
        <v>22.9087</v>
      </c>
      <c r="Q50">
        <v>2011</v>
      </c>
      <c r="R50" s="5">
        <f t="shared" si="0"/>
        <v>101469.46949999999</v>
      </c>
      <c r="S50" s="5">
        <f t="shared" si="1"/>
        <v>132214.848</v>
      </c>
      <c r="T50" s="2">
        <f t="shared" si="2"/>
        <v>3.5350927040719377E-2</v>
      </c>
      <c r="U50" s="2">
        <f t="shared" si="3"/>
        <v>9.4972109007502262E-2</v>
      </c>
      <c r="V50">
        <v>2011</v>
      </c>
      <c r="W50">
        <f>New_R.rep!B321</f>
        <v>17476.8</v>
      </c>
      <c r="X50">
        <f>New_R.rep!C321</f>
        <v>7555.21</v>
      </c>
      <c r="Y50">
        <f>New_R.rep!D321</f>
        <v>12169</v>
      </c>
      <c r="Z50">
        <f>New_R.rep!E321</f>
        <v>1385.06</v>
      </c>
      <c r="AA50">
        <f>New_R.rep!F321</f>
        <v>2856.34</v>
      </c>
      <c r="AB50">
        <f>New_R.rep!G321</f>
        <v>867.62400000000002</v>
      </c>
      <c r="AC50">
        <f>New_R.rep!H321</f>
        <v>255.649</v>
      </c>
      <c r="AD50">
        <f>New_R.rep!I321</f>
        <v>278.92599999999999</v>
      </c>
      <c r="AE50">
        <f>New_R.rep!J321</f>
        <v>470.87</v>
      </c>
      <c r="AF50">
        <f>New_R.rep!K321</f>
        <v>584.00099999999998</v>
      </c>
      <c r="AG50">
        <f>New_R.rep!L321</f>
        <v>695.86800000000005</v>
      </c>
      <c r="AH50">
        <f>New_R.rep!M321</f>
        <v>378.721</v>
      </c>
      <c r="AI50">
        <f>New_R.rep!N321</f>
        <v>173.80500000000001</v>
      </c>
      <c r="AJ50">
        <f>New_R.rep!O321</f>
        <v>116.00700000000001</v>
      </c>
      <c r="AK50">
        <f>New_R.rep!P321</f>
        <v>527.42600000000004</v>
      </c>
    </row>
    <row r="51" spans="1:37" x14ac:dyDescent="0.3">
      <c r="A51">
        <v>2012</v>
      </c>
      <c r="B51">
        <v>17450.5</v>
      </c>
      <c r="C51">
        <v>7570.26</v>
      </c>
      <c r="D51">
        <v>4950.3</v>
      </c>
      <c r="E51">
        <v>8193.02</v>
      </c>
      <c r="F51">
        <v>1080.18</v>
      </c>
      <c r="G51">
        <v>1550.97</v>
      </c>
      <c r="H51">
        <v>358.97</v>
      </c>
      <c r="I51">
        <v>85.591399999999993</v>
      </c>
      <c r="J51">
        <v>61.1447</v>
      </c>
      <c r="K51">
        <v>68.586399999999998</v>
      </c>
      <c r="L51">
        <v>59.770400000000002</v>
      </c>
      <c r="M51">
        <v>46.6875</v>
      </c>
      <c r="N51">
        <v>24.646699999999999</v>
      </c>
      <c r="O51">
        <v>10.029199999999999</v>
      </c>
      <c r="P51">
        <v>16.462299999999999</v>
      </c>
      <c r="Q51">
        <v>2012</v>
      </c>
      <c r="R51" s="5">
        <f t="shared" si="0"/>
        <v>101279.8823</v>
      </c>
      <c r="S51" s="5">
        <f t="shared" si="1"/>
        <v>132888.04899999997</v>
      </c>
      <c r="T51" s="2">
        <f t="shared" si="2"/>
        <v>5.4972718477992365E-2</v>
      </c>
      <c r="U51" s="2">
        <f t="shared" si="3"/>
        <v>0.12491129117597655</v>
      </c>
      <c r="V51">
        <v>2012</v>
      </c>
      <c r="W51">
        <f>New_R.rep!B322</f>
        <v>15430.7</v>
      </c>
      <c r="X51">
        <f>New_R.rep!C322</f>
        <v>7105.54</v>
      </c>
      <c r="Y51">
        <f>New_R.rep!D322</f>
        <v>4817.42</v>
      </c>
      <c r="Z51">
        <f>New_R.rep!E322</f>
        <v>9014.99</v>
      </c>
      <c r="AA51">
        <f>New_R.rep!F322</f>
        <v>1026.08</v>
      </c>
      <c r="AB51">
        <f>New_R.rep!G322</f>
        <v>2116.0300000000002</v>
      </c>
      <c r="AC51">
        <f>New_R.rep!H322</f>
        <v>642.75199999999995</v>
      </c>
      <c r="AD51">
        <f>New_R.rep!I322</f>
        <v>189.38900000000001</v>
      </c>
      <c r="AE51">
        <f>New_R.rep!J322</f>
        <v>206.63399999999999</v>
      </c>
      <c r="AF51">
        <f>New_R.rep!K322</f>
        <v>348.82900000000001</v>
      </c>
      <c r="AG51">
        <f>New_R.rep!L322</f>
        <v>432.63900000000001</v>
      </c>
      <c r="AH51">
        <f>New_R.rep!M322</f>
        <v>515.51099999999997</v>
      </c>
      <c r="AI51">
        <f>New_R.rep!N322</f>
        <v>280.56299999999999</v>
      </c>
      <c r="AJ51">
        <f>New_R.rep!O322</f>
        <v>128.75800000000001</v>
      </c>
      <c r="AK51">
        <f>New_R.rep!P322</f>
        <v>476.66699999999997</v>
      </c>
    </row>
    <row r="52" spans="1:37" x14ac:dyDescent="0.3">
      <c r="Q52">
        <v>2013</v>
      </c>
      <c r="R52" s="5"/>
      <c r="S52" s="5">
        <f t="shared" si="1"/>
        <v>135757.42199999999</v>
      </c>
      <c r="T52" s="2"/>
      <c r="U52" s="2">
        <f t="shared" si="3"/>
        <v>0.10644798626759033</v>
      </c>
      <c r="V52">
        <v>2013</v>
      </c>
      <c r="W52">
        <f>New_R.rep!B323</f>
        <v>18522.7</v>
      </c>
      <c r="X52">
        <f>New_R.rep!C323</f>
        <v>6273.66</v>
      </c>
      <c r="Y52">
        <f>New_R.rep!D323</f>
        <v>4530.6899999999996</v>
      </c>
      <c r="Z52">
        <f>New_R.rep!E323</f>
        <v>3568.83</v>
      </c>
      <c r="AA52">
        <f>New_R.rep!F323</f>
        <v>6678.47</v>
      </c>
      <c r="AB52">
        <f>New_R.rep!G323</f>
        <v>760.13800000000003</v>
      </c>
      <c r="AC52">
        <f>New_R.rep!H323</f>
        <v>1567.59</v>
      </c>
      <c r="AD52">
        <f>New_R.rep!I323</f>
        <v>476.16199999999998</v>
      </c>
      <c r="AE52">
        <f>New_R.rep!J323</f>
        <v>140.303</v>
      </c>
      <c r="AF52">
        <f>New_R.rep!K323</f>
        <v>153.078</v>
      </c>
      <c r="AG52">
        <f>New_R.rep!L323</f>
        <v>258.41899999999998</v>
      </c>
      <c r="AH52">
        <f>New_R.rep!M323</f>
        <v>320.50700000000001</v>
      </c>
      <c r="AI52">
        <f>New_R.rep!N323</f>
        <v>381.9</v>
      </c>
      <c r="AJ52">
        <f>New_R.rep!O323</f>
        <v>207.84700000000001</v>
      </c>
      <c r="AK52">
        <f>New_R.rep!P323</f>
        <v>448.51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29"/>
  <sheetViews>
    <sheetView showGridLines="0" workbookViewId="0">
      <selection sqref="A1:AF153"/>
    </sheetView>
  </sheetViews>
  <sheetFormatPr defaultRowHeight="14.4" x14ac:dyDescent="0.3"/>
  <sheetData>
    <row r="6" spans="1:16" x14ac:dyDescent="0.3">
      <c r="B6" s="3">
        <v>2013</v>
      </c>
      <c r="C6">
        <f>For_R.rep!B4</f>
        <v>2289.02</v>
      </c>
      <c r="D6" s="5">
        <v>1951.4</v>
      </c>
    </row>
    <row r="7" spans="1:16" x14ac:dyDescent="0.3">
      <c r="C7" s="4" t="s">
        <v>75</v>
      </c>
      <c r="D7" s="4" t="s">
        <v>45</v>
      </c>
      <c r="E7" s="4" t="s">
        <v>46</v>
      </c>
      <c r="F7" s="4" t="s">
        <v>101</v>
      </c>
      <c r="G7" s="4" t="s">
        <v>47</v>
      </c>
      <c r="H7" s="4" t="s">
        <v>48</v>
      </c>
      <c r="I7" s="4" t="s">
        <v>49</v>
      </c>
      <c r="J7" s="4" t="s">
        <v>102</v>
      </c>
      <c r="K7" s="4" t="s">
        <v>103</v>
      </c>
      <c r="L7" s="4" t="s">
        <v>67</v>
      </c>
      <c r="M7" s="36" t="s">
        <v>68</v>
      </c>
      <c r="N7" s="4" t="s">
        <v>69</v>
      </c>
      <c r="O7" s="4" t="s">
        <v>104</v>
      </c>
    </row>
    <row r="8" spans="1:16" x14ac:dyDescent="0.3">
      <c r="B8" s="3">
        <v>0</v>
      </c>
      <c r="C8" s="37">
        <f>Sheet1!K25</f>
        <v>0.99919106019958681</v>
      </c>
      <c r="D8" s="2">
        <f>1-'Main Decider'!AE15</f>
        <v>0</v>
      </c>
      <c r="E8" s="2">
        <f>'Main Decider'!AF15</f>
        <v>9.9571713946712728E-2</v>
      </c>
      <c r="F8" s="2">
        <f>'Main Decider'!AG15</f>
        <v>0.3275877594610842</v>
      </c>
      <c r="G8" s="2">
        <f>'Main Decider'!AH15</f>
        <v>6.3937261257365943E-2</v>
      </c>
      <c r="H8" s="2">
        <f>'Main Decider'!AI15</f>
        <v>5.0752893056541946E-4</v>
      </c>
      <c r="I8" s="2">
        <f>'Main Decider'!AJ15</f>
        <v>8.1735264109443401E-2</v>
      </c>
      <c r="J8" s="2">
        <f>'Main Decider'!AK15</f>
        <v>0.10025372758092176</v>
      </c>
      <c r="K8" s="2">
        <f>1-'Main Decider'!AL15</f>
        <v>0.26305739603261535</v>
      </c>
      <c r="L8" s="2">
        <f>'Main Decider'!AM15</f>
        <v>0.12533385502212116</v>
      </c>
      <c r="M8" s="2">
        <f>'Main Decider'!AN15</f>
        <v>7.0684336523246663E-3</v>
      </c>
      <c r="N8" s="2">
        <f>1-'Main Decider'!AO15</f>
        <v>6.7448697036553984E-4</v>
      </c>
      <c r="O8" s="2">
        <f>Sheet1!K25</f>
        <v>0.99919106019958681</v>
      </c>
    </row>
    <row r="9" spans="1:16" x14ac:dyDescent="0.3">
      <c r="B9">
        <v>800</v>
      </c>
      <c r="C9" s="37">
        <f>Sheet1!K26</f>
        <v>0.96122746734219222</v>
      </c>
      <c r="D9" s="2">
        <f>1-'Main Decider'!AE16</f>
        <v>0</v>
      </c>
      <c r="E9" s="2">
        <f>'Main Decider'!AF16</f>
        <v>0.11184781540323413</v>
      </c>
      <c r="F9" s="2">
        <f>'Main Decider'!AG16</f>
        <v>0.38695145573946271</v>
      </c>
      <c r="G9" s="2">
        <f>'Main Decider'!AH16</f>
        <v>7.7616318179244886E-2</v>
      </c>
      <c r="H9" s="2">
        <f>'Main Decider'!AI16</f>
        <v>6.8082033341741472E-4</v>
      </c>
      <c r="I9" s="2">
        <f>'Main Decider'!AJ16</f>
        <v>0.10602137724135133</v>
      </c>
      <c r="J9" s="2">
        <f>'Main Decider'!AK16</f>
        <v>0.13301119291438185</v>
      </c>
      <c r="K9" s="2">
        <f>1-'Main Decider'!AL16</f>
        <v>0.32658513490101426</v>
      </c>
      <c r="L9" s="2">
        <f>'Main Decider'!AM16</f>
        <v>0.12302719560665588</v>
      </c>
      <c r="M9" s="2">
        <f>'Main Decider'!AN16</f>
        <v>1.1716118217701322E-2</v>
      </c>
      <c r="N9" s="2">
        <f>1-'Main Decider'!AO16</f>
        <v>9.8044089617368435E-3</v>
      </c>
      <c r="O9" s="2">
        <f>Sheet1!K26</f>
        <v>0.96122746734219222</v>
      </c>
    </row>
    <row r="10" spans="1:16" x14ac:dyDescent="0.3">
      <c r="B10">
        <v>900</v>
      </c>
      <c r="C10" s="37">
        <f>Sheet1!K27</f>
        <v>0.85798745917043062</v>
      </c>
      <c r="D10" s="2">
        <f>1-'Main Decider'!AE17</f>
        <v>0</v>
      </c>
      <c r="E10" s="2">
        <f>'Main Decider'!AF17</f>
        <v>0.12547762941458798</v>
      </c>
      <c r="F10" s="2">
        <f>'Main Decider'!AG17</f>
        <v>0.44878631464189395</v>
      </c>
      <c r="G10" s="2">
        <f>'Main Decider'!AH17</f>
        <v>9.3707402084253016E-2</v>
      </c>
      <c r="H10" s="2">
        <f>'Main Decider'!AI17</f>
        <v>9.1118463489873157E-4</v>
      </c>
      <c r="I10" s="2">
        <f>'Main Decider'!AJ17</f>
        <v>0.13412218586588073</v>
      </c>
      <c r="J10" s="2">
        <f>'Main Decider'!AK17</f>
        <v>0.17069046030436322</v>
      </c>
      <c r="K10" s="2">
        <f>1-'Main Decider'!AL17</f>
        <v>0.38996882570322433</v>
      </c>
      <c r="L10" s="2">
        <f>'Main Decider'!AM17</f>
        <v>0.12093095050307955</v>
      </c>
      <c r="M10" s="2">
        <f>'Main Decider'!AN17</f>
        <v>1.837351704592418E-2</v>
      </c>
      <c r="N10" s="2">
        <f>1-'Main Decider'!AO17</f>
        <v>4.355286838416228E-2</v>
      </c>
      <c r="O10" s="2">
        <f>Sheet1!K27</f>
        <v>0.85798745917043062</v>
      </c>
    </row>
    <row r="11" spans="1:16" x14ac:dyDescent="0.3">
      <c r="B11">
        <v>1000</v>
      </c>
      <c r="C11" s="37">
        <f>Sheet1!K28</f>
        <v>0.64711044481963498</v>
      </c>
      <c r="D11" s="2">
        <f>1-'Main Decider'!AE18</f>
        <v>7.3219208474029074E-13</v>
      </c>
      <c r="E11" s="2">
        <f>'Main Decider'!AF18</f>
        <v>0.14056713119884473</v>
      </c>
      <c r="F11" s="2">
        <f>'Main Decider'!AG18</f>
        <v>0.51151650938645155</v>
      </c>
      <c r="G11" s="2">
        <f>'Main Decider'!AH18</f>
        <v>0.11246820107132936</v>
      </c>
      <c r="H11" s="2">
        <f>'Main Decider'!AI18</f>
        <v>1.215876241124088E-3</v>
      </c>
      <c r="I11" s="2">
        <f>'Main Decider'!AJ18</f>
        <v>0.16572538383877539</v>
      </c>
      <c r="J11" s="2">
        <f>'Main Decider'!AK18</f>
        <v>0.21267345069512686</v>
      </c>
      <c r="K11" s="2">
        <f>1-'Main Decider'!AL18</f>
        <v>0.45106960974145016</v>
      </c>
      <c r="L11" s="2">
        <f>'Main Decider'!AM18</f>
        <v>0.11909130230126846</v>
      </c>
      <c r="M11" s="2">
        <f>'Main Decider'!AN18</f>
        <v>2.7436068133114052E-2</v>
      </c>
      <c r="N11" s="2">
        <f>1-'Main Decider'!AO18</f>
        <v>0.10685566676393321</v>
      </c>
      <c r="O11" s="2">
        <f>Sheet1!K28</f>
        <v>0.64711044481963498</v>
      </c>
    </row>
    <row r="12" spans="1:16" x14ac:dyDescent="0.3">
      <c r="B12">
        <v>1100</v>
      </c>
      <c r="C12" s="37">
        <f>Sheet1!K29</f>
        <v>0.42955733738233581</v>
      </c>
      <c r="D12" s="2">
        <f>1-'Main Decider'!AE19</f>
        <v>1.4646781565375022E-9</v>
      </c>
      <c r="E12" s="2">
        <f>'Main Decider'!AF19</f>
        <v>0.15721764240007488</v>
      </c>
      <c r="F12" s="2">
        <f>'Main Decider'!AG19</f>
        <v>0.57363908077819548</v>
      </c>
      <c r="G12" s="2">
        <f>'Main Decider'!AH19</f>
        <v>0.13413614151227157</v>
      </c>
      <c r="H12" s="2">
        <f>'Main Decider'!AI19</f>
        <v>1.6166151898468755E-3</v>
      </c>
      <c r="I12" s="2">
        <f>'Main Decider'!AJ19</f>
        <v>0.20038038827180354</v>
      </c>
      <c r="J12" s="2">
        <f>'Main Decider'!AK19</f>
        <v>0.25814957642151409</v>
      </c>
      <c r="K12" s="2">
        <f>1-'Main Decider'!AL19</f>
        <v>0.50837222501926183</v>
      </c>
      <c r="L12" s="2">
        <f>'Main Decider'!AM19</f>
        <v>0.1174963251166285</v>
      </c>
      <c r="M12" s="2">
        <f>'Main Decider'!AN19</f>
        <v>3.9255327627537223E-2</v>
      </c>
      <c r="N12" s="2">
        <f>1-'Main Decider'!AO19</f>
        <v>0.1895353209812678</v>
      </c>
      <c r="O12" s="2">
        <f>Sheet1!K29</f>
        <v>0.42955733738233581</v>
      </c>
    </row>
    <row r="13" spans="1:16" x14ac:dyDescent="0.3">
      <c r="B13">
        <v>1200</v>
      </c>
      <c r="C13" s="37">
        <f>Sheet1!K30</f>
        <v>0.15623578925353554</v>
      </c>
      <c r="D13" s="2">
        <f>1-'Main Decider'!AE20</f>
        <v>2.5578684836879972E-7</v>
      </c>
      <c r="E13" s="2">
        <f>'Main Decider'!AF20</f>
        <v>0.17551976546929315</v>
      </c>
      <c r="F13" s="2">
        <f>'Main Decider'!AG20</f>
        <v>0.63367543554822758</v>
      </c>
      <c r="G13" s="2">
        <f>'Main Decider'!AH20</f>
        <v>0.15889954536295828</v>
      </c>
      <c r="H13" s="2">
        <f>'Main Decider'!AI20</f>
        <v>2.1408136843882835E-3</v>
      </c>
      <c r="I13" s="2">
        <f>'Main Decider'!AJ20</f>
        <v>0.23752816458333839</v>
      </c>
      <c r="J13" s="2">
        <f>'Main Decider'!AK20</f>
        <v>0.30618855891741442</v>
      </c>
      <c r="K13" s="2">
        <f>1-'Main Decider'!AL20</f>
        <v>0.56095628061140301</v>
      </c>
      <c r="L13" s="2">
        <f>'Main Decider'!AM20</f>
        <v>0.11613438883531935</v>
      </c>
      <c r="M13" s="2">
        <f>'Main Decider'!AN20</f>
        <v>5.4109854351339672E-2</v>
      </c>
      <c r="N13" s="2">
        <f>1-'Main Decider'!AO20</f>
        <v>0.27815611511526417</v>
      </c>
      <c r="O13" s="2">
        <f>Sheet1!K30</f>
        <v>0.15623578925353554</v>
      </c>
    </row>
    <row r="14" spans="1:16" x14ac:dyDescent="0.3">
      <c r="B14">
        <v>1300</v>
      </c>
      <c r="C14" s="37">
        <f>Sheet1!K31</f>
        <v>8.2507648662435429E-3</v>
      </c>
      <c r="D14" s="2">
        <f>1-'Main Decider'!AE21</f>
        <v>9.5697555153595459E-6</v>
      </c>
      <c r="E14" s="2">
        <f>'Main Decider'!AF21</f>
        <v>0.19556788573018816</v>
      </c>
      <c r="F14" s="2">
        <f>'Main Decider'!AG21</f>
        <v>0.69032295956462397</v>
      </c>
      <c r="G14" s="2">
        <f>'Main Decider'!AH21</f>
        <v>0.18691261768636294</v>
      </c>
      <c r="H14" s="2">
        <f>'Main Decider'!AI21</f>
        <v>2.8217742177238845E-3</v>
      </c>
      <c r="I14" s="2">
        <f>'Main Decider'!AJ21</f>
        <v>0.27653150847722108</v>
      </c>
      <c r="J14" s="2">
        <f>'Main Decider'!AK21</f>
        <v>0.35586754844073876</v>
      </c>
      <c r="K14" s="2">
        <f>1-'Main Decider'!AL21</f>
        <v>0.60840467711717328</v>
      </c>
      <c r="L14" s="2">
        <f>'Main Decider'!AM21</f>
        <v>0.1150206784129567</v>
      </c>
      <c r="M14" s="2">
        <f>'Main Decider'!AN21</f>
        <v>7.2182628526736028E-2</v>
      </c>
      <c r="N14" s="2">
        <f>1-'Main Decider'!AO21</f>
        <v>0.36324519126883503</v>
      </c>
      <c r="O14" s="2">
        <f>Sheet1!K31</f>
        <v>8.2507648662435429E-3</v>
      </c>
    </row>
    <row r="15" spans="1:16" ht="28.8" x14ac:dyDescent="0.3">
      <c r="A15" s="35" t="s">
        <v>81</v>
      </c>
      <c r="B15" t="s">
        <v>80</v>
      </c>
      <c r="C15" s="2">
        <f t="shared" ref="C15:O15" ca="1" si="0">C16/$P$15</f>
        <v>7.6923076923076927E-2</v>
      </c>
      <c r="D15" s="2">
        <f t="shared" ca="1" si="0"/>
        <v>7.6923076923076927E-2</v>
      </c>
      <c r="E15" s="2">
        <f t="shared" ca="1" si="0"/>
        <v>7.6923076923076927E-2</v>
      </c>
      <c r="F15" s="2">
        <f t="shared" ca="1" si="0"/>
        <v>7.6923076923076927E-2</v>
      </c>
      <c r="G15" s="2">
        <f t="shared" ca="1" si="0"/>
        <v>7.6923076923076927E-2</v>
      </c>
      <c r="H15" s="2">
        <f t="shared" ca="1" si="0"/>
        <v>7.6923076923076927E-2</v>
      </c>
      <c r="I15" s="2">
        <f t="shared" ca="1" si="0"/>
        <v>7.6923076923076927E-2</v>
      </c>
      <c r="J15" s="2">
        <f t="shared" ca="1" si="0"/>
        <v>7.6923076923076927E-2</v>
      </c>
      <c r="K15" s="2">
        <f t="shared" ca="1" si="0"/>
        <v>7.6923076923076927E-2</v>
      </c>
      <c r="L15" s="2">
        <f t="shared" ca="1" si="0"/>
        <v>7.6923076923076927E-2</v>
      </c>
      <c r="M15" s="2">
        <f t="shared" ca="1" si="0"/>
        <v>7.6923076923076927E-2</v>
      </c>
      <c r="N15" s="2">
        <f t="shared" ca="1" si="0"/>
        <v>7.6923076923076927E-2</v>
      </c>
      <c r="O15" s="2">
        <f t="shared" ca="1" si="0"/>
        <v>7.6923076923076927E-2</v>
      </c>
      <c r="P15">
        <f ca="1">SUM(C16:O16)</f>
        <v>13</v>
      </c>
    </row>
    <row r="16" spans="1:16" x14ac:dyDescent="0.3">
      <c r="A16" s="34">
        <v>1</v>
      </c>
      <c r="B16" t="str">
        <f t="shared" ref="B16:O16" ca="1" si="1">OFFSET(B17,$A$16-1,0)</f>
        <v>Intermediat</v>
      </c>
      <c r="C16" s="33">
        <f t="shared" ca="1" si="1"/>
        <v>1</v>
      </c>
      <c r="D16" s="33">
        <f t="shared" ca="1" si="1"/>
        <v>1</v>
      </c>
      <c r="E16" s="33">
        <f t="shared" ca="1" si="1"/>
        <v>1</v>
      </c>
      <c r="F16" s="33">
        <f t="shared" ca="1" si="1"/>
        <v>1</v>
      </c>
      <c r="G16" s="33">
        <f t="shared" ca="1" si="1"/>
        <v>1</v>
      </c>
      <c r="H16" s="33">
        <f t="shared" ca="1" si="1"/>
        <v>1</v>
      </c>
      <c r="I16" s="33">
        <f t="shared" ca="1" si="1"/>
        <v>1</v>
      </c>
      <c r="J16" s="33">
        <f t="shared" ca="1" si="1"/>
        <v>1</v>
      </c>
      <c r="K16" s="33">
        <f t="shared" ca="1" si="1"/>
        <v>1</v>
      </c>
      <c r="L16" s="33">
        <f t="shared" ca="1" si="1"/>
        <v>1</v>
      </c>
      <c r="M16" s="33">
        <f t="shared" ca="1" si="1"/>
        <v>1</v>
      </c>
      <c r="N16" s="33">
        <f t="shared" ca="1" si="1"/>
        <v>1</v>
      </c>
      <c r="O16" s="33">
        <f t="shared" ca="1" si="1"/>
        <v>1</v>
      </c>
    </row>
    <row r="17" spans="1:15" x14ac:dyDescent="0.3">
      <c r="B17" t="s">
        <v>74</v>
      </c>
      <c r="C17" s="25">
        <v>1</v>
      </c>
      <c r="D17" s="26">
        <v>1</v>
      </c>
      <c r="E17" s="26">
        <v>1</v>
      </c>
      <c r="F17" s="26">
        <v>1</v>
      </c>
      <c r="G17" s="26">
        <v>1</v>
      </c>
      <c r="H17" s="26">
        <v>1</v>
      </c>
      <c r="I17" s="26">
        <v>1</v>
      </c>
      <c r="J17" s="26">
        <v>1</v>
      </c>
      <c r="K17" s="26">
        <v>1</v>
      </c>
      <c r="L17" s="26">
        <v>1</v>
      </c>
      <c r="M17" s="26">
        <v>1</v>
      </c>
      <c r="N17" s="26">
        <v>1</v>
      </c>
      <c r="O17" s="26">
        <v>1</v>
      </c>
    </row>
    <row r="18" spans="1:15" x14ac:dyDescent="0.3">
      <c r="B18" t="s">
        <v>79</v>
      </c>
      <c r="C18" s="27">
        <v>1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9">
        <v>0</v>
      </c>
    </row>
    <row r="19" spans="1:15" x14ac:dyDescent="0.3">
      <c r="B19" t="s">
        <v>76</v>
      </c>
      <c r="C19" s="30">
        <v>0</v>
      </c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31">
        <v>1</v>
      </c>
      <c r="L19" s="31">
        <v>1</v>
      </c>
      <c r="M19" s="31">
        <v>1</v>
      </c>
      <c r="N19" s="31">
        <v>1</v>
      </c>
      <c r="O19" s="32">
        <v>1</v>
      </c>
    </row>
    <row r="21" spans="1:15" x14ac:dyDescent="0.3">
      <c r="C21" t="s">
        <v>73</v>
      </c>
      <c r="D21" t="str">
        <f ca="1">B16</f>
        <v>Intermediat</v>
      </c>
      <c r="E21" t="s">
        <v>79</v>
      </c>
      <c r="F21" t="s">
        <v>77</v>
      </c>
      <c r="G21" t="s">
        <v>78</v>
      </c>
    </row>
    <row r="22" spans="1:15" x14ac:dyDescent="0.3">
      <c r="A22" s="3"/>
      <c r="B22" s="7">
        <f t="shared" ref="B22:B28" si="2">C8</f>
        <v>0.99919106019958681</v>
      </c>
      <c r="C22">
        <f t="shared" ref="C22:C28" ca="1" si="3">D22-$D$29</f>
        <v>2.0194733335885062E-2</v>
      </c>
      <c r="D22">
        <f t="array" aca="1" ref="D22" ca="1">SUMPRODUCT(C8:O8+0.01,$C$15:$O$15+0.01)</f>
        <v>0.27798952219383422</v>
      </c>
      <c r="E22">
        <v>0.95215220457598704</v>
      </c>
      <c r="F22">
        <f t="shared" ref="F22:F28" ca="1" si="4">C22</f>
        <v>2.0194733335885062E-2</v>
      </c>
      <c r="G22">
        <v>0</v>
      </c>
    </row>
    <row r="23" spans="1:15" x14ac:dyDescent="0.3">
      <c r="A23">
        <v>800</v>
      </c>
      <c r="B23" s="7">
        <f t="shared" si="2"/>
        <v>0.96122746734219222</v>
      </c>
      <c r="C23">
        <f t="shared" ca="1" si="3"/>
        <v>3.2503669031767879E-2</v>
      </c>
      <c r="D23">
        <f t="array" aca="1" ref="D23" ca="1">SUMPRODUCT(C9:O9+0.01,$C$15:$O$15+0.01)</f>
        <v>0.29029845788971703</v>
      </c>
      <c r="E23">
        <v>0.92162810548175467</v>
      </c>
      <c r="F23">
        <f t="shared" ca="1" si="4"/>
        <v>3.2503669031767879E-2</v>
      </c>
      <c r="G23">
        <v>6.5159414097799767E-2</v>
      </c>
    </row>
    <row r="24" spans="1:15" x14ac:dyDescent="0.3">
      <c r="A24">
        <v>900</v>
      </c>
      <c r="B24" s="7">
        <f t="shared" si="2"/>
        <v>0.85798745917043062</v>
      </c>
      <c r="C24">
        <f t="shared" ca="1" si="3"/>
        <v>3.7091424243830551E-2</v>
      </c>
      <c r="D24">
        <f t="array" aca="1" ref="D24" ca="1">SUMPRODUCT(C10:O10+0.01,$C$15:$O$15+0.01)</f>
        <v>0.2948862131017797</v>
      </c>
      <c r="E24">
        <v>0.82255119062830728</v>
      </c>
      <c r="F24">
        <f t="shared" ca="1" si="4"/>
        <v>3.7091424243830551E-2</v>
      </c>
      <c r="G24">
        <v>0.10845519243140178</v>
      </c>
    </row>
    <row r="25" spans="1:15" x14ac:dyDescent="0.3">
      <c r="A25">
        <v>1000</v>
      </c>
      <c r="B25" s="7">
        <f t="shared" si="2"/>
        <v>0.64711044481963498</v>
      </c>
      <c r="C25">
        <f t="shared" ca="1" si="3"/>
        <v>2.6690541956120473E-2</v>
      </c>
      <c r="D25">
        <f t="array" aca="1" ref="D25" ca="1">SUMPRODUCT(C11:O11+0.01,$C$15:$O$15+0.01)</f>
        <v>0.28448533081406963</v>
      </c>
      <c r="E25">
        <v>0.61425261160100497</v>
      </c>
      <c r="F25">
        <f t="shared" ca="1" si="4"/>
        <v>2.6690541956120473E-2</v>
      </c>
      <c r="G25">
        <v>0.14751523798974653</v>
      </c>
    </row>
    <row r="26" spans="1:15" x14ac:dyDescent="0.3">
      <c r="A26">
        <v>1100</v>
      </c>
      <c r="B26" s="7">
        <f t="shared" si="2"/>
        <v>0.42955733738233581</v>
      </c>
      <c r="C26">
        <f t="shared" ca="1" si="3"/>
        <v>1.7656907379663134E-2</v>
      </c>
      <c r="D26">
        <f t="array" aca="1" ref="D26" ca="1">SUMPRODUCT(C12:O12+0.01,$C$15:$O$15+0.01)</f>
        <v>0.27545169623761229</v>
      </c>
      <c r="E26">
        <v>0.3985393442841707</v>
      </c>
      <c r="F26">
        <f t="shared" ca="1" si="4"/>
        <v>1.7656907379663134E-2</v>
      </c>
      <c r="G26">
        <v>0.18097666461339396</v>
      </c>
    </row>
    <row r="27" spans="1:15" x14ac:dyDescent="0.3">
      <c r="A27">
        <v>1200</v>
      </c>
      <c r="B27" s="7">
        <f t="shared" si="2"/>
        <v>0.15623578925353554</v>
      </c>
      <c r="C27">
        <f t="shared" ca="1" si="3"/>
        <v>0</v>
      </c>
      <c r="D27">
        <f t="array" aca="1" ref="D27" ca="1">SUMPRODUCT(C13:O13+0.01,$C$15:$O$15+0.01)</f>
        <v>0.25779478885794915</v>
      </c>
      <c r="E27">
        <v>0.1321080083332391</v>
      </c>
      <c r="F27">
        <f t="shared" ca="1" si="4"/>
        <v>0</v>
      </c>
      <c r="G27">
        <v>0.26117189510636535</v>
      </c>
    </row>
    <row r="28" spans="1:15" x14ac:dyDescent="0.3">
      <c r="A28">
        <v>1300</v>
      </c>
      <c r="B28" s="7">
        <f t="shared" si="2"/>
        <v>8.2507648662435429E-3</v>
      </c>
      <c r="C28">
        <f t="shared" ca="1" si="3"/>
        <v>4.1382175183228287E-3</v>
      </c>
      <c r="D28">
        <f t="array" aca="1" ref="D28" ca="1">SUMPRODUCT(C14:O14+0.01,$C$15:$O$15+0.01)</f>
        <v>0.26193300637627198</v>
      </c>
      <c r="E28">
        <v>0</v>
      </c>
      <c r="F28">
        <f t="shared" ca="1" si="4"/>
        <v>4.1382175183228287E-3</v>
      </c>
      <c r="G28">
        <v>0.40581244758908064</v>
      </c>
    </row>
    <row r="29" spans="1:15" x14ac:dyDescent="0.3">
      <c r="D29">
        <f ca="1">MIN(D22:D28)</f>
        <v>0.25779478885794915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3"/>
  <sheetViews>
    <sheetView workbookViewId="0"/>
  </sheetViews>
  <sheetFormatPr defaultRowHeight="14.4" x14ac:dyDescent="0.3"/>
  <sheetData>
    <row r="2" spans="1:2" x14ac:dyDescent="0.3">
      <c r="A2">
        <v>1964</v>
      </c>
      <c r="B2">
        <v>174.792</v>
      </c>
    </row>
    <row r="3" spans="1:2" x14ac:dyDescent="0.3">
      <c r="A3">
        <v>1965</v>
      </c>
      <c r="B3">
        <v>230.55099999999999</v>
      </c>
    </row>
    <row r="4" spans="1:2" x14ac:dyDescent="0.3">
      <c r="A4">
        <v>1966</v>
      </c>
      <c r="B4">
        <v>261.678</v>
      </c>
    </row>
    <row r="5" spans="1:2" x14ac:dyDescent="0.3">
      <c r="A5">
        <v>1967</v>
      </c>
      <c r="B5">
        <v>550.36199999999997</v>
      </c>
    </row>
    <row r="6" spans="1:2" x14ac:dyDescent="0.3">
      <c r="A6">
        <v>1968</v>
      </c>
      <c r="B6">
        <v>702.18100000000004</v>
      </c>
    </row>
    <row r="7" spans="1:2" x14ac:dyDescent="0.3">
      <c r="A7">
        <v>1969</v>
      </c>
      <c r="B7">
        <v>862.78899999999999</v>
      </c>
    </row>
    <row r="8" spans="1:2" x14ac:dyDescent="0.3">
      <c r="A8">
        <v>1970</v>
      </c>
      <c r="B8">
        <v>1256.5650000000001</v>
      </c>
    </row>
    <row r="9" spans="1:2" x14ac:dyDescent="0.3">
      <c r="A9">
        <v>1971</v>
      </c>
      <c r="B9">
        <v>1743.7629999999999</v>
      </c>
    </row>
    <row r="10" spans="1:2" x14ac:dyDescent="0.3">
      <c r="A10">
        <v>1972</v>
      </c>
      <c r="B10">
        <v>1874.5340000000001</v>
      </c>
    </row>
    <row r="11" spans="1:2" x14ac:dyDescent="0.3">
      <c r="A11">
        <v>1973</v>
      </c>
      <c r="B11">
        <v>1758.9190000000001</v>
      </c>
    </row>
    <row r="12" spans="1:2" x14ac:dyDescent="0.3">
      <c r="A12">
        <v>1974</v>
      </c>
      <c r="B12">
        <v>1588.39</v>
      </c>
    </row>
    <row r="13" spans="1:2" x14ac:dyDescent="0.3">
      <c r="A13">
        <v>1975</v>
      </c>
      <c r="B13">
        <v>1356.7360000000001</v>
      </c>
    </row>
    <row r="14" spans="1:2" x14ac:dyDescent="0.3">
      <c r="A14">
        <v>1976</v>
      </c>
      <c r="B14">
        <v>1177.8219999999999</v>
      </c>
    </row>
    <row r="15" spans="1:2" x14ac:dyDescent="0.3">
      <c r="A15">
        <v>1977</v>
      </c>
      <c r="B15">
        <v>978.37</v>
      </c>
    </row>
    <row r="16" spans="1:2" x14ac:dyDescent="0.3">
      <c r="A16">
        <v>1978</v>
      </c>
      <c r="B16">
        <v>979.43100000000004</v>
      </c>
    </row>
    <row r="17" spans="1:11" x14ac:dyDescent="0.3">
      <c r="A17">
        <v>1979</v>
      </c>
      <c r="B17">
        <v>935.71400000000006</v>
      </c>
    </row>
    <row r="18" spans="1:11" x14ac:dyDescent="0.3">
      <c r="A18">
        <v>1980</v>
      </c>
      <c r="B18">
        <v>958.28</v>
      </c>
    </row>
    <row r="19" spans="1:11" x14ac:dyDescent="0.3">
      <c r="A19">
        <v>1981</v>
      </c>
      <c r="B19">
        <v>973.50199999999995</v>
      </c>
    </row>
    <row r="20" spans="1:11" x14ac:dyDescent="0.3">
      <c r="A20">
        <v>1982</v>
      </c>
      <c r="B20">
        <v>955.96400000000006</v>
      </c>
    </row>
    <row r="21" spans="1:11" x14ac:dyDescent="0.3">
      <c r="A21">
        <v>1983</v>
      </c>
      <c r="B21">
        <v>981.45</v>
      </c>
    </row>
    <row r="22" spans="1:11" x14ac:dyDescent="0.3">
      <c r="A22">
        <v>1984</v>
      </c>
      <c r="B22">
        <v>1092.0550000000001</v>
      </c>
      <c r="G22">
        <v>0.31718928012998043</v>
      </c>
      <c r="H22">
        <v>1136.0392872244897</v>
      </c>
    </row>
    <row r="23" spans="1:11" x14ac:dyDescent="0.3">
      <c r="A23">
        <v>1985</v>
      </c>
      <c r="B23">
        <v>1139.6759999999999</v>
      </c>
    </row>
    <row r="24" spans="1:11" x14ac:dyDescent="0.3">
      <c r="A24">
        <v>1986</v>
      </c>
      <c r="B24">
        <v>1141.9929999999999</v>
      </c>
      <c r="G24" s="5">
        <v>1200</v>
      </c>
      <c r="H24" s="5"/>
    </row>
    <row r="25" spans="1:11" x14ac:dyDescent="0.3">
      <c r="A25">
        <v>1987</v>
      </c>
      <c r="B25">
        <v>859.41600000000005</v>
      </c>
      <c r="G25" s="5">
        <f>Salmon!E25*G24</f>
        <v>37429.222877175875</v>
      </c>
      <c r="H25">
        <v>360.33948371411196</v>
      </c>
      <c r="I25">
        <v>1136.0392872244897</v>
      </c>
      <c r="J25" s="3">
        <v>0.01</v>
      </c>
      <c r="K25" s="2">
        <f t="shared" ref="K25:K31" si="0">1-_xlfn.NORM.DIST(J25,I25,H25,TRUE)</f>
        <v>0.99919106019958681</v>
      </c>
    </row>
    <row r="26" spans="1:11" x14ac:dyDescent="0.3">
      <c r="A26">
        <v>1988</v>
      </c>
      <c r="B26">
        <v>1228.721</v>
      </c>
      <c r="G26" s="5">
        <f>SQRT(Salmon!E26^2*G24)</f>
        <v>651.67786543679006</v>
      </c>
      <c r="H26">
        <v>360.33948371411196</v>
      </c>
      <c r="I26">
        <v>1136.0392872244897</v>
      </c>
      <c r="J26" s="3">
        <v>500</v>
      </c>
      <c r="K26" s="2">
        <f t="shared" si="0"/>
        <v>0.96122746734219222</v>
      </c>
    </row>
    <row r="27" spans="1:11" x14ac:dyDescent="0.3">
      <c r="A27">
        <v>1989</v>
      </c>
      <c r="B27">
        <v>1229.5999999999999</v>
      </c>
      <c r="H27">
        <v>360.33948371411196</v>
      </c>
      <c r="I27">
        <v>1136.0392872244897</v>
      </c>
      <c r="J27" s="3">
        <v>750</v>
      </c>
      <c r="K27" s="2">
        <f t="shared" si="0"/>
        <v>0.85798745917043062</v>
      </c>
    </row>
    <row r="28" spans="1:11" x14ac:dyDescent="0.3">
      <c r="A28">
        <v>1990</v>
      </c>
      <c r="B28">
        <v>1455.193</v>
      </c>
      <c r="H28">
        <v>360.33948371411196</v>
      </c>
      <c r="I28">
        <v>1136.0392872244897</v>
      </c>
      <c r="J28" s="3">
        <v>1000</v>
      </c>
      <c r="K28" s="2">
        <f t="shared" si="0"/>
        <v>0.64711044481963498</v>
      </c>
    </row>
    <row r="29" spans="1:11" x14ac:dyDescent="0.3">
      <c r="A29">
        <v>1991</v>
      </c>
      <c r="B29">
        <v>1195.608279</v>
      </c>
      <c r="H29">
        <v>360.33948371411196</v>
      </c>
      <c r="I29">
        <v>1136.0392872244897</v>
      </c>
      <c r="J29" s="3">
        <v>1200</v>
      </c>
      <c r="K29" s="2">
        <f t="shared" si="0"/>
        <v>0.42955733738233581</v>
      </c>
    </row>
    <row r="30" spans="1:11" x14ac:dyDescent="0.3">
      <c r="A30">
        <v>1992</v>
      </c>
      <c r="B30">
        <v>1390.3309099999997</v>
      </c>
      <c r="H30">
        <v>360.33948371411196</v>
      </c>
      <c r="I30">
        <v>1136.0392872244897</v>
      </c>
      <c r="J30" s="3">
        <v>1500</v>
      </c>
      <c r="K30" s="2">
        <f t="shared" si="0"/>
        <v>0.15623578925353554</v>
      </c>
    </row>
    <row r="31" spans="1:11" x14ac:dyDescent="0.3">
      <c r="A31">
        <v>1993</v>
      </c>
      <c r="B31">
        <v>1326.6006600000001</v>
      </c>
      <c r="H31">
        <v>360.33948371411196</v>
      </c>
      <c r="I31">
        <v>1136.0392872244897</v>
      </c>
      <c r="J31" s="3">
        <v>2000</v>
      </c>
      <c r="K31" s="2">
        <f t="shared" si="0"/>
        <v>8.2507648662435429E-3</v>
      </c>
    </row>
    <row r="32" spans="1:11" x14ac:dyDescent="0.3">
      <c r="A32">
        <v>1994</v>
      </c>
      <c r="B32">
        <v>1329.3498699999998</v>
      </c>
    </row>
    <row r="33" spans="1:17" x14ac:dyDescent="0.3">
      <c r="A33">
        <v>1995</v>
      </c>
      <c r="B33">
        <v>1264.2445400000004</v>
      </c>
    </row>
    <row r="34" spans="1:17" x14ac:dyDescent="0.3">
      <c r="A34">
        <v>1996</v>
      </c>
      <c r="B34">
        <v>1192.7784109999998</v>
      </c>
    </row>
    <row r="35" spans="1:17" x14ac:dyDescent="0.3">
      <c r="A35">
        <v>1997</v>
      </c>
      <c r="B35">
        <v>1124.430415</v>
      </c>
      <c r="K35" s="2">
        <v>0.99919106019958681</v>
      </c>
      <c r="L35" s="2">
        <v>0.96122746734219222</v>
      </c>
      <c r="M35" s="2">
        <v>0.85798745917043062</v>
      </c>
      <c r="N35" s="2">
        <v>0.64711044481963498</v>
      </c>
      <c r="O35" s="2">
        <v>0.42955733738233581</v>
      </c>
      <c r="P35" s="2">
        <v>0.15623578925353554</v>
      </c>
      <c r="Q35" s="2">
        <v>8.2507648662435429E-3</v>
      </c>
    </row>
    <row r="36" spans="1:17" x14ac:dyDescent="0.3">
      <c r="A36">
        <v>1998</v>
      </c>
      <c r="B36">
        <v>1101.1654530000001</v>
      </c>
    </row>
    <row r="37" spans="1:17" x14ac:dyDescent="0.3">
      <c r="A37">
        <v>1999</v>
      </c>
      <c r="B37">
        <v>989.81591400000013</v>
      </c>
    </row>
    <row r="38" spans="1:17" x14ac:dyDescent="0.3">
      <c r="A38">
        <v>2000</v>
      </c>
      <c r="B38">
        <v>1132.7070380000002</v>
      </c>
    </row>
    <row r="39" spans="1:17" x14ac:dyDescent="0.3">
      <c r="A39">
        <v>2001</v>
      </c>
      <c r="B39">
        <v>1387.1936509999998</v>
      </c>
    </row>
    <row r="40" spans="1:17" x14ac:dyDescent="0.3">
      <c r="A40">
        <v>2002</v>
      </c>
      <c r="B40">
        <v>1480.1927229999997</v>
      </c>
    </row>
    <row r="41" spans="1:17" x14ac:dyDescent="0.3">
      <c r="A41">
        <v>2003</v>
      </c>
      <c r="B41">
        <v>1490.8990959999999</v>
      </c>
    </row>
    <row r="42" spans="1:17" x14ac:dyDescent="0.3">
      <c r="A42">
        <v>2004</v>
      </c>
      <c r="B42">
        <v>1480.5425279999999</v>
      </c>
    </row>
    <row r="43" spans="1:17" x14ac:dyDescent="0.3">
      <c r="A43">
        <v>2005</v>
      </c>
      <c r="B43">
        <v>1483.2857629999999</v>
      </c>
    </row>
    <row r="44" spans="1:17" x14ac:dyDescent="0.3">
      <c r="A44">
        <v>2006</v>
      </c>
      <c r="B44">
        <v>1486.4353230000008</v>
      </c>
    </row>
    <row r="45" spans="1:17" x14ac:dyDescent="0.3">
      <c r="A45">
        <v>2007</v>
      </c>
      <c r="B45">
        <v>1354.0971610000001</v>
      </c>
    </row>
    <row r="46" spans="1:17" x14ac:dyDescent="0.3">
      <c r="A46">
        <v>2008</v>
      </c>
      <c r="B46">
        <v>990.56563999999992</v>
      </c>
    </row>
    <row r="47" spans="1:17" x14ac:dyDescent="0.3">
      <c r="A47">
        <v>2009</v>
      </c>
      <c r="B47">
        <v>807.94660899999997</v>
      </c>
    </row>
    <row r="48" spans="1:17" x14ac:dyDescent="0.3">
      <c r="A48">
        <v>2010</v>
      </c>
      <c r="B48">
        <v>810.21520599999997</v>
      </c>
    </row>
    <row r="49" spans="1:3" x14ac:dyDescent="0.3">
      <c r="A49">
        <v>2011</v>
      </c>
      <c r="B49">
        <v>1199.0728839999999</v>
      </c>
    </row>
    <row r="50" spans="1:3" x14ac:dyDescent="0.3">
      <c r="A50">
        <v>2012</v>
      </c>
      <c r="B50">
        <v>1200</v>
      </c>
    </row>
    <row r="51" spans="1:3" x14ac:dyDescent="0.3">
      <c r="B51">
        <f>AVERAGE(B2:B50)</f>
        <v>1136.0392872244897</v>
      </c>
      <c r="C51">
        <f>AVERAGE(B20:B50)</f>
        <v>1203.2756798064518</v>
      </c>
    </row>
    <row r="52" spans="1:3" x14ac:dyDescent="0.3">
      <c r="B52">
        <f>STDEV(B2:B50)</f>
        <v>360.33948371411196</v>
      </c>
      <c r="C52">
        <f>STDEV(B20:B50)</f>
        <v>204.79671762740017</v>
      </c>
    </row>
    <row r="53" spans="1:3" x14ac:dyDescent="0.3">
      <c r="B53">
        <f>B52/B51</f>
        <v>0.31718928012998043</v>
      </c>
      <c r="C53">
        <f>C52/C51</f>
        <v>0.17019933259213046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J26"/>
  <sheetViews>
    <sheetView workbookViewId="0"/>
  </sheetViews>
  <sheetFormatPr defaultRowHeight="14.4" x14ac:dyDescent="0.3"/>
  <sheetData>
    <row r="2" spans="2:5" x14ac:dyDescent="0.3">
      <c r="B2" t="s">
        <v>57</v>
      </c>
      <c r="C2" t="s">
        <v>58</v>
      </c>
      <c r="D2" t="s">
        <v>59</v>
      </c>
      <c r="E2" t="s">
        <v>60</v>
      </c>
    </row>
    <row r="3" spans="2:5" x14ac:dyDescent="0.3">
      <c r="B3">
        <v>1991</v>
      </c>
      <c r="C3" s="5">
        <v>40906</v>
      </c>
      <c r="D3" s="5">
        <v>1195.6099999999999</v>
      </c>
      <c r="E3">
        <f>C3/D3</f>
        <v>34.213497712464772</v>
      </c>
    </row>
    <row r="4" spans="2:5" x14ac:dyDescent="0.3">
      <c r="B4">
        <v>1992</v>
      </c>
      <c r="C4" s="5">
        <v>35950</v>
      </c>
      <c r="D4" s="5">
        <v>1390.33</v>
      </c>
      <c r="E4">
        <f t="shared" ref="E4:E25" si="0">C4/D4</f>
        <v>25.857170599785665</v>
      </c>
    </row>
    <row r="5" spans="2:5" x14ac:dyDescent="0.3">
      <c r="B5">
        <v>1993</v>
      </c>
      <c r="C5" s="5">
        <v>38516</v>
      </c>
      <c r="D5" s="5">
        <v>1326.6</v>
      </c>
      <c r="E5">
        <f t="shared" si="0"/>
        <v>29.03361977988844</v>
      </c>
    </row>
    <row r="6" spans="2:5" x14ac:dyDescent="0.3">
      <c r="B6">
        <v>1994</v>
      </c>
      <c r="C6" s="5">
        <v>33136</v>
      </c>
      <c r="D6" s="5">
        <v>1329.35</v>
      </c>
      <c r="E6">
        <f t="shared" si="0"/>
        <v>24.926467822620079</v>
      </c>
    </row>
    <row r="7" spans="2:5" x14ac:dyDescent="0.3">
      <c r="B7">
        <v>1995</v>
      </c>
      <c r="C7" s="5">
        <v>14984</v>
      </c>
      <c r="D7" s="5">
        <v>1264.24</v>
      </c>
      <c r="E7">
        <f t="shared" si="0"/>
        <v>11.852179965829272</v>
      </c>
    </row>
    <row r="8" spans="2:5" x14ac:dyDescent="0.3">
      <c r="B8">
        <v>1996</v>
      </c>
      <c r="C8" s="5">
        <v>55623</v>
      </c>
      <c r="D8" s="5">
        <v>1192.78</v>
      </c>
      <c r="E8">
        <f t="shared" si="0"/>
        <v>46.633075671959624</v>
      </c>
    </row>
    <row r="9" spans="2:5" x14ac:dyDescent="0.3">
      <c r="B9">
        <v>1997</v>
      </c>
      <c r="C9" s="5">
        <v>44909</v>
      </c>
      <c r="D9" s="5">
        <v>1124.43</v>
      </c>
      <c r="E9">
        <f t="shared" si="0"/>
        <v>39.939347046948228</v>
      </c>
    </row>
    <row r="10" spans="2:5" x14ac:dyDescent="0.3">
      <c r="B10">
        <v>1998</v>
      </c>
      <c r="C10" s="5">
        <v>51322</v>
      </c>
      <c r="D10" s="5">
        <v>1101.17</v>
      </c>
      <c r="E10">
        <f t="shared" si="0"/>
        <v>46.606790958707556</v>
      </c>
    </row>
    <row r="11" spans="2:5" x14ac:dyDescent="0.3">
      <c r="B11">
        <v>1999</v>
      </c>
      <c r="C11" s="5">
        <v>11978</v>
      </c>
      <c r="D11" s="5">
        <v>989.81600000000003</v>
      </c>
      <c r="E11">
        <f t="shared" si="0"/>
        <v>12.101239018160951</v>
      </c>
    </row>
    <row r="12" spans="2:5" x14ac:dyDescent="0.3">
      <c r="B12">
        <v>2000</v>
      </c>
      <c r="C12" s="5">
        <v>4961</v>
      </c>
      <c r="D12" s="5">
        <v>1132.71</v>
      </c>
      <c r="E12">
        <f t="shared" si="0"/>
        <v>4.3797618101720648</v>
      </c>
    </row>
    <row r="13" spans="2:5" x14ac:dyDescent="0.3">
      <c r="B13">
        <v>2001</v>
      </c>
      <c r="C13" s="5">
        <v>33444</v>
      </c>
      <c r="D13" s="5">
        <v>1387.19</v>
      </c>
      <c r="E13">
        <f t="shared" si="0"/>
        <v>24.10917033715641</v>
      </c>
    </row>
    <row r="14" spans="2:5" x14ac:dyDescent="0.3">
      <c r="B14">
        <v>2002</v>
      </c>
      <c r="C14" s="5">
        <v>34495</v>
      </c>
      <c r="D14" s="5">
        <v>1480.19</v>
      </c>
      <c r="E14">
        <f t="shared" si="0"/>
        <v>23.304440646133266</v>
      </c>
    </row>
    <row r="15" spans="2:5" x14ac:dyDescent="0.3">
      <c r="B15">
        <v>2003</v>
      </c>
      <c r="C15" s="5">
        <v>45586</v>
      </c>
      <c r="D15" s="5">
        <v>1490.9</v>
      </c>
      <c r="E15">
        <f t="shared" si="0"/>
        <v>30.576162049768595</v>
      </c>
    </row>
    <row r="16" spans="2:5" x14ac:dyDescent="0.3">
      <c r="B16">
        <v>2004</v>
      </c>
      <c r="C16" s="5">
        <v>51696</v>
      </c>
      <c r="D16" s="5">
        <v>1480.54</v>
      </c>
      <c r="E16">
        <f t="shared" si="0"/>
        <v>34.916989746984207</v>
      </c>
    </row>
    <row r="17" spans="2:88" x14ac:dyDescent="0.3">
      <c r="B17">
        <v>2005</v>
      </c>
      <c r="C17" s="5">
        <v>67362</v>
      </c>
      <c r="D17" s="5">
        <v>1483.29</v>
      </c>
      <c r="E17">
        <f t="shared" si="0"/>
        <v>45.41391096818559</v>
      </c>
      <c r="J17" s="6">
        <v>0</v>
      </c>
      <c r="K17" s="6">
        <v>0.89117197326609199</v>
      </c>
      <c r="L17" s="6">
        <v>1.782343946532184</v>
      </c>
      <c r="M17" s="6">
        <v>2.6735159197982759</v>
      </c>
      <c r="N17" s="6">
        <v>3.564687893064368</v>
      </c>
      <c r="O17" s="6">
        <v>4.4558598663304601</v>
      </c>
      <c r="P17" s="6">
        <v>5.3470318395965517</v>
      </c>
      <c r="Q17" s="6">
        <v>6.2382038128626442</v>
      </c>
      <c r="R17" s="6">
        <v>7.1293757861287359</v>
      </c>
      <c r="S17" s="6">
        <v>8.0205477593948284</v>
      </c>
      <c r="T17" s="6">
        <v>8.9117197326609201</v>
      </c>
      <c r="U17" s="6">
        <v>9.8028917059270118</v>
      </c>
      <c r="V17" s="6">
        <v>10.694063679193103</v>
      </c>
      <c r="W17" s="6">
        <v>11.585235652459195</v>
      </c>
      <c r="X17" s="6">
        <v>12.476407625725288</v>
      </c>
      <c r="Y17" s="6">
        <v>13.36757959899138</v>
      </c>
      <c r="Z17" s="6">
        <v>14.258751572257472</v>
      </c>
      <c r="AA17" s="6">
        <v>15.149923545523563</v>
      </c>
      <c r="AB17" s="6">
        <v>16.041095518789657</v>
      </c>
      <c r="AC17" s="6">
        <v>16.932267492055747</v>
      </c>
      <c r="AD17" s="6">
        <v>17.82343946532184</v>
      </c>
      <c r="AE17" s="6">
        <v>18.71461143858793</v>
      </c>
      <c r="AF17" s="6">
        <v>19.605783411854024</v>
      </c>
      <c r="AG17" s="6">
        <v>20.496955385120117</v>
      </c>
      <c r="AH17" s="6">
        <v>21.388127358386207</v>
      </c>
      <c r="AI17" s="6">
        <v>22.2792993316523</v>
      </c>
      <c r="AJ17" s="6">
        <v>23.17047130491839</v>
      </c>
      <c r="AK17" s="6">
        <v>24.061643278184484</v>
      </c>
      <c r="AL17" s="6">
        <v>24.952815251450577</v>
      </c>
      <c r="AM17" s="6">
        <v>25.843987224716667</v>
      </c>
      <c r="AN17" s="6">
        <v>26.73515919798276</v>
      </c>
      <c r="AO17" s="6">
        <v>27.62633117124885</v>
      </c>
      <c r="AP17" s="6">
        <v>28.517503144514944</v>
      </c>
      <c r="AQ17" s="6">
        <v>29.408675117781037</v>
      </c>
      <c r="AR17" s="6">
        <v>30.299847091047127</v>
      </c>
      <c r="AS17" s="6">
        <v>31.19101906431322</v>
      </c>
      <c r="AT17" s="6">
        <v>32.0821910375793</v>
      </c>
      <c r="AU17" s="6">
        <v>32.973363010845397</v>
      </c>
      <c r="AV17" s="6">
        <v>33.864534984111501</v>
      </c>
      <c r="AW17" s="6">
        <v>34.755706957377598</v>
      </c>
      <c r="AX17" s="6">
        <v>35.646878930643702</v>
      </c>
      <c r="AY17" s="6">
        <v>36.538050903909799</v>
      </c>
      <c r="AZ17" s="6">
        <v>37.429222877175803</v>
      </c>
      <c r="BA17" s="6">
        <v>38.3203948504419</v>
      </c>
      <c r="BB17" s="6">
        <v>39.211566823707997</v>
      </c>
      <c r="BC17" s="6">
        <v>40.102738796974101</v>
      </c>
      <c r="BD17" s="6">
        <v>40.993910770240198</v>
      </c>
      <c r="BE17" s="6">
        <v>41.885082743506302</v>
      </c>
      <c r="BF17" s="6">
        <v>42.7762547167723</v>
      </c>
      <c r="BG17" s="6">
        <v>43.667426690038397</v>
      </c>
      <c r="BH17" s="6">
        <v>44.558598663304501</v>
      </c>
      <c r="BI17" s="6">
        <v>45.449770636570598</v>
      </c>
      <c r="BJ17" s="6">
        <v>46.340942609836702</v>
      </c>
      <c r="BK17" s="6">
        <v>47.232114583102799</v>
      </c>
      <c r="BL17" s="6">
        <v>48.123286556368903</v>
      </c>
      <c r="BM17" s="6">
        <v>49.014458529635</v>
      </c>
      <c r="BN17" s="6">
        <v>49.905630502901097</v>
      </c>
      <c r="BO17" s="6">
        <v>50.796802476167201</v>
      </c>
      <c r="BP17" s="6">
        <v>51.687974449433199</v>
      </c>
      <c r="BQ17" s="6">
        <v>52.579146422699303</v>
      </c>
      <c r="BR17" s="6">
        <v>53.4703183959654</v>
      </c>
      <c r="BS17" s="6">
        <v>54.361490369231497</v>
      </c>
      <c r="BT17" s="6">
        <v>55.252662342497601</v>
      </c>
      <c r="BU17" s="6">
        <v>56.143834315763698</v>
      </c>
      <c r="BV17" s="6">
        <v>57.035006289029802</v>
      </c>
      <c r="BW17" s="6">
        <v>57.926178262295899</v>
      </c>
      <c r="BX17" s="6">
        <v>58.817350235562003</v>
      </c>
      <c r="BY17" s="6">
        <v>59.7085222088281</v>
      </c>
      <c r="BZ17" s="6">
        <v>60.599694182094098</v>
      </c>
      <c r="CA17" s="6">
        <v>61.490866155360202</v>
      </c>
      <c r="CB17" s="6">
        <v>62.382038128626299</v>
      </c>
      <c r="CC17" s="6">
        <v>63.273210101892403</v>
      </c>
      <c r="CD17" s="6">
        <v>64.1643820751585</v>
      </c>
      <c r="CE17" s="6">
        <v>65.055554048424597</v>
      </c>
      <c r="CF17" s="5"/>
      <c r="CG17" s="5"/>
      <c r="CH17" s="5"/>
      <c r="CI17" s="5"/>
      <c r="CJ17" s="5"/>
    </row>
    <row r="18" spans="2:88" x14ac:dyDescent="0.3">
      <c r="B18">
        <v>2006</v>
      </c>
      <c r="C18" s="5">
        <v>82695</v>
      </c>
      <c r="D18" s="5">
        <v>1486.44</v>
      </c>
      <c r="E18">
        <f t="shared" si="0"/>
        <v>55.632921611366754</v>
      </c>
    </row>
    <row r="19" spans="2:88" x14ac:dyDescent="0.3">
      <c r="B19">
        <v>2007</v>
      </c>
      <c r="C19" s="5">
        <v>121770</v>
      </c>
      <c r="D19" s="5">
        <v>1354.1</v>
      </c>
      <c r="E19">
        <f t="shared" si="0"/>
        <v>89.926888708367187</v>
      </c>
    </row>
    <row r="20" spans="2:88" x14ac:dyDescent="0.3">
      <c r="B20">
        <v>2008</v>
      </c>
      <c r="C20" s="5">
        <v>21480</v>
      </c>
      <c r="D20" s="5">
        <v>990.56600000000003</v>
      </c>
      <c r="E20">
        <f t="shared" si="0"/>
        <v>21.684572254650369</v>
      </c>
    </row>
    <row r="21" spans="2:88" x14ac:dyDescent="0.3">
      <c r="B21">
        <v>2009</v>
      </c>
      <c r="C21" s="5">
        <v>12369</v>
      </c>
      <c r="D21" s="5">
        <v>807.947</v>
      </c>
      <c r="E21">
        <f t="shared" si="0"/>
        <v>15.309172507602602</v>
      </c>
    </row>
    <row r="22" spans="2:88" x14ac:dyDescent="0.3">
      <c r="B22">
        <v>2010</v>
      </c>
      <c r="C22" s="5">
        <v>9697</v>
      </c>
      <c r="D22" s="5">
        <v>808.94799999999998</v>
      </c>
      <c r="E22">
        <f t="shared" si="0"/>
        <v>11.987173464796253</v>
      </c>
      <c r="J22" s="5">
        <v>0</v>
      </c>
      <c r="K22" s="5">
        <v>1000</v>
      </c>
      <c r="L22" s="5">
        <v>2000</v>
      </c>
      <c r="M22" s="5">
        <v>3000</v>
      </c>
      <c r="N22" s="5">
        <v>4000</v>
      </c>
      <c r="O22" s="5">
        <v>5000</v>
      </c>
      <c r="P22" s="5">
        <v>6000</v>
      </c>
      <c r="Q22" s="5">
        <v>7000</v>
      </c>
      <c r="R22" s="5">
        <v>8000</v>
      </c>
      <c r="S22" s="5">
        <v>9000</v>
      </c>
      <c r="T22" s="5">
        <v>10000</v>
      </c>
      <c r="U22" s="5">
        <v>11000</v>
      </c>
      <c r="V22" s="5">
        <v>12000</v>
      </c>
      <c r="W22" s="5">
        <v>13000</v>
      </c>
      <c r="X22" s="5">
        <v>14000</v>
      </c>
      <c r="Y22" s="5">
        <v>15000</v>
      </c>
      <c r="Z22" s="5">
        <v>16000</v>
      </c>
      <c r="AA22" s="5">
        <v>17000</v>
      </c>
      <c r="AB22" s="5">
        <v>18000</v>
      </c>
      <c r="AC22" s="5">
        <v>19000</v>
      </c>
      <c r="AD22" s="5">
        <v>20000</v>
      </c>
      <c r="AE22" s="5">
        <v>21000</v>
      </c>
      <c r="AF22" s="5">
        <v>22000</v>
      </c>
      <c r="AG22" s="5">
        <v>23000</v>
      </c>
      <c r="AH22" s="5">
        <v>24000</v>
      </c>
      <c r="AI22" s="5">
        <v>25000</v>
      </c>
      <c r="AJ22" s="5">
        <v>26000</v>
      </c>
      <c r="AK22" s="5">
        <v>27000</v>
      </c>
      <c r="AL22" s="5">
        <v>28000</v>
      </c>
      <c r="AM22" s="5">
        <v>29000</v>
      </c>
      <c r="AN22" s="5">
        <v>30000</v>
      </c>
      <c r="AO22" s="5">
        <v>31000</v>
      </c>
      <c r="AP22" s="5">
        <v>32000</v>
      </c>
      <c r="AQ22" s="5">
        <v>33000</v>
      </c>
      <c r="AR22" s="5">
        <v>34000</v>
      </c>
      <c r="AS22" s="5">
        <v>35000</v>
      </c>
      <c r="AT22" s="5">
        <v>36000</v>
      </c>
      <c r="AU22" s="5">
        <v>37000</v>
      </c>
      <c r="AV22" s="5">
        <v>38000</v>
      </c>
      <c r="AW22" s="5">
        <v>39000</v>
      </c>
      <c r="AX22" s="5">
        <v>40000</v>
      </c>
      <c r="AY22" s="5">
        <v>41000</v>
      </c>
      <c r="AZ22" s="5">
        <v>42000</v>
      </c>
      <c r="BA22" s="5">
        <v>43000</v>
      </c>
      <c r="BB22" s="5">
        <v>44000</v>
      </c>
      <c r="BC22" s="5">
        <v>45000</v>
      </c>
      <c r="BD22" s="5">
        <v>46000</v>
      </c>
      <c r="BE22" s="5">
        <v>47000</v>
      </c>
      <c r="BF22" s="5">
        <v>48000</v>
      </c>
      <c r="BG22" s="5">
        <v>49000</v>
      </c>
      <c r="BH22" s="5">
        <v>50000</v>
      </c>
      <c r="BI22" s="5">
        <v>51000</v>
      </c>
      <c r="BJ22" s="5">
        <v>52000</v>
      </c>
      <c r="BK22" s="5">
        <v>53000</v>
      </c>
      <c r="BL22" s="5">
        <v>54000</v>
      </c>
      <c r="BM22" s="5">
        <v>55000</v>
      </c>
      <c r="BN22" s="5">
        <v>56000</v>
      </c>
      <c r="BO22" s="5">
        <v>57000</v>
      </c>
      <c r="BP22" s="5">
        <v>58000</v>
      </c>
      <c r="BQ22" s="5">
        <v>59000</v>
      </c>
      <c r="BR22" s="5">
        <v>60000</v>
      </c>
      <c r="BS22" s="5">
        <v>61000</v>
      </c>
      <c r="BT22" s="5">
        <v>62000</v>
      </c>
      <c r="BU22" s="5">
        <v>63000</v>
      </c>
      <c r="BV22" s="5">
        <v>64000</v>
      </c>
      <c r="BW22" s="5">
        <v>65000</v>
      </c>
      <c r="BX22" s="5">
        <v>66000</v>
      </c>
      <c r="BY22" s="5">
        <v>67000</v>
      </c>
      <c r="BZ22" s="5">
        <v>68000</v>
      </c>
      <c r="CA22" s="5">
        <v>69000</v>
      </c>
      <c r="CB22" s="5">
        <v>70000</v>
      </c>
      <c r="CC22" s="5">
        <v>71000</v>
      </c>
      <c r="CD22" s="5">
        <v>72000</v>
      </c>
      <c r="CE22" s="5">
        <v>73000</v>
      </c>
      <c r="CF22" s="5">
        <v>74000</v>
      </c>
      <c r="CG22" s="5">
        <v>75000</v>
      </c>
      <c r="CH22" s="5">
        <v>76000</v>
      </c>
      <c r="CI22" s="5">
        <v>77000</v>
      </c>
      <c r="CJ22" s="5">
        <v>78000</v>
      </c>
    </row>
    <row r="23" spans="2:88" x14ac:dyDescent="0.3">
      <c r="B23">
        <v>2011</v>
      </c>
      <c r="C23" s="5">
        <v>25499</v>
      </c>
      <c r="D23" s="5">
        <v>1150</v>
      </c>
      <c r="E23">
        <f t="shared" si="0"/>
        <v>22.173043478260869</v>
      </c>
    </row>
    <row r="24" spans="2:88" x14ac:dyDescent="0.3">
      <c r="B24">
        <v>2012</v>
      </c>
      <c r="C24" s="5">
        <v>8993</v>
      </c>
      <c r="D24" s="5">
        <v>1200</v>
      </c>
      <c r="E24">
        <f t="shared" si="0"/>
        <v>7.4941666666666666</v>
      </c>
    </row>
    <row r="25" spans="2:88" x14ac:dyDescent="0.3">
      <c r="C25" s="5">
        <f>SUM(C3:C24)</f>
        <v>847371</v>
      </c>
      <c r="D25" s="5">
        <f>SUM(D3:D24)</f>
        <v>27167.147000000001</v>
      </c>
      <c r="E25">
        <f t="shared" si="0"/>
        <v>31.191019064313231</v>
      </c>
    </row>
    <row r="26" spans="2:88" x14ac:dyDescent="0.3">
      <c r="C26" s="5">
        <f>AVERAGE(C3:C24)</f>
        <v>38516.86363636364</v>
      </c>
      <c r="E26">
        <f>_xlfn.STDEV.P(E3:E24)</f>
        <v>18.812319551742572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4.4" x14ac:dyDescent="0.3"/>
  <sheetData>
    <row r="1" spans="1:10" ht="15.6" thickTop="1" thickBot="1" x14ac:dyDescent="0.35">
      <c r="A1" s="9">
        <v>2013</v>
      </c>
      <c r="B1" s="10"/>
      <c r="C1" s="10"/>
      <c r="D1" s="9" t="s">
        <v>47</v>
      </c>
      <c r="E1" s="9" t="s">
        <v>48</v>
      </c>
      <c r="F1" s="9" t="s">
        <v>49</v>
      </c>
      <c r="G1" s="9" t="s">
        <v>54</v>
      </c>
      <c r="H1" s="9" t="s">
        <v>67</v>
      </c>
      <c r="I1" s="9" t="s">
        <v>68</v>
      </c>
      <c r="J1" s="9" t="s">
        <v>69</v>
      </c>
    </row>
    <row r="2" spans="1:10" x14ac:dyDescent="0.3">
      <c r="A2" s="11">
        <v>0.01</v>
      </c>
      <c r="B2" s="12">
        <v>0</v>
      </c>
      <c r="C2" s="12">
        <v>0.04</v>
      </c>
      <c r="D2" s="12">
        <v>0.02</v>
      </c>
      <c r="E2" s="12">
        <v>0</v>
      </c>
      <c r="F2" s="12">
        <v>0.05</v>
      </c>
      <c r="G2" s="12">
        <v>0.05</v>
      </c>
      <c r="H2" s="12">
        <v>0.9</v>
      </c>
      <c r="I2" s="12">
        <v>0</v>
      </c>
      <c r="J2" s="12">
        <v>0</v>
      </c>
    </row>
    <row r="3" spans="1:10" x14ac:dyDescent="0.3">
      <c r="A3" s="11">
        <v>500</v>
      </c>
      <c r="B3" s="12">
        <v>0</v>
      </c>
      <c r="C3" s="12">
        <v>0.09</v>
      </c>
      <c r="D3" s="12">
        <v>0.06</v>
      </c>
      <c r="E3" s="12">
        <v>0</v>
      </c>
      <c r="F3" s="12">
        <v>0.15</v>
      </c>
      <c r="G3" s="12">
        <v>0.36</v>
      </c>
      <c r="H3" s="12">
        <v>0.9</v>
      </c>
      <c r="I3" s="12">
        <v>0.03</v>
      </c>
      <c r="J3" s="12">
        <v>0</v>
      </c>
    </row>
    <row r="4" spans="1:10" x14ac:dyDescent="0.3">
      <c r="A4" s="11">
        <v>750</v>
      </c>
      <c r="B4" s="12">
        <v>0</v>
      </c>
      <c r="C4" s="12">
        <v>0.12</v>
      </c>
      <c r="D4" s="12">
        <v>0.1</v>
      </c>
      <c r="E4" s="12">
        <v>0</v>
      </c>
      <c r="F4" s="12">
        <v>0.22</v>
      </c>
      <c r="G4" s="12">
        <v>0.54</v>
      </c>
      <c r="H4" s="12">
        <v>0.91</v>
      </c>
      <c r="I4" s="12">
        <v>7.0000000000000007E-2</v>
      </c>
      <c r="J4" s="12">
        <v>0</v>
      </c>
    </row>
    <row r="5" spans="1:10" x14ac:dyDescent="0.3">
      <c r="A5" s="11">
        <v>1000</v>
      </c>
      <c r="B5" s="12">
        <v>0</v>
      </c>
      <c r="C5" s="12">
        <v>0.17</v>
      </c>
      <c r="D5" s="12">
        <v>0.17</v>
      </c>
      <c r="E5" s="12">
        <v>0</v>
      </c>
      <c r="F5" s="12">
        <v>0.28000000000000003</v>
      </c>
      <c r="G5" s="12">
        <v>0.68</v>
      </c>
      <c r="H5" s="12">
        <v>0.91</v>
      </c>
      <c r="I5" s="12">
        <v>0.15</v>
      </c>
      <c r="J5" s="12">
        <v>0</v>
      </c>
    </row>
    <row r="6" spans="1:10" x14ac:dyDescent="0.3">
      <c r="A6" s="11">
        <v>1200</v>
      </c>
      <c r="B6" s="12">
        <v>0</v>
      </c>
      <c r="C6" s="12">
        <v>0.22</v>
      </c>
      <c r="D6" s="12">
        <v>0.24</v>
      </c>
      <c r="E6" s="12">
        <v>0</v>
      </c>
      <c r="F6" s="12">
        <v>0.33</v>
      </c>
      <c r="G6" s="12">
        <v>0.75</v>
      </c>
      <c r="H6" s="12">
        <v>0.92</v>
      </c>
      <c r="I6" s="12">
        <v>0.23</v>
      </c>
      <c r="J6" s="12">
        <v>0.08</v>
      </c>
    </row>
    <row r="7" spans="1:10" x14ac:dyDescent="0.3">
      <c r="A7" s="11">
        <v>1500</v>
      </c>
      <c r="B7" s="12">
        <v>0.04</v>
      </c>
      <c r="C7" s="12">
        <v>0.31</v>
      </c>
      <c r="D7" s="12">
        <v>0.38</v>
      </c>
      <c r="E7" s="12">
        <v>0.01</v>
      </c>
      <c r="F7" s="12">
        <v>0.38</v>
      </c>
      <c r="G7" s="12">
        <v>0.83</v>
      </c>
      <c r="H7" s="12">
        <v>0.93</v>
      </c>
      <c r="I7" s="12">
        <v>0.37</v>
      </c>
      <c r="J7" s="12">
        <v>0.51</v>
      </c>
    </row>
    <row r="8" spans="1:10" x14ac:dyDescent="0.3">
      <c r="A8" s="11">
        <v>2000</v>
      </c>
      <c r="B8" s="12">
        <v>0.28000000000000003</v>
      </c>
      <c r="C8" s="12">
        <v>0.5</v>
      </c>
      <c r="D8" s="12">
        <v>0.64</v>
      </c>
      <c r="E8" s="12">
        <v>0.03</v>
      </c>
      <c r="F8" s="12">
        <v>0.44</v>
      </c>
      <c r="G8" s="12">
        <v>0.89</v>
      </c>
      <c r="H8" s="12">
        <v>0.95</v>
      </c>
      <c r="I8" s="12">
        <v>0.65</v>
      </c>
      <c r="J8" s="12">
        <v>0.92</v>
      </c>
    </row>
    <row r="9" spans="1:10" x14ac:dyDescent="0.3">
      <c r="A9" s="11">
        <v>4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2</v>
      </c>
    </row>
    <row r="12" spans="1:10" x14ac:dyDescent="0.3">
      <c r="B12">
        <v>2013</v>
      </c>
      <c r="C12">
        <v>0.01</v>
      </c>
      <c r="D12">
        <v>500</v>
      </c>
      <c r="E12">
        <v>750</v>
      </c>
      <c r="F12">
        <v>1000</v>
      </c>
      <c r="G12">
        <v>1200</v>
      </c>
      <c r="H12">
        <v>1500</v>
      </c>
      <c r="I12">
        <v>2000</v>
      </c>
      <c r="J12">
        <v>4</v>
      </c>
    </row>
    <row r="13" spans="1:10" x14ac:dyDescent="0.3"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0.04</v>
      </c>
      <c r="I13" s="2">
        <v>0.28000000000000003</v>
      </c>
      <c r="J13">
        <v>1</v>
      </c>
    </row>
    <row r="14" spans="1:10" x14ac:dyDescent="0.3">
      <c r="C14" s="2">
        <v>0.04</v>
      </c>
      <c r="D14" s="2">
        <v>0.09</v>
      </c>
      <c r="E14" s="2">
        <v>0.12</v>
      </c>
      <c r="F14" s="2">
        <v>0.17</v>
      </c>
      <c r="G14" s="2">
        <v>0.22</v>
      </c>
      <c r="H14" s="2">
        <v>0.31</v>
      </c>
      <c r="I14" s="2">
        <v>0.5</v>
      </c>
      <c r="J14">
        <v>1</v>
      </c>
    </row>
    <row r="15" spans="1:10" x14ac:dyDescent="0.3">
      <c r="B15" t="s">
        <v>47</v>
      </c>
      <c r="C15" s="2">
        <v>0.02</v>
      </c>
      <c r="D15" s="2">
        <v>0.06</v>
      </c>
      <c r="E15" s="2">
        <v>0.1</v>
      </c>
      <c r="F15" s="2">
        <v>0.17</v>
      </c>
      <c r="G15" s="2">
        <v>0.24</v>
      </c>
      <c r="H15" s="2">
        <v>0.38</v>
      </c>
      <c r="I15" s="2">
        <v>0.64</v>
      </c>
      <c r="J15">
        <v>1</v>
      </c>
    </row>
    <row r="16" spans="1:10" x14ac:dyDescent="0.3">
      <c r="B16" t="s">
        <v>48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0.01</v>
      </c>
      <c r="I16" s="2">
        <v>0.03</v>
      </c>
      <c r="J16">
        <v>1</v>
      </c>
    </row>
    <row r="17" spans="2:10" x14ac:dyDescent="0.3">
      <c r="B17" t="s">
        <v>49</v>
      </c>
      <c r="C17" s="2">
        <v>0.05</v>
      </c>
      <c r="D17" s="2">
        <v>0.15</v>
      </c>
      <c r="E17" s="2">
        <v>0.22</v>
      </c>
      <c r="F17" s="2">
        <v>0.28000000000000003</v>
      </c>
      <c r="G17" s="2">
        <v>0.33</v>
      </c>
      <c r="H17" s="2">
        <v>0.38</v>
      </c>
      <c r="I17" s="2">
        <v>0.44</v>
      </c>
      <c r="J17">
        <v>1</v>
      </c>
    </row>
    <row r="18" spans="2:10" x14ac:dyDescent="0.3">
      <c r="B18" t="s">
        <v>54</v>
      </c>
      <c r="C18" s="2">
        <v>0.05</v>
      </c>
      <c r="D18" s="2">
        <v>0.36</v>
      </c>
      <c r="E18" s="2">
        <v>0.54</v>
      </c>
      <c r="F18" s="2">
        <v>0.68</v>
      </c>
      <c r="G18" s="2">
        <v>0.75</v>
      </c>
      <c r="H18" s="2">
        <v>0.83</v>
      </c>
      <c r="I18" s="2">
        <v>0.89</v>
      </c>
      <c r="J18">
        <v>1</v>
      </c>
    </row>
    <row r="19" spans="2:10" x14ac:dyDescent="0.3">
      <c r="B19" t="s">
        <v>67</v>
      </c>
      <c r="C19" s="2">
        <v>0.9</v>
      </c>
      <c r="D19" s="2">
        <v>0.9</v>
      </c>
      <c r="E19" s="2">
        <v>0.91</v>
      </c>
      <c r="F19" s="2">
        <v>0.91</v>
      </c>
      <c r="G19" s="2">
        <v>0.92</v>
      </c>
      <c r="H19" s="2">
        <v>0.93</v>
      </c>
      <c r="I19" s="2">
        <v>0.95</v>
      </c>
      <c r="J19">
        <v>1</v>
      </c>
    </row>
    <row r="20" spans="2:10" x14ac:dyDescent="0.3">
      <c r="B20" t="s">
        <v>68</v>
      </c>
      <c r="C20" s="2">
        <v>0</v>
      </c>
      <c r="D20" s="2">
        <v>0.03</v>
      </c>
      <c r="E20" s="2">
        <v>7.0000000000000007E-2</v>
      </c>
      <c r="F20" s="2">
        <v>0.15</v>
      </c>
      <c r="G20" s="2">
        <v>0.23</v>
      </c>
      <c r="H20" s="2">
        <v>0.37</v>
      </c>
      <c r="I20" s="2">
        <v>0.65</v>
      </c>
      <c r="J20">
        <v>1</v>
      </c>
    </row>
    <row r="21" spans="2:10" x14ac:dyDescent="0.3">
      <c r="B21" t="s">
        <v>69</v>
      </c>
      <c r="C21" s="2">
        <v>0</v>
      </c>
      <c r="D21" s="2">
        <v>0</v>
      </c>
      <c r="E21" s="2">
        <v>0</v>
      </c>
      <c r="F21" s="2">
        <v>0</v>
      </c>
      <c r="G21" s="2">
        <v>0.08</v>
      </c>
      <c r="H21" s="2">
        <v>0.51</v>
      </c>
      <c r="I21" s="2">
        <v>0.92</v>
      </c>
      <c r="J21">
        <v>2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42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335280</xdr:colOff>
                <xdr:row>2</xdr:row>
                <xdr:rowOff>22860</xdr:rowOff>
              </to>
            </anchor>
          </objectPr>
        </oleObject>
      </mc:Choice>
      <mc:Fallback>
        <oleObject progId="Equation.DSMT4" shapeId="10242" r:id="rId3"/>
      </mc:Fallback>
    </mc:AlternateContent>
    <mc:AlternateContent xmlns:mc="http://schemas.openxmlformats.org/markup-compatibility/2006">
      <mc:Choice Requires="x14">
        <oleObject progId="Equation.DSMT4" shapeId="10241" r:id="rId5">
          <objectPr defaultSize="0" autoPict="0" r:id="rId6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335280</xdr:colOff>
                <xdr:row>2</xdr:row>
                <xdr:rowOff>22860</xdr:rowOff>
              </to>
            </anchor>
          </objectPr>
        </oleObject>
      </mc:Choice>
      <mc:Fallback>
        <oleObject progId="Equation.DSMT4" shapeId="10241" r:id="rId5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536"/>
  <sheetViews>
    <sheetView workbookViewId="0"/>
  </sheetViews>
  <sheetFormatPr defaultRowHeight="14.4" x14ac:dyDescent="0.3"/>
  <cols>
    <col min="11" max="11" width="12" bestFit="1" customWidth="1"/>
    <col min="13" max="13" width="12" bestFit="1" customWidth="1"/>
  </cols>
  <sheetData>
    <row r="1" spans="1:49" x14ac:dyDescent="0.3">
      <c r="A1" t="s">
        <v>0</v>
      </c>
    </row>
    <row r="2" spans="1:49" x14ac:dyDescent="0.3">
      <c r="A2">
        <v>1964</v>
      </c>
      <c r="B2">
        <v>1965</v>
      </c>
      <c r="C2">
        <v>1966</v>
      </c>
      <c r="D2">
        <v>1967</v>
      </c>
      <c r="E2">
        <v>1968</v>
      </c>
      <c r="F2">
        <v>1969</v>
      </c>
      <c r="G2">
        <v>1970</v>
      </c>
      <c r="H2">
        <v>1971</v>
      </c>
      <c r="I2">
        <v>1972</v>
      </c>
      <c r="J2">
        <v>1973</v>
      </c>
      <c r="K2">
        <v>1974</v>
      </c>
      <c r="L2">
        <v>1975</v>
      </c>
      <c r="M2">
        <v>1976</v>
      </c>
      <c r="N2">
        <v>1977</v>
      </c>
      <c r="O2">
        <v>1978</v>
      </c>
      <c r="P2">
        <v>1979</v>
      </c>
      <c r="Q2">
        <v>1980</v>
      </c>
      <c r="R2">
        <v>1981</v>
      </c>
      <c r="S2">
        <v>1982</v>
      </c>
      <c r="T2">
        <v>1983</v>
      </c>
      <c r="U2">
        <v>1984</v>
      </c>
      <c r="V2">
        <v>1985</v>
      </c>
      <c r="W2">
        <v>1986</v>
      </c>
      <c r="X2">
        <v>1987</v>
      </c>
      <c r="Y2">
        <v>1988</v>
      </c>
      <c r="Z2">
        <v>1989</v>
      </c>
      <c r="AA2">
        <v>1990</v>
      </c>
      <c r="AB2">
        <v>1991</v>
      </c>
      <c r="AC2">
        <v>1992</v>
      </c>
      <c r="AD2">
        <v>1993</v>
      </c>
      <c r="AE2">
        <v>1994</v>
      </c>
      <c r="AF2">
        <v>1995</v>
      </c>
      <c r="AG2">
        <v>1996</v>
      </c>
      <c r="AH2">
        <v>1997</v>
      </c>
      <c r="AI2">
        <v>1998</v>
      </c>
      <c r="AJ2">
        <v>1999</v>
      </c>
      <c r="AK2">
        <v>2000</v>
      </c>
      <c r="AL2">
        <v>2001</v>
      </c>
      <c r="AM2">
        <v>2002</v>
      </c>
      <c r="AN2">
        <v>2003</v>
      </c>
      <c r="AO2">
        <v>2004</v>
      </c>
      <c r="AP2">
        <v>2005</v>
      </c>
      <c r="AQ2">
        <v>2006</v>
      </c>
      <c r="AR2">
        <v>2007</v>
      </c>
      <c r="AS2">
        <v>2008</v>
      </c>
      <c r="AT2">
        <v>2009</v>
      </c>
      <c r="AU2">
        <v>2010</v>
      </c>
      <c r="AV2">
        <v>2011</v>
      </c>
      <c r="AW2">
        <v>2012</v>
      </c>
    </row>
    <row r="3" spans="1:49" x14ac:dyDescent="0.3">
      <c r="A3" t="s">
        <v>1</v>
      </c>
    </row>
    <row r="4" spans="1:49" x14ac:dyDescent="0.3">
      <c r="B4">
        <v>2289.02</v>
      </c>
      <c r="C4">
        <v>2739.87</v>
      </c>
      <c r="D4">
        <v>3276.93</v>
      </c>
      <c r="E4">
        <v>3790.57</v>
      </c>
      <c r="F4">
        <v>4346.1499999999996</v>
      </c>
      <c r="G4">
        <v>4926.7</v>
      </c>
    </row>
    <row r="5" spans="1:49" x14ac:dyDescent="0.3">
      <c r="B5">
        <v>2289.02</v>
      </c>
      <c r="C5">
        <v>2645.04</v>
      </c>
      <c r="D5">
        <v>2808.51</v>
      </c>
      <c r="E5">
        <v>2936.24</v>
      </c>
      <c r="F5">
        <v>3161.8</v>
      </c>
      <c r="G5">
        <v>3461.18</v>
      </c>
    </row>
    <row r="6" spans="1:49" x14ac:dyDescent="0.3">
      <c r="B6">
        <v>2289.02</v>
      </c>
      <c r="C6">
        <v>2632.43</v>
      </c>
      <c r="D6">
        <v>2751.67</v>
      </c>
      <c r="E6">
        <v>2842.22</v>
      </c>
      <c r="F6">
        <v>3042.54</v>
      </c>
      <c r="G6">
        <v>3323.08</v>
      </c>
    </row>
    <row r="7" spans="1:49" x14ac:dyDescent="0.3">
      <c r="B7">
        <v>2289.02</v>
      </c>
      <c r="C7">
        <v>2619.64</v>
      </c>
      <c r="D7">
        <v>2695.23</v>
      </c>
      <c r="E7">
        <v>2750.89</v>
      </c>
      <c r="F7">
        <v>2928.88</v>
      </c>
      <c r="G7">
        <v>3193.06</v>
      </c>
    </row>
    <row r="8" spans="1:49" x14ac:dyDescent="0.3">
      <c r="B8">
        <v>2289.02</v>
      </c>
      <c r="C8">
        <v>2606.65</v>
      </c>
      <c r="D8">
        <v>2639.19</v>
      </c>
      <c r="E8">
        <v>2662.22</v>
      </c>
      <c r="F8">
        <v>2820.58</v>
      </c>
      <c r="G8">
        <v>3070.62</v>
      </c>
    </row>
    <row r="9" spans="1:49" x14ac:dyDescent="0.3">
      <c r="B9">
        <v>2289.02</v>
      </c>
      <c r="C9">
        <v>2593.4699999999998</v>
      </c>
      <c r="D9">
        <v>2583.56</v>
      </c>
      <c r="E9">
        <v>2576.16</v>
      </c>
      <c r="F9">
        <v>2717.43</v>
      </c>
      <c r="G9">
        <v>2955.26</v>
      </c>
    </row>
    <row r="10" spans="1:49" x14ac:dyDescent="0.3">
      <c r="B10">
        <v>2289.02</v>
      </c>
      <c r="C10">
        <v>2580.08</v>
      </c>
      <c r="D10">
        <v>2528.34</v>
      </c>
      <c r="E10">
        <v>2492.66</v>
      </c>
      <c r="F10">
        <v>2619.1999999999998</v>
      </c>
      <c r="G10">
        <v>2846.52</v>
      </c>
    </row>
    <row r="11" spans="1:49" x14ac:dyDescent="0.3">
      <c r="A11" t="s">
        <v>2</v>
      </c>
    </row>
    <row r="12" spans="1:49" x14ac:dyDescent="0.3">
      <c r="B12">
        <v>256.57400000000001</v>
      </c>
      <c r="C12">
        <v>336.07299999999998</v>
      </c>
      <c r="D12">
        <v>367.53500000000003</v>
      </c>
      <c r="E12">
        <v>430.36099999999999</v>
      </c>
      <c r="F12">
        <v>652.29</v>
      </c>
      <c r="G12">
        <v>956.05100000000004</v>
      </c>
    </row>
    <row r="13" spans="1:49" x14ac:dyDescent="0.3">
      <c r="B13">
        <v>256.57400000000001</v>
      </c>
      <c r="C13">
        <v>336.40600000000001</v>
      </c>
      <c r="D13">
        <v>365.98099999999999</v>
      </c>
      <c r="E13">
        <v>421.54</v>
      </c>
      <c r="F13">
        <v>629.64099999999996</v>
      </c>
      <c r="G13">
        <v>885.86</v>
      </c>
    </row>
    <row r="14" spans="1:49" x14ac:dyDescent="0.3">
      <c r="B14">
        <v>256.57400000000001</v>
      </c>
      <c r="C14">
        <v>336.55099999999999</v>
      </c>
      <c r="D14">
        <v>365.59199999999998</v>
      </c>
      <c r="E14">
        <v>419.43</v>
      </c>
      <c r="F14">
        <v>625.51800000000003</v>
      </c>
      <c r="G14">
        <v>875.98299999999995</v>
      </c>
    </row>
    <row r="15" spans="1:49" x14ac:dyDescent="0.3">
      <c r="B15">
        <v>256.57400000000001</v>
      </c>
      <c r="C15">
        <v>336.72399999999999</v>
      </c>
      <c r="D15">
        <v>365.15600000000001</v>
      </c>
      <c r="E15">
        <v>417.10599999999999</v>
      </c>
      <c r="F15">
        <v>621.17200000000003</v>
      </c>
      <c r="G15">
        <v>865.93700000000001</v>
      </c>
    </row>
    <row r="16" spans="1:49" x14ac:dyDescent="0.3">
      <c r="B16">
        <v>256.57400000000001</v>
      </c>
      <c r="C16">
        <v>336.92599999999999</v>
      </c>
      <c r="D16">
        <v>364.67200000000003</v>
      </c>
      <c r="E16">
        <v>414.57499999999999</v>
      </c>
      <c r="F16">
        <v>616.625</v>
      </c>
      <c r="G16">
        <v>855.74800000000005</v>
      </c>
    </row>
    <row r="17" spans="1:214" x14ac:dyDescent="0.3">
      <c r="B17">
        <v>256.57400000000001</v>
      </c>
      <c r="C17">
        <v>337.16</v>
      </c>
      <c r="D17">
        <v>364.137</v>
      </c>
      <c r="E17">
        <v>411.84300000000002</v>
      </c>
      <c r="F17">
        <v>611.9</v>
      </c>
      <c r="G17">
        <v>845.44200000000001</v>
      </c>
      <c r="AY17">
        <v>0.38</v>
      </c>
      <c r="AZ17">
        <v>0.39</v>
      </c>
      <c r="BA17">
        <v>0.4</v>
      </c>
      <c r="BB17">
        <v>0.41000000000000003</v>
      </c>
      <c r="BC17">
        <v>0.42</v>
      </c>
      <c r="BD17">
        <v>0.43</v>
      </c>
      <c r="BE17">
        <v>0.44</v>
      </c>
      <c r="BF17">
        <v>0.45</v>
      </c>
      <c r="BG17">
        <v>0.46</v>
      </c>
      <c r="BH17">
        <v>0.47000000000000003</v>
      </c>
      <c r="BI17">
        <v>0.48</v>
      </c>
      <c r="BJ17">
        <v>0.49</v>
      </c>
      <c r="BK17">
        <v>0.5</v>
      </c>
      <c r="BL17">
        <v>0.51</v>
      </c>
      <c r="BM17">
        <v>0.52</v>
      </c>
      <c r="BN17">
        <v>0.53</v>
      </c>
      <c r="BO17">
        <v>0.54</v>
      </c>
      <c r="BP17">
        <v>0.55000000000000004</v>
      </c>
      <c r="BQ17">
        <v>0.56000000000000005</v>
      </c>
      <c r="BR17">
        <v>0.57000000000000006</v>
      </c>
      <c r="BS17">
        <v>0.57999999999999996</v>
      </c>
      <c r="BT17">
        <v>0.59</v>
      </c>
      <c r="BU17">
        <v>0.6</v>
      </c>
      <c r="BV17">
        <v>0.61</v>
      </c>
      <c r="BW17">
        <v>0.62</v>
      </c>
      <c r="BX17">
        <v>0.63</v>
      </c>
      <c r="BY17">
        <v>0.64</v>
      </c>
      <c r="BZ17">
        <v>0.65</v>
      </c>
      <c r="CA17">
        <v>0.66</v>
      </c>
      <c r="CB17">
        <v>0.67</v>
      </c>
      <c r="CC17">
        <v>0.68</v>
      </c>
      <c r="CD17">
        <v>0.69000000000000006</v>
      </c>
      <c r="CE17">
        <v>0.70000000000000007</v>
      </c>
      <c r="CF17">
        <v>0.71</v>
      </c>
      <c r="CG17">
        <v>0.72</v>
      </c>
      <c r="CH17">
        <v>0.73</v>
      </c>
      <c r="CI17">
        <v>0.74</v>
      </c>
      <c r="CJ17">
        <v>0.75</v>
      </c>
      <c r="CK17">
        <v>0.76</v>
      </c>
      <c r="CL17">
        <v>0.77</v>
      </c>
      <c r="CM17">
        <v>0.78</v>
      </c>
      <c r="CN17">
        <v>0.79</v>
      </c>
      <c r="CO17">
        <v>0.8</v>
      </c>
      <c r="CP17">
        <v>0.81</v>
      </c>
      <c r="CQ17">
        <v>0.82000000000000006</v>
      </c>
      <c r="CR17">
        <v>0.83000000000000007</v>
      </c>
      <c r="CS17">
        <v>0.84</v>
      </c>
      <c r="CT17">
        <v>0.85</v>
      </c>
      <c r="CU17">
        <v>0.86</v>
      </c>
      <c r="CV17">
        <v>0.87</v>
      </c>
      <c r="CW17">
        <v>0.88</v>
      </c>
      <c r="CX17">
        <v>0.89</v>
      </c>
      <c r="CY17">
        <v>0.9</v>
      </c>
      <c r="CZ17">
        <v>0.91</v>
      </c>
      <c r="DA17">
        <v>0.92</v>
      </c>
      <c r="DB17">
        <v>0.93</v>
      </c>
      <c r="DC17">
        <v>0.94000000000000006</v>
      </c>
      <c r="DD17">
        <v>0.95000000000000007</v>
      </c>
      <c r="DE17">
        <v>0.96</v>
      </c>
      <c r="DF17">
        <v>0.97</v>
      </c>
      <c r="DG17">
        <v>0.98</v>
      </c>
      <c r="DH17">
        <v>0.99</v>
      </c>
      <c r="DI17">
        <v>1</v>
      </c>
      <c r="DJ17">
        <v>1.01</v>
      </c>
      <c r="DK17">
        <v>1.02</v>
      </c>
      <c r="DL17">
        <v>1.03</v>
      </c>
      <c r="DM17">
        <v>1.04</v>
      </c>
      <c r="DN17">
        <v>1.05</v>
      </c>
      <c r="DO17">
        <v>1.06</v>
      </c>
      <c r="DP17">
        <v>1.07</v>
      </c>
      <c r="DQ17">
        <v>1.08</v>
      </c>
      <c r="DR17">
        <v>1.0900000000000001</v>
      </c>
      <c r="DS17">
        <v>1.1000000000000001</v>
      </c>
      <c r="DT17">
        <v>1.1100000000000001</v>
      </c>
      <c r="DU17">
        <v>1.1200000000000001</v>
      </c>
      <c r="DV17">
        <v>1.1300000000000001</v>
      </c>
      <c r="DW17">
        <v>1.1400000000000001</v>
      </c>
      <c r="DX17">
        <v>1.1500000000000001</v>
      </c>
      <c r="DY17">
        <v>1.1599999999999999</v>
      </c>
      <c r="DZ17">
        <v>1.17</v>
      </c>
      <c r="EA17">
        <v>1.18</v>
      </c>
      <c r="EB17">
        <v>1.19</v>
      </c>
      <c r="EC17">
        <v>1.2</v>
      </c>
      <c r="ED17">
        <v>1.21</v>
      </c>
      <c r="EE17">
        <v>1.22</v>
      </c>
      <c r="EF17">
        <v>1.23</v>
      </c>
      <c r="EG17">
        <v>1.24</v>
      </c>
      <c r="EH17">
        <v>1.25</v>
      </c>
      <c r="EI17">
        <v>1.26</v>
      </c>
      <c r="EJ17">
        <v>1.27</v>
      </c>
      <c r="EK17">
        <v>1.28</v>
      </c>
      <c r="EL17">
        <v>1.29</v>
      </c>
      <c r="EM17">
        <v>1.3</v>
      </c>
      <c r="EN17">
        <v>1.31</v>
      </c>
      <c r="EO17">
        <v>1.32</v>
      </c>
      <c r="EP17">
        <v>1.33</v>
      </c>
      <c r="EQ17">
        <v>1.34</v>
      </c>
      <c r="ER17">
        <v>1.35</v>
      </c>
      <c r="ES17">
        <v>1.36</v>
      </c>
      <c r="ET17">
        <v>1.37</v>
      </c>
      <c r="EU17">
        <v>1.3800000000000001</v>
      </c>
      <c r="EV17">
        <v>1.3900000000000001</v>
      </c>
      <c r="EW17">
        <v>1.4000000000000001</v>
      </c>
      <c r="EX17">
        <v>1.41</v>
      </c>
      <c r="EY17">
        <v>1.42</v>
      </c>
      <c r="EZ17">
        <v>1.43</v>
      </c>
      <c r="FA17">
        <v>1.44</v>
      </c>
      <c r="FB17">
        <v>1.45</v>
      </c>
      <c r="FC17">
        <v>1.46</v>
      </c>
      <c r="FD17">
        <v>1.47</v>
      </c>
      <c r="FE17">
        <v>1.48</v>
      </c>
      <c r="FF17">
        <v>1.49</v>
      </c>
      <c r="FG17">
        <v>1.5</v>
      </c>
      <c r="FH17">
        <v>1.51</v>
      </c>
      <c r="FI17">
        <v>1.52</v>
      </c>
      <c r="FJ17">
        <v>1.53</v>
      </c>
      <c r="FK17">
        <v>1.54</v>
      </c>
      <c r="FL17">
        <v>1.55</v>
      </c>
      <c r="FM17">
        <v>1.56</v>
      </c>
      <c r="FN17">
        <v>1.57</v>
      </c>
      <c r="FO17">
        <v>1.58</v>
      </c>
      <c r="FP17">
        <v>1.59</v>
      </c>
      <c r="FQ17">
        <v>1.6</v>
      </c>
      <c r="FR17">
        <v>1.61</v>
      </c>
      <c r="FS17">
        <v>1.62</v>
      </c>
      <c r="FT17">
        <v>1.6300000000000001</v>
      </c>
      <c r="FU17">
        <v>1.6400000000000001</v>
      </c>
      <c r="FV17">
        <v>1.6500000000000001</v>
      </c>
      <c r="FW17">
        <v>1.6600000000000001</v>
      </c>
      <c r="FX17">
        <v>1.67</v>
      </c>
      <c r="FY17">
        <v>1.68</v>
      </c>
      <c r="FZ17">
        <v>1.69</v>
      </c>
      <c r="GA17">
        <v>1.7</v>
      </c>
      <c r="GB17">
        <v>1.71</v>
      </c>
      <c r="GC17">
        <v>1.72</v>
      </c>
      <c r="GD17">
        <v>1.73</v>
      </c>
      <c r="GE17">
        <v>1.74</v>
      </c>
      <c r="GF17">
        <v>1.75</v>
      </c>
      <c r="GG17">
        <v>1.76</v>
      </c>
      <c r="GH17">
        <v>1.77</v>
      </c>
      <c r="GI17">
        <v>1.78</v>
      </c>
      <c r="GJ17">
        <v>1.79</v>
      </c>
      <c r="GK17">
        <v>1.8</v>
      </c>
      <c r="GL17">
        <v>1.81</v>
      </c>
      <c r="GM17">
        <v>1.82</v>
      </c>
      <c r="GN17">
        <v>1.83</v>
      </c>
      <c r="GO17">
        <v>1.84</v>
      </c>
      <c r="GP17">
        <v>1.85</v>
      </c>
      <c r="GQ17">
        <v>1.86</v>
      </c>
      <c r="GR17">
        <v>1.87</v>
      </c>
      <c r="GS17">
        <v>1.8800000000000001</v>
      </c>
      <c r="GT17">
        <v>1.8900000000000001</v>
      </c>
      <c r="GU17">
        <v>1.9000000000000001</v>
      </c>
      <c r="GV17">
        <v>1.9100000000000001</v>
      </c>
      <c r="GW17">
        <v>1.92</v>
      </c>
      <c r="GX17">
        <v>1.93</v>
      </c>
      <c r="GY17">
        <v>1.94</v>
      </c>
      <c r="GZ17">
        <v>1.95</v>
      </c>
      <c r="HA17">
        <v>1.96</v>
      </c>
      <c r="HB17">
        <v>1.97</v>
      </c>
      <c r="HC17">
        <v>1.98</v>
      </c>
      <c r="HD17">
        <v>1.99</v>
      </c>
      <c r="HE17">
        <v>2</v>
      </c>
    </row>
    <row r="18" spans="1:214" x14ac:dyDescent="0.3">
      <c r="B18">
        <v>256.57400000000001</v>
      </c>
      <c r="C18">
        <v>337.42700000000002</v>
      </c>
      <c r="D18">
        <v>363.55</v>
      </c>
      <c r="E18">
        <v>408.91699999999997</v>
      </c>
      <c r="F18">
        <v>607.02</v>
      </c>
      <c r="G18">
        <v>835.04300000000001</v>
      </c>
      <c r="AY18" t="e">
        <f t="shared" ref="AY18:BH24" si="0">_xlfn.NORM.DIST(AY$17,$J18,$K18,FALSE)</f>
        <v>#NUM!</v>
      </c>
      <c r="AZ18" t="e">
        <f t="shared" si="0"/>
        <v>#NUM!</v>
      </c>
      <c r="BA18" t="e">
        <f t="shared" si="0"/>
        <v>#NUM!</v>
      </c>
      <c r="BB18" t="e">
        <f t="shared" si="0"/>
        <v>#NUM!</v>
      </c>
      <c r="BC18" t="e">
        <f t="shared" si="0"/>
        <v>#NUM!</v>
      </c>
      <c r="BD18" t="e">
        <f t="shared" si="0"/>
        <v>#NUM!</v>
      </c>
      <c r="BE18" t="e">
        <f t="shared" si="0"/>
        <v>#NUM!</v>
      </c>
      <c r="BF18" t="e">
        <f t="shared" si="0"/>
        <v>#NUM!</v>
      </c>
      <c r="BG18" t="e">
        <f t="shared" si="0"/>
        <v>#NUM!</v>
      </c>
      <c r="BH18" t="e">
        <f t="shared" si="0"/>
        <v>#NUM!</v>
      </c>
      <c r="BI18" t="e">
        <f t="shared" ref="BI18:BR24" si="1">_xlfn.NORM.DIST(BI$17,$J18,$K18,FALSE)</f>
        <v>#NUM!</v>
      </c>
      <c r="BJ18" t="e">
        <f t="shared" si="1"/>
        <v>#NUM!</v>
      </c>
      <c r="BK18" t="e">
        <f t="shared" si="1"/>
        <v>#NUM!</v>
      </c>
      <c r="BL18" t="e">
        <f t="shared" si="1"/>
        <v>#NUM!</v>
      </c>
      <c r="BM18" t="e">
        <f t="shared" si="1"/>
        <v>#NUM!</v>
      </c>
      <c r="BN18" t="e">
        <f t="shared" si="1"/>
        <v>#NUM!</v>
      </c>
      <c r="BO18" t="e">
        <f t="shared" si="1"/>
        <v>#NUM!</v>
      </c>
      <c r="BP18" t="e">
        <f t="shared" si="1"/>
        <v>#NUM!</v>
      </c>
      <c r="BQ18" t="e">
        <f t="shared" si="1"/>
        <v>#NUM!</v>
      </c>
      <c r="BR18" t="e">
        <f t="shared" si="1"/>
        <v>#NUM!</v>
      </c>
      <c r="BS18" t="e">
        <f t="shared" ref="BS18:CB24" si="2">_xlfn.NORM.DIST(BS$17,$J18,$K18,FALSE)</f>
        <v>#NUM!</v>
      </c>
      <c r="BT18" t="e">
        <f t="shared" si="2"/>
        <v>#NUM!</v>
      </c>
      <c r="BU18" t="e">
        <f t="shared" si="2"/>
        <v>#NUM!</v>
      </c>
      <c r="BV18" t="e">
        <f t="shared" si="2"/>
        <v>#NUM!</v>
      </c>
      <c r="BW18" t="e">
        <f t="shared" si="2"/>
        <v>#NUM!</v>
      </c>
      <c r="BX18" t="e">
        <f t="shared" si="2"/>
        <v>#NUM!</v>
      </c>
      <c r="BY18" t="e">
        <f t="shared" si="2"/>
        <v>#NUM!</v>
      </c>
      <c r="BZ18" t="e">
        <f t="shared" si="2"/>
        <v>#NUM!</v>
      </c>
      <c r="CA18" t="e">
        <f t="shared" si="2"/>
        <v>#NUM!</v>
      </c>
      <c r="CB18" t="e">
        <f t="shared" si="2"/>
        <v>#NUM!</v>
      </c>
      <c r="CC18" t="e">
        <f t="shared" ref="CC18:CL24" si="3">_xlfn.NORM.DIST(CC$17,$J18,$K18,FALSE)</f>
        <v>#NUM!</v>
      </c>
      <c r="CD18" t="e">
        <f t="shared" si="3"/>
        <v>#NUM!</v>
      </c>
      <c r="CE18" t="e">
        <f t="shared" si="3"/>
        <v>#NUM!</v>
      </c>
      <c r="CF18" t="e">
        <f t="shared" si="3"/>
        <v>#NUM!</v>
      </c>
      <c r="CG18" t="e">
        <f t="shared" si="3"/>
        <v>#NUM!</v>
      </c>
      <c r="CH18" t="e">
        <f t="shared" si="3"/>
        <v>#NUM!</v>
      </c>
      <c r="CI18" t="e">
        <f t="shared" si="3"/>
        <v>#NUM!</v>
      </c>
      <c r="CJ18" t="e">
        <f t="shared" si="3"/>
        <v>#NUM!</v>
      </c>
      <c r="CK18" t="e">
        <f t="shared" si="3"/>
        <v>#NUM!</v>
      </c>
      <c r="CL18" t="e">
        <f t="shared" si="3"/>
        <v>#NUM!</v>
      </c>
      <c r="CM18" t="e">
        <f t="shared" ref="CM18:CV24" si="4">_xlfn.NORM.DIST(CM$17,$J18,$K18,FALSE)</f>
        <v>#NUM!</v>
      </c>
      <c r="CN18" t="e">
        <f t="shared" si="4"/>
        <v>#NUM!</v>
      </c>
      <c r="CO18" t="e">
        <f t="shared" si="4"/>
        <v>#NUM!</v>
      </c>
      <c r="CP18" t="e">
        <f t="shared" si="4"/>
        <v>#NUM!</v>
      </c>
      <c r="CQ18" t="e">
        <f t="shared" si="4"/>
        <v>#NUM!</v>
      </c>
      <c r="CR18" t="e">
        <f t="shared" si="4"/>
        <v>#NUM!</v>
      </c>
      <c r="CS18" t="e">
        <f t="shared" si="4"/>
        <v>#NUM!</v>
      </c>
      <c r="CT18" t="e">
        <f t="shared" si="4"/>
        <v>#NUM!</v>
      </c>
      <c r="CU18" t="e">
        <f t="shared" si="4"/>
        <v>#NUM!</v>
      </c>
      <c r="CV18" t="e">
        <f t="shared" si="4"/>
        <v>#NUM!</v>
      </c>
      <c r="CW18" t="e">
        <f t="shared" ref="CW18:DF24" si="5">_xlfn.NORM.DIST(CW$17,$J18,$K18,FALSE)</f>
        <v>#NUM!</v>
      </c>
      <c r="CX18" t="e">
        <f t="shared" si="5"/>
        <v>#NUM!</v>
      </c>
      <c r="CY18" t="e">
        <f t="shared" si="5"/>
        <v>#NUM!</v>
      </c>
      <c r="CZ18" t="e">
        <f t="shared" si="5"/>
        <v>#NUM!</v>
      </c>
      <c r="DA18" t="e">
        <f t="shared" si="5"/>
        <v>#NUM!</v>
      </c>
      <c r="DB18" t="e">
        <f t="shared" si="5"/>
        <v>#NUM!</v>
      </c>
      <c r="DC18" t="e">
        <f t="shared" si="5"/>
        <v>#NUM!</v>
      </c>
      <c r="DD18" t="e">
        <f t="shared" si="5"/>
        <v>#NUM!</v>
      </c>
      <c r="DE18" t="e">
        <f t="shared" si="5"/>
        <v>#NUM!</v>
      </c>
      <c r="DF18" t="e">
        <f t="shared" si="5"/>
        <v>#NUM!</v>
      </c>
      <c r="DG18" t="e">
        <f t="shared" ref="DG18:DP24" si="6">_xlfn.NORM.DIST(DG$17,$J18,$K18,FALSE)</f>
        <v>#NUM!</v>
      </c>
      <c r="DH18" t="e">
        <f t="shared" si="6"/>
        <v>#NUM!</v>
      </c>
      <c r="DI18" t="e">
        <f t="shared" si="6"/>
        <v>#NUM!</v>
      </c>
      <c r="DJ18" t="e">
        <f t="shared" si="6"/>
        <v>#NUM!</v>
      </c>
      <c r="DK18" t="e">
        <f t="shared" si="6"/>
        <v>#NUM!</v>
      </c>
      <c r="DL18" t="e">
        <f t="shared" si="6"/>
        <v>#NUM!</v>
      </c>
      <c r="DM18" t="e">
        <f t="shared" si="6"/>
        <v>#NUM!</v>
      </c>
      <c r="DN18" t="e">
        <f t="shared" si="6"/>
        <v>#NUM!</v>
      </c>
      <c r="DO18" t="e">
        <f t="shared" si="6"/>
        <v>#NUM!</v>
      </c>
      <c r="DP18" t="e">
        <f t="shared" si="6"/>
        <v>#NUM!</v>
      </c>
      <c r="DQ18" t="e">
        <f t="shared" ref="DQ18:DZ24" si="7">_xlfn.NORM.DIST(DQ$17,$J18,$K18,FALSE)</f>
        <v>#NUM!</v>
      </c>
      <c r="DR18" t="e">
        <f t="shared" si="7"/>
        <v>#NUM!</v>
      </c>
      <c r="DS18" t="e">
        <f t="shared" si="7"/>
        <v>#NUM!</v>
      </c>
      <c r="DT18" t="e">
        <f t="shared" si="7"/>
        <v>#NUM!</v>
      </c>
      <c r="DU18" t="e">
        <f t="shared" si="7"/>
        <v>#NUM!</v>
      </c>
      <c r="DV18" t="e">
        <f t="shared" si="7"/>
        <v>#NUM!</v>
      </c>
      <c r="DW18" t="e">
        <f t="shared" si="7"/>
        <v>#NUM!</v>
      </c>
      <c r="DX18" t="e">
        <f t="shared" si="7"/>
        <v>#NUM!</v>
      </c>
      <c r="DY18" t="e">
        <f t="shared" si="7"/>
        <v>#NUM!</v>
      </c>
      <c r="DZ18" t="e">
        <f t="shared" si="7"/>
        <v>#NUM!</v>
      </c>
      <c r="EA18" t="e">
        <f t="shared" ref="EA18:EJ24" si="8">_xlfn.NORM.DIST(EA$17,$J18,$K18,FALSE)</f>
        <v>#NUM!</v>
      </c>
      <c r="EB18" t="e">
        <f t="shared" si="8"/>
        <v>#NUM!</v>
      </c>
      <c r="EC18" t="e">
        <f t="shared" si="8"/>
        <v>#NUM!</v>
      </c>
      <c r="ED18" t="e">
        <f t="shared" si="8"/>
        <v>#NUM!</v>
      </c>
      <c r="EE18" t="e">
        <f t="shared" si="8"/>
        <v>#NUM!</v>
      </c>
      <c r="EF18" t="e">
        <f t="shared" si="8"/>
        <v>#NUM!</v>
      </c>
      <c r="EG18" t="e">
        <f t="shared" si="8"/>
        <v>#NUM!</v>
      </c>
      <c r="EH18" t="e">
        <f t="shared" si="8"/>
        <v>#NUM!</v>
      </c>
      <c r="EI18" t="e">
        <f t="shared" si="8"/>
        <v>#NUM!</v>
      </c>
      <c r="EJ18" t="e">
        <f t="shared" si="8"/>
        <v>#NUM!</v>
      </c>
      <c r="EK18" t="e">
        <f t="shared" ref="EK18:ET24" si="9">_xlfn.NORM.DIST(EK$17,$J18,$K18,FALSE)</f>
        <v>#NUM!</v>
      </c>
      <c r="EL18" t="e">
        <f t="shared" si="9"/>
        <v>#NUM!</v>
      </c>
      <c r="EM18" t="e">
        <f t="shared" si="9"/>
        <v>#NUM!</v>
      </c>
      <c r="EN18" t="e">
        <f t="shared" si="9"/>
        <v>#NUM!</v>
      </c>
      <c r="EO18" t="e">
        <f t="shared" si="9"/>
        <v>#NUM!</v>
      </c>
      <c r="EP18" t="e">
        <f t="shared" si="9"/>
        <v>#NUM!</v>
      </c>
      <c r="EQ18" t="e">
        <f t="shared" si="9"/>
        <v>#NUM!</v>
      </c>
      <c r="ER18" t="e">
        <f t="shared" si="9"/>
        <v>#NUM!</v>
      </c>
      <c r="ES18" t="e">
        <f t="shared" si="9"/>
        <v>#NUM!</v>
      </c>
      <c r="ET18" t="e">
        <f t="shared" si="9"/>
        <v>#NUM!</v>
      </c>
      <c r="EU18" t="e">
        <f t="shared" ref="EU18:FD24" si="10">_xlfn.NORM.DIST(EU$17,$J18,$K18,FALSE)</f>
        <v>#NUM!</v>
      </c>
      <c r="EV18" t="e">
        <f t="shared" si="10"/>
        <v>#NUM!</v>
      </c>
      <c r="EW18" t="e">
        <f t="shared" si="10"/>
        <v>#NUM!</v>
      </c>
      <c r="EX18" t="e">
        <f t="shared" si="10"/>
        <v>#NUM!</v>
      </c>
      <c r="EY18" t="e">
        <f t="shared" si="10"/>
        <v>#NUM!</v>
      </c>
      <c r="EZ18" t="e">
        <f t="shared" si="10"/>
        <v>#NUM!</v>
      </c>
      <c r="FA18" t="e">
        <f t="shared" si="10"/>
        <v>#NUM!</v>
      </c>
      <c r="FB18" t="e">
        <f t="shared" si="10"/>
        <v>#NUM!</v>
      </c>
      <c r="FC18" t="e">
        <f t="shared" si="10"/>
        <v>#NUM!</v>
      </c>
      <c r="FD18" t="e">
        <f t="shared" si="10"/>
        <v>#NUM!</v>
      </c>
      <c r="FE18" t="e">
        <f t="shared" ref="FE18:FN24" si="11">_xlfn.NORM.DIST(FE$17,$J18,$K18,FALSE)</f>
        <v>#NUM!</v>
      </c>
      <c r="FF18" t="e">
        <f t="shared" si="11"/>
        <v>#NUM!</v>
      </c>
      <c r="FG18" t="e">
        <f t="shared" si="11"/>
        <v>#NUM!</v>
      </c>
      <c r="FH18" t="e">
        <f t="shared" si="11"/>
        <v>#NUM!</v>
      </c>
      <c r="FI18" t="e">
        <f t="shared" si="11"/>
        <v>#NUM!</v>
      </c>
      <c r="FJ18" t="e">
        <f t="shared" si="11"/>
        <v>#NUM!</v>
      </c>
      <c r="FK18" t="e">
        <f t="shared" si="11"/>
        <v>#NUM!</v>
      </c>
      <c r="FL18" t="e">
        <f t="shared" si="11"/>
        <v>#NUM!</v>
      </c>
      <c r="FM18" t="e">
        <f t="shared" si="11"/>
        <v>#NUM!</v>
      </c>
      <c r="FN18" t="e">
        <f t="shared" si="11"/>
        <v>#NUM!</v>
      </c>
      <c r="FO18" t="e">
        <f t="shared" ref="FO18:FX24" si="12">_xlfn.NORM.DIST(FO$17,$J18,$K18,FALSE)</f>
        <v>#NUM!</v>
      </c>
      <c r="FP18" t="e">
        <f t="shared" si="12"/>
        <v>#NUM!</v>
      </c>
      <c r="FQ18" t="e">
        <f t="shared" si="12"/>
        <v>#NUM!</v>
      </c>
      <c r="FR18" t="e">
        <f t="shared" si="12"/>
        <v>#NUM!</v>
      </c>
      <c r="FS18" t="e">
        <f t="shared" si="12"/>
        <v>#NUM!</v>
      </c>
      <c r="FT18" t="e">
        <f t="shared" si="12"/>
        <v>#NUM!</v>
      </c>
      <c r="FU18" t="e">
        <f t="shared" si="12"/>
        <v>#NUM!</v>
      </c>
      <c r="FV18" t="e">
        <f t="shared" si="12"/>
        <v>#NUM!</v>
      </c>
      <c r="FW18" t="e">
        <f t="shared" si="12"/>
        <v>#NUM!</v>
      </c>
      <c r="FX18" t="e">
        <f t="shared" si="12"/>
        <v>#NUM!</v>
      </c>
      <c r="FY18" t="e">
        <f t="shared" ref="FY18:GH24" si="13">_xlfn.NORM.DIST(FY$17,$J18,$K18,FALSE)</f>
        <v>#NUM!</v>
      </c>
      <c r="FZ18" t="e">
        <f t="shared" si="13"/>
        <v>#NUM!</v>
      </c>
      <c r="GA18" t="e">
        <f t="shared" si="13"/>
        <v>#NUM!</v>
      </c>
      <c r="GB18" t="e">
        <f t="shared" si="13"/>
        <v>#NUM!</v>
      </c>
      <c r="GC18" t="e">
        <f t="shared" si="13"/>
        <v>#NUM!</v>
      </c>
      <c r="GD18" t="e">
        <f t="shared" si="13"/>
        <v>#NUM!</v>
      </c>
      <c r="GE18" t="e">
        <f t="shared" si="13"/>
        <v>#NUM!</v>
      </c>
      <c r="GF18" t="e">
        <f t="shared" si="13"/>
        <v>#NUM!</v>
      </c>
      <c r="GG18" t="e">
        <f t="shared" si="13"/>
        <v>#NUM!</v>
      </c>
      <c r="GH18" t="e">
        <f t="shared" si="13"/>
        <v>#NUM!</v>
      </c>
      <c r="GI18" t="e">
        <f t="shared" ref="GI18:GR24" si="14">_xlfn.NORM.DIST(GI$17,$J18,$K18,FALSE)</f>
        <v>#NUM!</v>
      </c>
      <c r="GJ18" t="e">
        <f t="shared" si="14"/>
        <v>#NUM!</v>
      </c>
      <c r="GK18" t="e">
        <f t="shared" si="14"/>
        <v>#NUM!</v>
      </c>
      <c r="GL18" t="e">
        <f t="shared" si="14"/>
        <v>#NUM!</v>
      </c>
      <c r="GM18" t="e">
        <f t="shared" si="14"/>
        <v>#NUM!</v>
      </c>
      <c r="GN18" t="e">
        <f t="shared" si="14"/>
        <v>#NUM!</v>
      </c>
      <c r="GO18" t="e">
        <f t="shared" si="14"/>
        <v>#NUM!</v>
      </c>
      <c r="GP18" t="e">
        <f t="shared" si="14"/>
        <v>#NUM!</v>
      </c>
      <c r="GQ18" t="e">
        <f t="shared" si="14"/>
        <v>#NUM!</v>
      </c>
      <c r="GR18" t="e">
        <f t="shared" si="14"/>
        <v>#NUM!</v>
      </c>
      <c r="GS18" t="e">
        <f t="shared" ref="GS18:HE24" si="15">_xlfn.NORM.DIST(GS$17,$J18,$K18,FALSE)</f>
        <v>#NUM!</v>
      </c>
      <c r="GT18" t="e">
        <f t="shared" si="15"/>
        <v>#NUM!</v>
      </c>
      <c r="GU18" t="e">
        <f t="shared" si="15"/>
        <v>#NUM!</v>
      </c>
      <c r="GV18" t="e">
        <f t="shared" si="15"/>
        <v>#NUM!</v>
      </c>
      <c r="GW18" t="e">
        <f t="shared" si="15"/>
        <v>#NUM!</v>
      </c>
      <c r="GX18" t="e">
        <f t="shared" si="15"/>
        <v>#NUM!</v>
      </c>
      <c r="GY18" t="e">
        <f t="shared" si="15"/>
        <v>#NUM!</v>
      </c>
      <c r="GZ18" t="e">
        <f t="shared" si="15"/>
        <v>#NUM!</v>
      </c>
      <c r="HA18" t="e">
        <f t="shared" si="15"/>
        <v>#NUM!</v>
      </c>
      <c r="HB18" t="e">
        <f t="shared" si="15"/>
        <v>#NUM!</v>
      </c>
      <c r="HC18" t="e">
        <f t="shared" si="15"/>
        <v>#NUM!</v>
      </c>
      <c r="HD18" t="e">
        <f t="shared" si="15"/>
        <v>#NUM!</v>
      </c>
      <c r="HE18" t="e">
        <f t="shared" si="15"/>
        <v>#NUM!</v>
      </c>
    </row>
    <row r="19" spans="1:214" x14ac:dyDescent="0.3">
      <c r="A19" t="s">
        <v>3</v>
      </c>
      <c r="AY19" t="e">
        <f t="shared" si="0"/>
        <v>#NUM!</v>
      </c>
      <c r="AZ19" t="e">
        <f t="shared" si="0"/>
        <v>#NUM!</v>
      </c>
      <c r="BA19" t="e">
        <f t="shared" si="0"/>
        <v>#NUM!</v>
      </c>
      <c r="BB19" t="e">
        <f t="shared" si="0"/>
        <v>#NUM!</v>
      </c>
      <c r="BC19" t="e">
        <f t="shared" si="0"/>
        <v>#NUM!</v>
      </c>
      <c r="BD19" t="e">
        <f t="shared" si="0"/>
        <v>#NUM!</v>
      </c>
      <c r="BE19" t="e">
        <f t="shared" si="0"/>
        <v>#NUM!</v>
      </c>
      <c r="BF19" t="e">
        <f t="shared" si="0"/>
        <v>#NUM!</v>
      </c>
      <c r="BG19" t="e">
        <f t="shared" si="0"/>
        <v>#NUM!</v>
      </c>
      <c r="BH19" t="e">
        <f t="shared" si="0"/>
        <v>#NUM!</v>
      </c>
      <c r="BI19" t="e">
        <f t="shared" si="1"/>
        <v>#NUM!</v>
      </c>
      <c r="BJ19" t="e">
        <f t="shared" si="1"/>
        <v>#NUM!</v>
      </c>
      <c r="BK19" t="e">
        <f t="shared" si="1"/>
        <v>#NUM!</v>
      </c>
      <c r="BL19" t="e">
        <f t="shared" si="1"/>
        <v>#NUM!</v>
      </c>
      <c r="BM19" t="e">
        <f t="shared" si="1"/>
        <v>#NUM!</v>
      </c>
      <c r="BN19" t="e">
        <f t="shared" si="1"/>
        <v>#NUM!</v>
      </c>
      <c r="BO19" t="e">
        <f t="shared" si="1"/>
        <v>#NUM!</v>
      </c>
      <c r="BP19" t="e">
        <f t="shared" si="1"/>
        <v>#NUM!</v>
      </c>
      <c r="BQ19" t="e">
        <f t="shared" si="1"/>
        <v>#NUM!</v>
      </c>
      <c r="BR19" t="e">
        <f t="shared" si="1"/>
        <v>#NUM!</v>
      </c>
      <c r="BS19" t="e">
        <f t="shared" si="2"/>
        <v>#NUM!</v>
      </c>
      <c r="BT19" t="e">
        <f t="shared" si="2"/>
        <v>#NUM!</v>
      </c>
      <c r="BU19" t="e">
        <f t="shared" si="2"/>
        <v>#NUM!</v>
      </c>
      <c r="BV19" t="e">
        <f t="shared" si="2"/>
        <v>#NUM!</v>
      </c>
      <c r="BW19" t="e">
        <f t="shared" si="2"/>
        <v>#NUM!</v>
      </c>
      <c r="BX19" t="e">
        <f t="shared" si="2"/>
        <v>#NUM!</v>
      </c>
      <c r="BY19" t="e">
        <f t="shared" si="2"/>
        <v>#NUM!</v>
      </c>
      <c r="BZ19" t="e">
        <f t="shared" si="2"/>
        <v>#NUM!</v>
      </c>
      <c r="CA19" t="e">
        <f t="shared" si="2"/>
        <v>#NUM!</v>
      </c>
      <c r="CB19" t="e">
        <f t="shared" si="2"/>
        <v>#NUM!</v>
      </c>
      <c r="CC19" t="e">
        <f t="shared" si="3"/>
        <v>#NUM!</v>
      </c>
      <c r="CD19" t="e">
        <f t="shared" si="3"/>
        <v>#NUM!</v>
      </c>
      <c r="CE19" t="e">
        <f t="shared" si="3"/>
        <v>#NUM!</v>
      </c>
      <c r="CF19" t="e">
        <f t="shared" si="3"/>
        <v>#NUM!</v>
      </c>
      <c r="CG19" t="e">
        <f t="shared" si="3"/>
        <v>#NUM!</v>
      </c>
      <c r="CH19" t="e">
        <f t="shared" si="3"/>
        <v>#NUM!</v>
      </c>
      <c r="CI19" t="e">
        <f t="shared" si="3"/>
        <v>#NUM!</v>
      </c>
      <c r="CJ19" t="e">
        <f t="shared" si="3"/>
        <v>#NUM!</v>
      </c>
      <c r="CK19" t="e">
        <f t="shared" si="3"/>
        <v>#NUM!</v>
      </c>
      <c r="CL19" t="e">
        <f t="shared" si="3"/>
        <v>#NUM!</v>
      </c>
      <c r="CM19" t="e">
        <f t="shared" si="4"/>
        <v>#NUM!</v>
      </c>
      <c r="CN19" t="e">
        <f t="shared" si="4"/>
        <v>#NUM!</v>
      </c>
      <c r="CO19" t="e">
        <f t="shared" si="4"/>
        <v>#NUM!</v>
      </c>
      <c r="CP19" t="e">
        <f t="shared" si="4"/>
        <v>#NUM!</v>
      </c>
      <c r="CQ19" t="e">
        <f t="shared" si="4"/>
        <v>#NUM!</v>
      </c>
      <c r="CR19" t="e">
        <f t="shared" si="4"/>
        <v>#NUM!</v>
      </c>
      <c r="CS19" t="e">
        <f t="shared" si="4"/>
        <v>#NUM!</v>
      </c>
      <c r="CT19" t="e">
        <f t="shared" si="4"/>
        <v>#NUM!</v>
      </c>
      <c r="CU19" t="e">
        <f t="shared" si="4"/>
        <v>#NUM!</v>
      </c>
      <c r="CV19" t="e">
        <f t="shared" si="4"/>
        <v>#NUM!</v>
      </c>
      <c r="CW19" t="e">
        <f t="shared" si="5"/>
        <v>#NUM!</v>
      </c>
      <c r="CX19" t="e">
        <f t="shared" si="5"/>
        <v>#NUM!</v>
      </c>
      <c r="CY19" t="e">
        <f t="shared" si="5"/>
        <v>#NUM!</v>
      </c>
      <c r="CZ19" t="e">
        <f t="shared" si="5"/>
        <v>#NUM!</v>
      </c>
      <c r="DA19" t="e">
        <f t="shared" si="5"/>
        <v>#NUM!</v>
      </c>
      <c r="DB19" t="e">
        <f t="shared" si="5"/>
        <v>#NUM!</v>
      </c>
      <c r="DC19" t="e">
        <f t="shared" si="5"/>
        <v>#NUM!</v>
      </c>
      <c r="DD19" t="e">
        <f t="shared" si="5"/>
        <v>#NUM!</v>
      </c>
      <c r="DE19" t="e">
        <f t="shared" si="5"/>
        <v>#NUM!</v>
      </c>
      <c r="DF19" t="e">
        <f t="shared" si="5"/>
        <v>#NUM!</v>
      </c>
      <c r="DG19" t="e">
        <f t="shared" si="6"/>
        <v>#NUM!</v>
      </c>
      <c r="DH19" t="e">
        <f t="shared" si="6"/>
        <v>#NUM!</v>
      </c>
      <c r="DI19" t="e">
        <f t="shared" si="6"/>
        <v>#NUM!</v>
      </c>
      <c r="DJ19" t="e">
        <f t="shared" si="6"/>
        <v>#NUM!</v>
      </c>
      <c r="DK19" t="e">
        <f t="shared" si="6"/>
        <v>#NUM!</v>
      </c>
      <c r="DL19" t="e">
        <f t="shared" si="6"/>
        <v>#NUM!</v>
      </c>
      <c r="DM19" t="e">
        <f t="shared" si="6"/>
        <v>#NUM!</v>
      </c>
      <c r="DN19" t="e">
        <f t="shared" si="6"/>
        <v>#NUM!</v>
      </c>
      <c r="DO19" t="e">
        <f t="shared" si="6"/>
        <v>#NUM!</v>
      </c>
      <c r="DP19" t="e">
        <f t="shared" si="6"/>
        <v>#NUM!</v>
      </c>
      <c r="DQ19" t="e">
        <f t="shared" si="7"/>
        <v>#NUM!</v>
      </c>
      <c r="DR19" t="e">
        <f t="shared" si="7"/>
        <v>#NUM!</v>
      </c>
      <c r="DS19" t="e">
        <f t="shared" si="7"/>
        <v>#NUM!</v>
      </c>
      <c r="DT19" t="e">
        <f t="shared" si="7"/>
        <v>#NUM!</v>
      </c>
      <c r="DU19" t="e">
        <f t="shared" si="7"/>
        <v>#NUM!</v>
      </c>
      <c r="DV19" t="e">
        <f t="shared" si="7"/>
        <v>#NUM!</v>
      </c>
      <c r="DW19" t="e">
        <f t="shared" si="7"/>
        <v>#NUM!</v>
      </c>
      <c r="DX19" t="e">
        <f t="shared" si="7"/>
        <v>#NUM!</v>
      </c>
      <c r="DY19" t="e">
        <f t="shared" si="7"/>
        <v>#NUM!</v>
      </c>
      <c r="DZ19" t="e">
        <f t="shared" si="7"/>
        <v>#NUM!</v>
      </c>
      <c r="EA19" t="e">
        <f t="shared" si="8"/>
        <v>#NUM!</v>
      </c>
      <c r="EB19" t="e">
        <f t="shared" si="8"/>
        <v>#NUM!</v>
      </c>
      <c r="EC19" t="e">
        <f t="shared" si="8"/>
        <v>#NUM!</v>
      </c>
      <c r="ED19" t="e">
        <f t="shared" si="8"/>
        <v>#NUM!</v>
      </c>
      <c r="EE19" t="e">
        <f t="shared" si="8"/>
        <v>#NUM!</v>
      </c>
      <c r="EF19" t="e">
        <f t="shared" si="8"/>
        <v>#NUM!</v>
      </c>
      <c r="EG19" t="e">
        <f t="shared" si="8"/>
        <v>#NUM!</v>
      </c>
      <c r="EH19" t="e">
        <f t="shared" si="8"/>
        <v>#NUM!</v>
      </c>
      <c r="EI19" t="e">
        <f t="shared" si="8"/>
        <v>#NUM!</v>
      </c>
      <c r="EJ19" t="e">
        <f t="shared" si="8"/>
        <v>#NUM!</v>
      </c>
      <c r="EK19" t="e">
        <f t="shared" si="9"/>
        <v>#NUM!</v>
      </c>
      <c r="EL19" t="e">
        <f t="shared" si="9"/>
        <v>#NUM!</v>
      </c>
      <c r="EM19" t="e">
        <f t="shared" si="9"/>
        <v>#NUM!</v>
      </c>
      <c r="EN19" t="e">
        <f t="shared" si="9"/>
        <v>#NUM!</v>
      </c>
      <c r="EO19" t="e">
        <f t="shared" si="9"/>
        <v>#NUM!</v>
      </c>
      <c r="EP19" t="e">
        <f t="shared" si="9"/>
        <v>#NUM!</v>
      </c>
      <c r="EQ19" t="e">
        <f t="shared" si="9"/>
        <v>#NUM!</v>
      </c>
      <c r="ER19" t="e">
        <f t="shared" si="9"/>
        <v>#NUM!</v>
      </c>
      <c r="ES19" t="e">
        <f t="shared" si="9"/>
        <v>#NUM!</v>
      </c>
      <c r="ET19" t="e">
        <f t="shared" si="9"/>
        <v>#NUM!</v>
      </c>
      <c r="EU19" t="e">
        <f t="shared" si="10"/>
        <v>#NUM!</v>
      </c>
      <c r="EV19" t="e">
        <f t="shared" si="10"/>
        <v>#NUM!</v>
      </c>
      <c r="EW19" t="e">
        <f t="shared" si="10"/>
        <v>#NUM!</v>
      </c>
      <c r="EX19" t="e">
        <f t="shared" si="10"/>
        <v>#NUM!</v>
      </c>
      <c r="EY19" t="e">
        <f t="shared" si="10"/>
        <v>#NUM!</v>
      </c>
      <c r="EZ19" t="e">
        <f t="shared" si="10"/>
        <v>#NUM!</v>
      </c>
      <c r="FA19" t="e">
        <f t="shared" si="10"/>
        <v>#NUM!</v>
      </c>
      <c r="FB19" t="e">
        <f t="shared" si="10"/>
        <v>#NUM!</v>
      </c>
      <c r="FC19" t="e">
        <f t="shared" si="10"/>
        <v>#NUM!</v>
      </c>
      <c r="FD19" t="e">
        <f t="shared" si="10"/>
        <v>#NUM!</v>
      </c>
      <c r="FE19" t="e">
        <f t="shared" si="11"/>
        <v>#NUM!</v>
      </c>
      <c r="FF19" t="e">
        <f t="shared" si="11"/>
        <v>#NUM!</v>
      </c>
      <c r="FG19" t="e">
        <f t="shared" si="11"/>
        <v>#NUM!</v>
      </c>
      <c r="FH19" t="e">
        <f t="shared" si="11"/>
        <v>#NUM!</v>
      </c>
      <c r="FI19" t="e">
        <f t="shared" si="11"/>
        <v>#NUM!</v>
      </c>
      <c r="FJ19" t="e">
        <f t="shared" si="11"/>
        <v>#NUM!</v>
      </c>
      <c r="FK19" t="e">
        <f t="shared" si="11"/>
        <v>#NUM!</v>
      </c>
      <c r="FL19" t="e">
        <f t="shared" si="11"/>
        <v>#NUM!</v>
      </c>
      <c r="FM19" t="e">
        <f t="shared" si="11"/>
        <v>#NUM!</v>
      </c>
      <c r="FN19" t="e">
        <f t="shared" si="11"/>
        <v>#NUM!</v>
      </c>
      <c r="FO19" t="e">
        <f t="shared" si="12"/>
        <v>#NUM!</v>
      </c>
      <c r="FP19" t="e">
        <f t="shared" si="12"/>
        <v>#NUM!</v>
      </c>
      <c r="FQ19" t="e">
        <f t="shared" si="12"/>
        <v>#NUM!</v>
      </c>
      <c r="FR19" t="e">
        <f t="shared" si="12"/>
        <v>#NUM!</v>
      </c>
      <c r="FS19" t="e">
        <f t="shared" si="12"/>
        <v>#NUM!</v>
      </c>
      <c r="FT19" t="e">
        <f t="shared" si="12"/>
        <v>#NUM!</v>
      </c>
      <c r="FU19" t="e">
        <f t="shared" si="12"/>
        <v>#NUM!</v>
      </c>
      <c r="FV19" t="e">
        <f t="shared" si="12"/>
        <v>#NUM!</v>
      </c>
      <c r="FW19" t="e">
        <f t="shared" si="12"/>
        <v>#NUM!</v>
      </c>
      <c r="FX19" t="e">
        <f t="shared" si="12"/>
        <v>#NUM!</v>
      </c>
      <c r="FY19" t="e">
        <f t="shared" si="13"/>
        <v>#NUM!</v>
      </c>
      <c r="FZ19" t="e">
        <f t="shared" si="13"/>
        <v>#NUM!</v>
      </c>
      <c r="GA19" t="e">
        <f t="shared" si="13"/>
        <v>#NUM!</v>
      </c>
      <c r="GB19" t="e">
        <f t="shared" si="13"/>
        <v>#NUM!</v>
      </c>
      <c r="GC19" t="e">
        <f t="shared" si="13"/>
        <v>#NUM!</v>
      </c>
      <c r="GD19" t="e">
        <f t="shared" si="13"/>
        <v>#NUM!</v>
      </c>
      <c r="GE19" t="e">
        <f t="shared" si="13"/>
        <v>#NUM!</v>
      </c>
      <c r="GF19" t="e">
        <f t="shared" si="13"/>
        <v>#NUM!</v>
      </c>
      <c r="GG19" t="e">
        <f t="shared" si="13"/>
        <v>#NUM!</v>
      </c>
      <c r="GH19" t="e">
        <f t="shared" si="13"/>
        <v>#NUM!</v>
      </c>
      <c r="GI19" t="e">
        <f t="shared" si="14"/>
        <v>#NUM!</v>
      </c>
      <c r="GJ19" t="e">
        <f t="shared" si="14"/>
        <v>#NUM!</v>
      </c>
      <c r="GK19" t="e">
        <f t="shared" si="14"/>
        <v>#NUM!</v>
      </c>
      <c r="GL19" t="e">
        <f t="shared" si="14"/>
        <v>#NUM!</v>
      </c>
      <c r="GM19" t="e">
        <f t="shared" si="14"/>
        <v>#NUM!</v>
      </c>
      <c r="GN19" t="e">
        <f t="shared" si="14"/>
        <v>#NUM!</v>
      </c>
      <c r="GO19" t="e">
        <f t="shared" si="14"/>
        <v>#NUM!</v>
      </c>
      <c r="GP19" t="e">
        <f t="shared" si="14"/>
        <v>#NUM!</v>
      </c>
      <c r="GQ19" t="e">
        <f t="shared" si="14"/>
        <v>#NUM!</v>
      </c>
      <c r="GR19" t="e">
        <f t="shared" si="14"/>
        <v>#NUM!</v>
      </c>
      <c r="GS19" t="e">
        <f t="shared" si="15"/>
        <v>#NUM!</v>
      </c>
      <c r="GT19" t="e">
        <f t="shared" si="15"/>
        <v>#NUM!</v>
      </c>
      <c r="GU19" t="e">
        <f t="shared" si="15"/>
        <v>#NUM!</v>
      </c>
      <c r="GV19" t="e">
        <f t="shared" si="15"/>
        <v>#NUM!</v>
      </c>
      <c r="GW19" t="e">
        <f t="shared" si="15"/>
        <v>#NUM!</v>
      </c>
      <c r="GX19" t="e">
        <f t="shared" si="15"/>
        <v>#NUM!</v>
      </c>
      <c r="GY19" t="e">
        <f t="shared" si="15"/>
        <v>#NUM!</v>
      </c>
      <c r="GZ19" t="e">
        <f t="shared" si="15"/>
        <v>#NUM!</v>
      </c>
      <c r="HA19" t="e">
        <f t="shared" si="15"/>
        <v>#NUM!</v>
      </c>
      <c r="HB19" t="e">
        <f t="shared" si="15"/>
        <v>#NUM!</v>
      </c>
      <c r="HC19" t="e">
        <f t="shared" si="15"/>
        <v>#NUM!</v>
      </c>
      <c r="HD19" t="e">
        <f t="shared" si="15"/>
        <v>#NUM!</v>
      </c>
      <c r="HE19" t="e">
        <f t="shared" si="15"/>
        <v>#NUM!</v>
      </c>
    </row>
    <row r="20" spans="1:214" x14ac:dyDescent="0.3">
      <c r="B20">
        <v>0.17547299999999999</v>
      </c>
      <c r="C20">
        <v>0.238344</v>
      </c>
      <c r="D20">
        <v>0.27691700000000002</v>
      </c>
      <c r="E20">
        <v>0.30804599999999999</v>
      </c>
      <c r="F20">
        <v>0.34748499999999999</v>
      </c>
      <c r="AY20" t="e">
        <f t="shared" si="0"/>
        <v>#NUM!</v>
      </c>
      <c r="AZ20" t="e">
        <f t="shared" si="0"/>
        <v>#NUM!</v>
      </c>
      <c r="BA20" t="e">
        <f t="shared" si="0"/>
        <v>#NUM!</v>
      </c>
      <c r="BB20" t="e">
        <f t="shared" si="0"/>
        <v>#NUM!</v>
      </c>
      <c r="BC20" t="e">
        <f t="shared" si="0"/>
        <v>#NUM!</v>
      </c>
      <c r="BD20" t="e">
        <f t="shared" si="0"/>
        <v>#NUM!</v>
      </c>
      <c r="BE20" t="e">
        <f t="shared" si="0"/>
        <v>#NUM!</v>
      </c>
      <c r="BF20" t="e">
        <f t="shared" si="0"/>
        <v>#NUM!</v>
      </c>
      <c r="BG20" t="e">
        <f t="shared" si="0"/>
        <v>#NUM!</v>
      </c>
      <c r="BH20" t="e">
        <f t="shared" si="0"/>
        <v>#NUM!</v>
      </c>
      <c r="BI20" t="e">
        <f t="shared" si="1"/>
        <v>#NUM!</v>
      </c>
      <c r="BJ20" t="e">
        <f t="shared" si="1"/>
        <v>#NUM!</v>
      </c>
      <c r="BK20" t="e">
        <f t="shared" si="1"/>
        <v>#NUM!</v>
      </c>
      <c r="BL20" t="e">
        <f t="shared" si="1"/>
        <v>#NUM!</v>
      </c>
      <c r="BM20" t="e">
        <f t="shared" si="1"/>
        <v>#NUM!</v>
      </c>
      <c r="BN20" t="e">
        <f t="shared" si="1"/>
        <v>#NUM!</v>
      </c>
      <c r="BO20" t="e">
        <f t="shared" si="1"/>
        <v>#NUM!</v>
      </c>
      <c r="BP20" t="e">
        <f t="shared" si="1"/>
        <v>#NUM!</v>
      </c>
      <c r="BQ20" t="e">
        <f t="shared" si="1"/>
        <v>#NUM!</v>
      </c>
      <c r="BR20" t="e">
        <f t="shared" si="1"/>
        <v>#NUM!</v>
      </c>
      <c r="BS20" t="e">
        <f t="shared" si="2"/>
        <v>#NUM!</v>
      </c>
      <c r="BT20" t="e">
        <f t="shared" si="2"/>
        <v>#NUM!</v>
      </c>
      <c r="BU20" t="e">
        <f t="shared" si="2"/>
        <v>#NUM!</v>
      </c>
      <c r="BV20" t="e">
        <f t="shared" si="2"/>
        <v>#NUM!</v>
      </c>
      <c r="BW20" t="e">
        <f t="shared" si="2"/>
        <v>#NUM!</v>
      </c>
      <c r="BX20" t="e">
        <f t="shared" si="2"/>
        <v>#NUM!</v>
      </c>
      <c r="BY20" t="e">
        <f t="shared" si="2"/>
        <v>#NUM!</v>
      </c>
      <c r="BZ20" t="e">
        <f t="shared" si="2"/>
        <v>#NUM!</v>
      </c>
      <c r="CA20" t="e">
        <f t="shared" si="2"/>
        <v>#NUM!</v>
      </c>
      <c r="CB20" t="e">
        <f t="shared" si="2"/>
        <v>#NUM!</v>
      </c>
      <c r="CC20" t="e">
        <f t="shared" si="3"/>
        <v>#NUM!</v>
      </c>
      <c r="CD20" t="e">
        <f t="shared" si="3"/>
        <v>#NUM!</v>
      </c>
      <c r="CE20" t="e">
        <f t="shared" si="3"/>
        <v>#NUM!</v>
      </c>
      <c r="CF20" t="e">
        <f t="shared" si="3"/>
        <v>#NUM!</v>
      </c>
      <c r="CG20" t="e">
        <f t="shared" si="3"/>
        <v>#NUM!</v>
      </c>
      <c r="CH20" t="e">
        <f t="shared" si="3"/>
        <v>#NUM!</v>
      </c>
      <c r="CI20" t="e">
        <f t="shared" si="3"/>
        <v>#NUM!</v>
      </c>
      <c r="CJ20" t="e">
        <f t="shared" si="3"/>
        <v>#NUM!</v>
      </c>
      <c r="CK20" t="e">
        <f t="shared" si="3"/>
        <v>#NUM!</v>
      </c>
      <c r="CL20" t="e">
        <f t="shared" si="3"/>
        <v>#NUM!</v>
      </c>
      <c r="CM20" t="e">
        <f t="shared" si="4"/>
        <v>#NUM!</v>
      </c>
      <c r="CN20" t="e">
        <f t="shared" si="4"/>
        <v>#NUM!</v>
      </c>
      <c r="CO20" t="e">
        <f t="shared" si="4"/>
        <v>#NUM!</v>
      </c>
      <c r="CP20" t="e">
        <f t="shared" si="4"/>
        <v>#NUM!</v>
      </c>
      <c r="CQ20" t="e">
        <f t="shared" si="4"/>
        <v>#NUM!</v>
      </c>
      <c r="CR20" t="e">
        <f t="shared" si="4"/>
        <v>#NUM!</v>
      </c>
      <c r="CS20" t="e">
        <f t="shared" si="4"/>
        <v>#NUM!</v>
      </c>
      <c r="CT20" t="e">
        <f t="shared" si="4"/>
        <v>#NUM!</v>
      </c>
      <c r="CU20" t="e">
        <f t="shared" si="4"/>
        <v>#NUM!</v>
      </c>
      <c r="CV20" t="e">
        <f t="shared" si="4"/>
        <v>#NUM!</v>
      </c>
      <c r="CW20" t="e">
        <f t="shared" si="5"/>
        <v>#NUM!</v>
      </c>
      <c r="CX20" t="e">
        <f t="shared" si="5"/>
        <v>#NUM!</v>
      </c>
      <c r="CY20" t="e">
        <f t="shared" si="5"/>
        <v>#NUM!</v>
      </c>
      <c r="CZ20" t="e">
        <f t="shared" si="5"/>
        <v>#NUM!</v>
      </c>
      <c r="DA20" t="e">
        <f t="shared" si="5"/>
        <v>#NUM!</v>
      </c>
      <c r="DB20" t="e">
        <f t="shared" si="5"/>
        <v>#NUM!</v>
      </c>
      <c r="DC20" t="e">
        <f t="shared" si="5"/>
        <v>#NUM!</v>
      </c>
      <c r="DD20" t="e">
        <f t="shared" si="5"/>
        <v>#NUM!</v>
      </c>
      <c r="DE20" t="e">
        <f t="shared" si="5"/>
        <v>#NUM!</v>
      </c>
      <c r="DF20" t="e">
        <f t="shared" si="5"/>
        <v>#NUM!</v>
      </c>
      <c r="DG20" t="e">
        <f t="shared" si="6"/>
        <v>#NUM!</v>
      </c>
      <c r="DH20" t="e">
        <f t="shared" si="6"/>
        <v>#NUM!</v>
      </c>
      <c r="DI20" t="e">
        <f t="shared" si="6"/>
        <v>#NUM!</v>
      </c>
      <c r="DJ20" t="e">
        <f t="shared" si="6"/>
        <v>#NUM!</v>
      </c>
      <c r="DK20" t="e">
        <f t="shared" si="6"/>
        <v>#NUM!</v>
      </c>
      <c r="DL20" t="e">
        <f t="shared" si="6"/>
        <v>#NUM!</v>
      </c>
      <c r="DM20" t="e">
        <f t="shared" si="6"/>
        <v>#NUM!</v>
      </c>
      <c r="DN20" t="e">
        <f t="shared" si="6"/>
        <v>#NUM!</v>
      </c>
      <c r="DO20" t="e">
        <f t="shared" si="6"/>
        <v>#NUM!</v>
      </c>
      <c r="DP20" t="e">
        <f t="shared" si="6"/>
        <v>#NUM!</v>
      </c>
      <c r="DQ20" t="e">
        <f t="shared" si="7"/>
        <v>#NUM!</v>
      </c>
      <c r="DR20" t="e">
        <f t="shared" si="7"/>
        <v>#NUM!</v>
      </c>
      <c r="DS20" t="e">
        <f t="shared" si="7"/>
        <v>#NUM!</v>
      </c>
      <c r="DT20" t="e">
        <f t="shared" si="7"/>
        <v>#NUM!</v>
      </c>
      <c r="DU20" t="e">
        <f t="shared" si="7"/>
        <v>#NUM!</v>
      </c>
      <c r="DV20" t="e">
        <f t="shared" si="7"/>
        <v>#NUM!</v>
      </c>
      <c r="DW20" t="e">
        <f t="shared" si="7"/>
        <v>#NUM!</v>
      </c>
      <c r="DX20" t="e">
        <f t="shared" si="7"/>
        <v>#NUM!</v>
      </c>
      <c r="DY20" t="e">
        <f t="shared" si="7"/>
        <v>#NUM!</v>
      </c>
      <c r="DZ20" t="e">
        <f t="shared" si="7"/>
        <v>#NUM!</v>
      </c>
      <c r="EA20" t="e">
        <f t="shared" si="8"/>
        <v>#NUM!</v>
      </c>
      <c r="EB20" t="e">
        <f t="shared" si="8"/>
        <v>#NUM!</v>
      </c>
      <c r="EC20" t="e">
        <f t="shared" si="8"/>
        <v>#NUM!</v>
      </c>
      <c r="ED20" t="e">
        <f t="shared" si="8"/>
        <v>#NUM!</v>
      </c>
      <c r="EE20" t="e">
        <f t="shared" si="8"/>
        <v>#NUM!</v>
      </c>
      <c r="EF20" t="e">
        <f t="shared" si="8"/>
        <v>#NUM!</v>
      </c>
      <c r="EG20" t="e">
        <f t="shared" si="8"/>
        <v>#NUM!</v>
      </c>
      <c r="EH20" t="e">
        <f t="shared" si="8"/>
        <v>#NUM!</v>
      </c>
      <c r="EI20" t="e">
        <f t="shared" si="8"/>
        <v>#NUM!</v>
      </c>
      <c r="EJ20" t="e">
        <f t="shared" si="8"/>
        <v>#NUM!</v>
      </c>
      <c r="EK20" t="e">
        <f t="shared" si="9"/>
        <v>#NUM!</v>
      </c>
      <c r="EL20" t="e">
        <f t="shared" si="9"/>
        <v>#NUM!</v>
      </c>
      <c r="EM20" t="e">
        <f t="shared" si="9"/>
        <v>#NUM!</v>
      </c>
      <c r="EN20" t="e">
        <f t="shared" si="9"/>
        <v>#NUM!</v>
      </c>
      <c r="EO20" t="e">
        <f t="shared" si="9"/>
        <v>#NUM!</v>
      </c>
      <c r="EP20" t="e">
        <f t="shared" si="9"/>
        <v>#NUM!</v>
      </c>
      <c r="EQ20" t="e">
        <f t="shared" si="9"/>
        <v>#NUM!</v>
      </c>
      <c r="ER20" t="e">
        <f t="shared" si="9"/>
        <v>#NUM!</v>
      </c>
      <c r="ES20" t="e">
        <f t="shared" si="9"/>
        <v>#NUM!</v>
      </c>
      <c r="ET20" t="e">
        <f t="shared" si="9"/>
        <v>#NUM!</v>
      </c>
      <c r="EU20" t="e">
        <f t="shared" si="10"/>
        <v>#NUM!</v>
      </c>
      <c r="EV20" t="e">
        <f t="shared" si="10"/>
        <v>#NUM!</v>
      </c>
      <c r="EW20" t="e">
        <f t="shared" si="10"/>
        <v>#NUM!</v>
      </c>
      <c r="EX20" t="e">
        <f t="shared" si="10"/>
        <v>#NUM!</v>
      </c>
      <c r="EY20" t="e">
        <f t="shared" si="10"/>
        <v>#NUM!</v>
      </c>
      <c r="EZ20" t="e">
        <f t="shared" si="10"/>
        <v>#NUM!</v>
      </c>
      <c r="FA20" t="e">
        <f t="shared" si="10"/>
        <v>#NUM!</v>
      </c>
      <c r="FB20" t="e">
        <f t="shared" si="10"/>
        <v>#NUM!</v>
      </c>
      <c r="FC20" t="e">
        <f t="shared" si="10"/>
        <v>#NUM!</v>
      </c>
      <c r="FD20" t="e">
        <f t="shared" si="10"/>
        <v>#NUM!</v>
      </c>
      <c r="FE20" t="e">
        <f t="shared" si="11"/>
        <v>#NUM!</v>
      </c>
      <c r="FF20" t="e">
        <f t="shared" si="11"/>
        <v>#NUM!</v>
      </c>
      <c r="FG20" t="e">
        <f t="shared" si="11"/>
        <v>#NUM!</v>
      </c>
      <c r="FH20" t="e">
        <f t="shared" si="11"/>
        <v>#NUM!</v>
      </c>
      <c r="FI20" t="e">
        <f t="shared" si="11"/>
        <v>#NUM!</v>
      </c>
      <c r="FJ20" t="e">
        <f t="shared" si="11"/>
        <v>#NUM!</v>
      </c>
      <c r="FK20" t="e">
        <f t="shared" si="11"/>
        <v>#NUM!</v>
      </c>
      <c r="FL20" t="e">
        <f t="shared" si="11"/>
        <v>#NUM!</v>
      </c>
      <c r="FM20" t="e">
        <f t="shared" si="11"/>
        <v>#NUM!</v>
      </c>
      <c r="FN20" t="e">
        <f t="shared" si="11"/>
        <v>#NUM!</v>
      </c>
      <c r="FO20" t="e">
        <f t="shared" si="12"/>
        <v>#NUM!</v>
      </c>
      <c r="FP20" t="e">
        <f t="shared" si="12"/>
        <v>#NUM!</v>
      </c>
      <c r="FQ20" t="e">
        <f t="shared" si="12"/>
        <v>#NUM!</v>
      </c>
      <c r="FR20" t="e">
        <f t="shared" si="12"/>
        <v>#NUM!</v>
      </c>
      <c r="FS20" t="e">
        <f t="shared" si="12"/>
        <v>#NUM!</v>
      </c>
      <c r="FT20" t="e">
        <f t="shared" si="12"/>
        <v>#NUM!</v>
      </c>
      <c r="FU20" t="e">
        <f t="shared" si="12"/>
        <v>#NUM!</v>
      </c>
      <c r="FV20" t="e">
        <f t="shared" si="12"/>
        <v>#NUM!</v>
      </c>
      <c r="FW20" t="e">
        <f t="shared" si="12"/>
        <v>#NUM!</v>
      </c>
      <c r="FX20" t="e">
        <f t="shared" si="12"/>
        <v>#NUM!</v>
      </c>
      <c r="FY20" t="e">
        <f t="shared" si="13"/>
        <v>#NUM!</v>
      </c>
      <c r="FZ20" t="e">
        <f t="shared" si="13"/>
        <v>#NUM!</v>
      </c>
      <c r="GA20" t="e">
        <f t="shared" si="13"/>
        <v>#NUM!</v>
      </c>
      <c r="GB20" t="e">
        <f t="shared" si="13"/>
        <v>#NUM!</v>
      </c>
      <c r="GC20" t="e">
        <f t="shared" si="13"/>
        <v>#NUM!</v>
      </c>
      <c r="GD20" t="e">
        <f t="shared" si="13"/>
        <v>#NUM!</v>
      </c>
      <c r="GE20" t="e">
        <f t="shared" si="13"/>
        <v>#NUM!</v>
      </c>
      <c r="GF20" t="e">
        <f t="shared" si="13"/>
        <v>#NUM!</v>
      </c>
      <c r="GG20" t="e">
        <f t="shared" si="13"/>
        <v>#NUM!</v>
      </c>
      <c r="GH20" t="e">
        <f t="shared" si="13"/>
        <v>#NUM!</v>
      </c>
      <c r="GI20" t="e">
        <f t="shared" si="14"/>
        <v>#NUM!</v>
      </c>
      <c r="GJ20" t="e">
        <f t="shared" si="14"/>
        <v>#NUM!</v>
      </c>
      <c r="GK20" t="e">
        <f t="shared" si="14"/>
        <v>#NUM!</v>
      </c>
      <c r="GL20" t="e">
        <f t="shared" si="14"/>
        <v>#NUM!</v>
      </c>
      <c r="GM20" t="e">
        <f t="shared" si="14"/>
        <v>#NUM!</v>
      </c>
      <c r="GN20" t="e">
        <f t="shared" si="14"/>
        <v>#NUM!</v>
      </c>
      <c r="GO20" t="e">
        <f t="shared" si="14"/>
        <v>#NUM!</v>
      </c>
      <c r="GP20" t="e">
        <f t="shared" si="14"/>
        <v>#NUM!</v>
      </c>
      <c r="GQ20" t="e">
        <f t="shared" si="14"/>
        <v>#NUM!</v>
      </c>
      <c r="GR20" t="e">
        <f t="shared" si="14"/>
        <v>#NUM!</v>
      </c>
      <c r="GS20" t="e">
        <f t="shared" si="15"/>
        <v>#NUM!</v>
      </c>
      <c r="GT20" t="e">
        <f t="shared" si="15"/>
        <v>#NUM!</v>
      </c>
      <c r="GU20" t="e">
        <f t="shared" si="15"/>
        <v>#NUM!</v>
      </c>
      <c r="GV20" t="e">
        <f t="shared" si="15"/>
        <v>#NUM!</v>
      </c>
      <c r="GW20" t="e">
        <f t="shared" si="15"/>
        <v>#NUM!</v>
      </c>
      <c r="GX20" t="e">
        <f t="shared" si="15"/>
        <v>#NUM!</v>
      </c>
      <c r="GY20" t="e">
        <f t="shared" si="15"/>
        <v>#NUM!</v>
      </c>
      <c r="GZ20" t="e">
        <f t="shared" si="15"/>
        <v>#NUM!</v>
      </c>
      <c r="HA20" t="e">
        <f t="shared" si="15"/>
        <v>#NUM!</v>
      </c>
      <c r="HB20" t="e">
        <f t="shared" si="15"/>
        <v>#NUM!</v>
      </c>
      <c r="HC20" t="e">
        <f t="shared" si="15"/>
        <v>#NUM!</v>
      </c>
      <c r="HD20" t="e">
        <f t="shared" si="15"/>
        <v>#NUM!</v>
      </c>
      <c r="HE20" t="e">
        <f t="shared" si="15"/>
        <v>#NUM!</v>
      </c>
    </row>
    <row r="21" spans="1:214" x14ac:dyDescent="0.3">
      <c r="B21">
        <v>800</v>
      </c>
      <c r="C21">
        <v>942.399</v>
      </c>
      <c r="D21">
        <v>967.74800000000005</v>
      </c>
      <c r="E21">
        <v>994.93499999999995</v>
      </c>
      <c r="F21">
        <v>1081.72</v>
      </c>
      <c r="AY21" t="e">
        <f t="shared" si="0"/>
        <v>#NUM!</v>
      </c>
      <c r="AZ21" t="e">
        <f t="shared" si="0"/>
        <v>#NUM!</v>
      </c>
      <c r="BA21" t="e">
        <f t="shared" si="0"/>
        <v>#NUM!</v>
      </c>
      <c r="BB21" t="e">
        <f t="shared" si="0"/>
        <v>#NUM!</v>
      </c>
      <c r="BC21" t="e">
        <f t="shared" si="0"/>
        <v>#NUM!</v>
      </c>
      <c r="BD21" t="e">
        <f t="shared" si="0"/>
        <v>#NUM!</v>
      </c>
      <c r="BE21" t="e">
        <f t="shared" si="0"/>
        <v>#NUM!</v>
      </c>
      <c r="BF21" t="e">
        <f t="shared" si="0"/>
        <v>#NUM!</v>
      </c>
      <c r="BG21" t="e">
        <f t="shared" si="0"/>
        <v>#NUM!</v>
      </c>
      <c r="BH21" t="e">
        <f t="shared" si="0"/>
        <v>#NUM!</v>
      </c>
      <c r="BI21" t="e">
        <f t="shared" si="1"/>
        <v>#NUM!</v>
      </c>
      <c r="BJ21" t="e">
        <f t="shared" si="1"/>
        <v>#NUM!</v>
      </c>
      <c r="BK21" t="e">
        <f t="shared" si="1"/>
        <v>#NUM!</v>
      </c>
      <c r="BL21" t="e">
        <f t="shared" si="1"/>
        <v>#NUM!</v>
      </c>
      <c r="BM21" t="e">
        <f t="shared" si="1"/>
        <v>#NUM!</v>
      </c>
      <c r="BN21" t="e">
        <f t="shared" si="1"/>
        <v>#NUM!</v>
      </c>
      <c r="BO21" t="e">
        <f t="shared" si="1"/>
        <v>#NUM!</v>
      </c>
      <c r="BP21" t="e">
        <f t="shared" si="1"/>
        <v>#NUM!</v>
      </c>
      <c r="BQ21" t="e">
        <f t="shared" si="1"/>
        <v>#NUM!</v>
      </c>
      <c r="BR21" t="e">
        <f t="shared" si="1"/>
        <v>#NUM!</v>
      </c>
      <c r="BS21" t="e">
        <f t="shared" si="2"/>
        <v>#NUM!</v>
      </c>
      <c r="BT21" t="e">
        <f t="shared" si="2"/>
        <v>#NUM!</v>
      </c>
      <c r="BU21" t="e">
        <f t="shared" si="2"/>
        <v>#NUM!</v>
      </c>
      <c r="BV21" t="e">
        <f t="shared" si="2"/>
        <v>#NUM!</v>
      </c>
      <c r="BW21" t="e">
        <f t="shared" si="2"/>
        <v>#NUM!</v>
      </c>
      <c r="BX21" t="e">
        <f t="shared" si="2"/>
        <v>#NUM!</v>
      </c>
      <c r="BY21" t="e">
        <f t="shared" si="2"/>
        <v>#NUM!</v>
      </c>
      <c r="BZ21" t="e">
        <f t="shared" si="2"/>
        <v>#NUM!</v>
      </c>
      <c r="CA21" t="e">
        <f t="shared" si="2"/>
        <v>#NUM!</v>
      </c>
      <c r="CB21" t="e">
        <f t="shared" si="2"/>
        <v>#NUM!</v>
      </c>
      <c r="CC21" t="e">
        <f t="shared" si="3"/>
        <v>#NUM!</v>
      </c>
      <c r="CD21" t="e">
        <f t="shared" si="3"/>
        <v>#NUM!</v>
      </c>
      <c r="CE21" t="e">
        <f t="shared" si="3"/>
        <v>#NUM!</v>
      </c>
      <c r="CF21" t="e">
        <f t="shared" si="3"/>
        <v>#NUM!</v>
      </c>
      <c r="CG21" t="e">
        <f t="shared" si="3"/>
        <v>#NUM!</v>
      </c>
      <c r="CH21" t="e">
        <f t="shared" si="3"/>
        <v>#NUM!</v>
      </c>
      <c r="CI21" t="e">
        <f t="shared" si="3"/>
        <v>#NUM!</v>
      </c>
      <c r="CJ21" t="e">
        <f t="shared" si="3"/>
        <v>#NUM!</v>
      </c>
      <c r="CK21" t="e">
        <f t="shared" si="3"/>
        <v>#NUM!</v>
      </c>
      <c r="CL21" t="e">
        <f t="shared" si="3"/>
        <v>#NUM!</v>
      </c>
      <c r="CM21" t="e">
        <f t="shared" si="4"/>
        <v>#NUM!</v>
      </c>
      <c r="CN21" t="e">
        <f t="shared" si="4"/>
        <v>#NUM!</v>
      </c>
      <c r="CO21" t="e">
        <f t="shared" si="4"/>
        <v>#NUM!</v>
      </c>
      <c r="CP21" t="e">
        <f t="shared" si="4"/>
        <v>#NUM!</v>
      </c>
      <c r="CQ21" t="e">
        <f t="shared" si="4"/>
        <v>#NUM!</v>
      </c>
      <c r="CR21" t="e">
        <f t="shared" si="4"/>
        <v>#NUM!</v>
      </c>
      <c r="CS21" t="e">
        <f t="shared" si="4"/>
        <v>#NUM!</v>
      </c>
      <c r="CT21" t="e">
        <f t="shared" si="4"/>
        <v>#NUM!</v>
      </c>
      <c r="CU21" t="e">
        <f t="shared" si="4"/>
        <v>#NUM!</v>
      </c>
      <c r="CV21" t="e">
        <f t="shared" si="4"/>
        <v>#NUM!</v>
      </c>
      <c r="CW21" t="e">
        <f t="shared" si="5"/>
        <v>#NUM!</v>
      </c>
      <c r="CX21" t="e">
        <f t="shared" si="5"/>
        <v>#NUM!</v>
      </c>
      <c r="CY21" t="e">
        <f t="shared" si="5"/>
        <v>#NUM!</v>
      </c>
      <c r="CZ21" t="e">
        <f t="shared" si="5"/>
        <v>#NUM!</v>
      </c>
      <c r="DA21" t="e">
        <f t="shared" si="5"/>
        <v>#NUM!</v>
      </c>
      <c r="DB21" t="e">
        <f t="shared" si="5"/>
        <v>#NUM!</v>
      </c>
      <c r="DC21" t="e">
        <f t="shared" si="5"/>
        <v>#NUM!</v>
      </c>
      <c r="DD21" t="e">
        <f t="shared" si="5"/>
        <v>#NUM!</v>
      </c>
      <c r="DE21" t="e">
        <f t="shared" si="5"/>
        <v>#NUM!</v>
      </c>
      <c r="DF21" t="e">
        <f t="shared" si="5"/>
        <v>#NUM!</v>
      </c>
      <c r="DG21" t="e">
        <f t="shared" si="6"/>
        <v>#NUM!</v>
      </c>
      <c r="DH21" t="e">
        <f t="shared" si="6"/>
        <v>#NUM!</v>
      </c>
      <c r="DI21" t="e">
        <f t="shared" si="6"/>
        <v>#NUM!</v>
      </c>
      <c r="DJ21" t="e">
        <f t="shared" si="6"/>
        <v>#NUM!</v>
      </c>
      <c r="DK21" t="e">
        <f t="shared" si="6"/>
        <v>#NUM!</v>
      </c>
      <c r="DL21" t="e">
        <f t="shared" si="6"/>
        <v>#NUM!</v>
      </c>
      <c r="DM21" t="e">
        <f t="shared" si="6"/>
        <v>#NUM!</v>
      </c>
      <c r="DN21" t="e">
        <f t="shared" si="6"/>
        <v>#NUM!</v>
      </c>
      <c r="DO21" t="e">
        <f t="shared" si="6"/>
        <v>#NUM!</v>
      </c>
      <c r="DP21" t="e">
        <f t="shared" si="6"/>
        <v>#NUM!</v>
      </c>
      <c r="DQ21" t="e">
        <f t="shared" si="7"/>
        <v>#NUM!</v>
      </c>
      <c r="DR21" t="e">
        <f t="shared" si="7"/>
        <v>#NUM!</v>
      </c>
      <c r="DS21" t="e">
        <f t="shared" si="7"/>
        <v>#NUM!</v>
      </c>
      <c r="DT21" t="e">
        <f t="shared" si="7"/>
        <v>#NUM!</v>
      </c>
      <c r="DU21" t="e">
        <f t="shared" si="7"/>
        <v>#NUM!</v>
      </c>
      <c r="DV21" t="e">
        <f t="shared" si="7"/>
        <v>#NUM!</v>
      </c>
      <c r="DW21" t="e">
        <f t="shared" si="7"/>
        <v>#NUM!</v>
      </c>
      <c r="DX21" t="e">
        <f t="shared" si="7"/>
        <v>#NUM!</v>
      </c>
      <c r="DY21" t="e">
        <f t="shared" si="7"/>
        <v>#NUM!</v>
      </c>
      <c r="DZ21" t="e">
        <f t="shared" si="7"/>
        <v>#NUM!</v>
      </c>
      <c r="EA21" t="e">
        <f t="shared" si="8"/>
        <v>#NUM!</v>
      </c>
      <c r="EB21" t="e">
        <f t="shared" si="8"/>
        <v>#NUM!</v>
      </c>
      <c r="EC21" t="e">
        <f t="shared" si="8"/>
        <v>#NUM!</v>
      </c>
      <c r="ED21" t="e">
        <f t="shared" si="8"/>
        <v>#NUM!</v>
      </c>
      <c r="EE21" t="e">
        <f t="shared" si="8"/>
        <v>#NUM!</v>
      </c>
      <c r="EF21" t="e">
        <f t="shared" si="8"/>
        <v>#NUM!</v>
      </c>
      <c r="EG21" t="e">
        <f t="shared" si="8"/>
        <v>#NUM!</v>
      </c>
      <c r="EH21" t="e">
        <f t="shared" si="8"/>
        <v>#NUM!</v>
      </c>
      <c r="EI21" t="e">
        <f t="shared" si="8"/>
        <v>#NUM!</v>
      </c>
      <c r="EJ21" t="e">
        <f t="shared" si="8"/>
        <v>#NUM!</v>
      </c>
      <c r="EK21" t="e">
        <f t="shared" si="9"/>
        <v>#NUM!</v>
      </c>
      <c r="EL21" t="e">
        <f t="shared" si="9"/>
        <v>#NUM!</v>
      </c>
      <c r="EM21" t="e">
        <f t="shared" si="9"/>
        <v>#NUM!</v>
      </c>
      <c r="EN21" t="e">
        <f t="shared" si="9"/>
        <v>#NUM!</v>
      </c>
      <c r="EO21" t="e">
        <f t="shared" si="9"/>
        <v>#NUM!</v>
      </c>
      <c r="EP21" t="e">
        <f t="shared" si="9"/>
        <v>#NUM!</v>
      </c>
      <c r="EQ21" t="e">
        <f t="shared" si="9"/>
        <v>#NUM!</v>
      </c>
      <c r="ER21" t="e">
        <f t="shared" si="9"/>
        <v>#NUM!</v>
      </c>
      <c r="ES21" t="e">
        <f t="shared" si="9"/>
        <v>#NUM!</v>
      </c>
      <c r="ET21" t="e">
        <f t="shared" si="9"/>
        <v>#NUM!</v>
      </c>
      <c r="EU21" t="e">
        <f t="shared" si="10"/>
        <v>#NUM!</v>
      </c>
      <c r="EV21" t="e">
        <f t="shared" si="10"/>
        <v>#NUM!</v>
      </c>
      <c r="EW21" t="e">
        <f t="shared" si="10"/>
        <v>#NUM!</v>
      </c>
      <c r="EX21" t="e">
        <f t="shared" si="10"/>
        <v>#NUM!</v>
      </c>
      <c r="EY21" t="e">
        <f t="shared" si="10"/>
        <v>#NUM!</v>
      </c>
      <c r="EZ21" t="e">
        <f t="shared" si="10"/>
        <v>#NUM!</v>
      </c>
      <c r="FA21" t="e">
        <f t="shared" si="10"/>
        <v>#NUM!</v>
      </c>
      <c r="FB21" t="e">
        <f t="shared" si="10"/>
        <v>#NUM!</v>
      </c>
      <c r="FC21" t="e">
        <f t="shared" si="10"/>
        <v>#NUM!</v>
      </c>
      <c r="FD21" t="e">
        <f t="shared" si="10"/>
        <v>#NUM!</v>
      </c>
      <c r="FE21" t="e">
        <f t="shared" si="11"/>
        <v>#NUM!</v>
      </c>
      <c r="FF21" t="e">
        <f t="shared" si="11"/>
        <v>#NUM!</v>
      </c>
      <c r="FG21" t="e">
        <f t="shared" si="11"/>
        <v>#NUM!</v>
      </c>
      <c r="FH21" t="e">
        <f t="shared" si="11"/>
        <v>#NUM!</v>
      </c>
      <c r="FI21" t="e">
        <f t="shared" si="11"/>
        <v>#NUM!</v>
      </c>
      <c r="FJ21" t="e">
        <f t="shared" si="11"/>
        <v>#NUM!</v>
      </c>
      <c r="FK21" t="e">
        <f t="shared" si="11"/>
        <v>#NUM!</v>
      </c>
      <c r="FL21" t="e">
        <f t="shared" si="11"/>
        <v>#NUM!</v>
      </c>
      <c r="FM21" t="e">
        <f t="shared" si="11"/>
        <v>#NUM!</v>
      </c>
      <c r="FN21" t="e">
        <f t="shared" si="11"/>
        <v>#NUM!</v>
      </c>
      <c r="FO21" t="e">
        <f t="shared" si="12"/>
        <v>#NUM!</v>
      </c>
      <c r="FP21" t="e">
        <f t="shared" si="12"/>
        <v>#NUM!</v>
      </c>
      <c r="FQ21" t="e">
        <f t="shared" si="12"/>
        <v>#NUM!</v>
      </c>
      <c r="FR21" t="e">
        <f t="shared" si="12"/>
        <v>#NUM!</v>
      </c>
      <c r="FS21" t="e">
        <f t="shared" si="12"/>
        <v>#NUM!</v>
      </c>
      <c r="FT21" t="e">
        <f t="shared" si="12"/>
        <v>#NUM!</v>
      </c>
      <c r="FU21" t="e">
        <f t="shared" si="12"/>
        <v>#NUM!</v>
      </c>
      <c r="FV21" t="e">
        <f t="shared" si="12"/>
        <v>#NUM!</v>
      </c>
      <c r="FW21" t="e">
        <f t="shared" si="12"/>
        <v>#NUM!</v>
      </c>
      <c r="FX21" t="e">
        <f t="shared" si="12"/>
        <v>#NUM!</v>
      </c>
      <c r="FY21" t="e">
        <f t="shared" si="13"/>
        <v>#NUM!</v>
      </c>
      <c r="FZ21" t="e">
        <f t="shared" si="13"/>
        <v>#NUM!</v>
      </c>
      <c r="GA21" t="e">
        <f t="shared" si="13"/>
        <v>#NUM!</v>
      </c>
      <c r="GB21" t="e">
        <f t="shared" si="13"/>
        <v>#NUM!</v>
      </c>
      <c r="GC21" t="e">
        <f t="shared" si="13"/>
        <v>#NUM!</v>
      </c>
      <c r="GD21" t="e">
        <f t="shared" si="13"/>
        <v>#NUM!</v>
      </c>
      <c r="GE21" t="e">
        <f t="shared" si="13"/>
        <v>#NUM!</v>
      </c>
      <c r="GF21" t="e">
        <f t="shared" si="13"/>
        <v>#NUM!</v>
      </c>
      <c r="GG21" t="e">
        <f t="shared" si="13"/>
        <v>#NUM!</v>
      </c>
      <c r="GH21" t="e">
        <f t="shared" si="13"/>
        <v>#NUM!</v>
      </c>
      <c r="GI21" t="e">
        <f t="shared" si="14"/>
        <v>#NUM!</v>
      </c>
      <c r="GJ21" t="e">
        <f t="shared" si="14"/>
        <v>#NUM!</v>
      </c>
      <c r="GK21" t="e">
        <f t="shared" si="14"/>
        <v>#NUM!</v>
      </c>
      <c r="GL21" t="e">
        <f t="shared" si="14"/>
        <v>#NUM!</v>
      </c>
      <c r="GM21" t="e">
        <f t="shared" si="14"/>
        <v>#NUM!</v>
      </c>
      <c r="GN21" t="e">
        <f t="shared" si="14"/>
        <v>#NUM!</v>
      </c>
      <c r="GO21" t="e">
        <f t="shared" si="14"/>
        <v>#NUM!</v>
      </c>
      <c r="GP21" t="e">
        <f t="shared" si="14"/>
        <v>#NUM!</v>
      </c>
      <c r="GQ21" t="e">
        <f t="shared" si="14"/>
        <v>#NUM!</v>
      </c>
      <c r="GR21" t="e">
        <f t="shared" si="14"/>
        <v>#NUM!</v>
      </c>
      <c r="GS21" t="e">
        <f t="shared" si="15"/>
        <v>#NUM!</v>
      </c>
      <c r="GT21" t="e">
        <f t="shared" si="15"/>
        <v>#NUM!</v>
      </c>
      <c r="GU21" t="e">
        <f t="shared" si="15"/>
        <v>#NUM!</v>
      </c>
      <c r="GV21" t="e">
        <f t="shared" si="15"/>
        <v>#NUM!</v>
      </c>
      <c r="GW21" t="e">
        <f t="shared" si="15"/>
        <v>#NUM!</v>
      </c>
      <c r="GX21" t="e">
        <f t="shared" si="15"/>
        <v>#NUM!</v>
      </c>
      <c r="GY21" t="e">
        <f t="shared" si="15"/>
        <v>#NUM!</v>
      </c>
      <c r="GZ21" t="e">
        <f t="shared" si="15"/>
        <v>#NUM!</v>
      </c>
      <c r="HA21" t="e">
        <f t="shared" si="15"/>
        <v>#NUM!</v>
      </c>
      <c r="HB21" t="e">
        <f t="shared" si="15"/>
        <v>#NUM!</v>
      </c>
      <c r="HC21" t="e">
        <f t="shared" si="15"/>
        <v>#NUM!</v>
      </c>
      <c r="HD21" t="e">
        <f t="shared" si="15"/>
        <v>#NUM!</v>
      </c>
      <c r="HE21" t="e">
        <f t="shared" si="15"/>
        <v>#NUM!</v>
      </c>
    </row>
    <row r="22" spans="1:214" x14ac:dyDescent="0.3">
      <c r="B22">
        <v>900</v>
      </c>
      <c r="C22">
        <v>1040.4100000000001</v>
      </c>
      <c r="D22">
        <v>1052.1500000000001</v>
      </c>
      <c r="E22">
        <v>1072.96</v>
      </c>
      <c r="F22">
        <v>1163.94</v>
      </c>
      <c r="AY22" t="e">
        <f t="shared" si="0"/>
        <v>#NUM!</v>
      </c>
      <c r="AZ22" t="e">
        <f t="shared" si="0"/>
        <v>#NUM!</v>
      </c>
      <c r="BA22" t="e">
        <f t="shared" si="0"/>
        <v>#NUM!</v>
      </c>
      <c r="BB22" t="e">
        <f t="shared" si="0"/>
        <v>#NUM!</v>
      </c>
      <c r="BC22" t="e">
        <f t="shared" si="0"/>
        <v>#NUM!</v>
      </c>
      <c r="BD22" t="e">
        <f t="shared" si="0"/>
        <v>#NUM!</v>
      </c>
      <c r="BE22" t="e">
        <f t="shared" si="0"/>
        <v>#NUM!</v>
      </c>
      <c r="BF22" t="e">
        <f t="shared" si="0"/>
        <v>#NUM!</v>
      </c>
      <c r="BG22" t="e">
        <f t="shared" si="0"/>
        <v>#NUM!</v>
      </c>
      <c r="BH22" t="e">
        <f t="shared" si="0"/>
        <v>#NUM!</v>
      </c>
      <c r="BI22" t="e">
        <f t="shared" si="1"/>
        <v>#NUM!</v>
      </c>
      <c r="BJ22" t="e">
        <f t="shared" si="1"/>
        <v>#NUM!</v>
      </c>
      <c r="BK22" t="e">
        <f t="shared" si="1"/>
        <v>#NUM!</v>
      </c>
      <c r="BL22" t="e">
        <f t="shared" si="1"/>
        <v>#NUM!</v>
      </c>
      <c r="BM22" t="e">
        <f t="shared" si="1"/>
        <v>#NUM!</v>
      </c>
      <c r="BN22" t="e">
        <f t="shared" si="1"/>
        <v>#NUM!</v>
      </c>
      <c r="BO22" t="e">
        <f t="shared" si="1"/>
        <v>#NUM!</v>
      </c>
      <c r="BP22" t="e">
        <f t="shared" si="1"/>
        <v>#NUM!</v>
      </c>
      <c r="BQ22" t="e">
        <f t="shared" si="1"/>
        <v>#NUM!</v>
      </c>
      <c r="BR22" t="e">
        <f t="shared" si="1"/>
        <v>#NUM!</v>
      </c>
      <c r="BS22" t="e">
        <f t="shared" si="2"/>
        <v>#NUM!</v>
      </c>
      <c r="BT22" t="e">
        <f t="shared" si="2"/>
        <v>#NUM!</v>
      </c>
      <c r="BU22" t="e">
        <f t="shared" si="2"/>
        <v>#NUM!</v>
      </c>
      <c r="BV22" t="e">
        <f t="shared" si="2"/>
        <v>#NUM!</v>
      </c>
      <c r="BW22" t="e">
        <f t="shared" si="2"/>
        <v>#NUM!</v>
      </c>
      <c r="BX22" t="e">
        <f t="shared" si="2"/>
        <v>#NUM!</v>
      </c>
      <c r="BY22" t="e">
        <f t="shared" si="2"/>
        <v>#NUM!</v>
      </c>
      <c r="BZ22" t="e">
        <f t="shared" si="2"/>
        <v>#NUM!</v>
      </c>
      <c r="CA22" t="e">
        <f t="shared" si="2"/>
        <v>#NUM!</v>
      </c>
      <c r="CB22" t="e">
        <f t="shared" si="2"/>
        <v>#NUM!</v>
      </c>
      <c r="CC22" t="e">
        <f t="shared" si="3"/>
        <v>#NUM!</v>
      </c>
      <c r="CD22" t="e">
        <f t="shared" si="3"/>
        <v>#NUM!</v>
      </c>
      <c r="CE22" t="e">
        <f t="shared" si="3"/>
        <v>#NUM!</v>
      </c>
      <c r="CF22" t="e">
        <f t="shared" si="3"/>
        <v>#NUM!</v>
      </c>
      <c r="CG22" t="e">
        <f t="shared" si="3"/>
        <v>#NUM!</v>
      </c>
      <c r="CH22" t="e">
        <f t="shared" si="3"/>
        <v>#NUM!</v>
      </c>
      <c r="CI22" t="e">
        <f t="shared" si="3"/>
        <v>#NUM!</v>
      </c>
      <c r="CJ22" t="e">
        <f t="shared" si="3"/>
        <v>#NUM!</v>
      </c>
      <c r="CK22" t="e">
        <f t="shared" si="3"/>
        <v>#NUM!</v>
      </c>
      <c r="CL22" t="e">
        <f t="shared" si="3"/>
        <v>#NUM!</v>
      </c>
      <c r="CM22" t="e">
        <f t="shared" si="4"/>
        <v>#NUM!</v>
      </c>
      <c r="CN22" t="e">
        <f t="shared" si="4"/>
        <v>#NUM!</v>
      </c>
      <c r="CO22" t="e">
        <f t="shared" si="4"/>
        <v>#NUM!</v>
      </c>
      <c r="CP22" t="e">
        <f t="shared" si="4"/>
        <v>#NUM!</v>
      </c>
      <c r="CQ22" t="e">
        <f t="shared" si="4"/>
        <v>#NUM!</v>
      </c>
      <c r="CR22" t="e">
        <f t="shared" si="4"/>
        <v>#NUM!</v>
      </c>
      <c r="CS22" t="e">
        <f t="shared" si="4"/>
        <v>#NUM!</v>
      </c>
      <c r="CT22" t="e">
        <f t="shared" si="4"/>
        <v>#NUM!</v>
      </c>
      <c r="CU22" t="e">
        <f t="shared" si="4"/>
        <v>#NUM!</v>
      </c>
      <c r="CV22" t="e">
        <f t="shared" si="4"/>
        <v>#NUM!</v>
      </c>
      <c r="CW22" t="e">
        <f t="shared" si="5"/>
        <v>#NUM!</v>
      </c>
      <c r="CX22" t="e">
        <f t="shared" si="5"/>
        <v>#NUM!</v>
      </c>
      <c r="CY22" t="e">
        <f t="shared" si="5"/>
        <v>#NUM!</v>
      </c>
      <c r="CZ22" t="e">
        <f t="shared" si="5"/>
        <v>#NUM!</v>
      </c>
      <c r="DA22" t="e">
        <f t="shared" si="5"/>
        <v>#NUM!</v>
      </c>
      <c r="DB22" t="e">
        <f t="shared" si="5"/>
        <v>#NUM!</v>
      </c>
      <c r="DC22" t="e">
        <f t="shared" si="5"/>
        <v>#NUM!</v>
      </c>
      <c r="DD22" t="e">
        <f t="shared" si="5"/>
        <v>#NUM!</v>
      </c>
      <c r="DE22" t="e">
        <f t="shared" si="5"/>
        <v>#NUM!</v>
      </c>
      <c r="DF22" t="e">
        <f t="shared" si="5"/>
        <v>#NUM!</v>
      </c>
      <c r="DG22" t="e">
        <f t="shared" si="6"/>
        <v>#NUM!</v>
      </c>
      <c r="DH22" t="e">
        <f t="shared" si="6"/>
        <v>#NUM!</v>
      </c>
      <c r="DI22" t="e">
        <f t="shared" si="6"/>
        <v>#NUM!</v>
      </c>
      <c r="DJ22" t="e">
        <f t="shared" si="6"/>
        <v>#NUM!</v>
      </c>
      <c r="DK22" t="e">
        <f t="shared" si="6"/>
        <v>#NUM!</v>
      </c>
      <c r="DL22" t="e">
        <f t="shared" si="6"/>
        <v>#NUM!</v>
      </c>
      <c r="DM22" t="e">
        <f t="shared" si="6"/>
        <v>#NUM!</v>
      </c>
      <c r="DN22" t="e">
        <f t="shared" si="6"/>
        <v>#NUM!</v>
      </c>
      <c r="DO22" t="e">
        <f t="shared" si="6"/>
        <v>#NUM!</v>
      </c>
      <c r="DP22" t="e">
        <f t="shared" si="6"/>
        <v>#NUM!</v>
      </c>
      <c r="DQ22" t="e">
        <f t="shared" si="7"/>
        <v>#NUM!</v>
      </c>
      <c r="DR22" t="e">
        <f t="shared" si="7"/>
        <v>#NUM!</v>
      </c>
      <c r="DS22" t="e">
        <f t="shared" si="7"/>
        <v>#NUM!</v>
      </c>
      <c r="DT22" t="e">
        <f t="shared" si="7"/>
        <v>#NUM!</v>
      </c>
      <c r="DU22" t="e">
        <f t="shared" si="7"/>
        <v>#NUM!</v>
      </c>
      <c r="DV22" t="e">
        <f t="shared" si="7"/>
        <v>#NUM!</v>
      </c>
      <c r="DW22" t="e">
        <f t="shared" si="7"/>
        <v>#NUM!</v>
      </c>
      <c r="DX22" t="e">
        <f t="shared" si="7"/>
        <v>#NUM!</v>
      </c>
      <c r="DY22" t="e">
        <f t="shared" si="7"/>
        <v>#NUM!</v>
      </c>
      <c r="DZ22" t="e">
        <f t="shared" si="7"/>
        <v>#NUM!</v>
      </c>
      <c r="EA22" t="e">
        <f t="shared" si="8"/>
        <v>#NUM!</v>
      </c>
      <c r="EB22" t="e">
        <f t="shared" si="8"/>
        <v>#NUM!</v>
      </c>
      <c r="EC22" t="e">
        <f t="shared" si="8"/>
        <v>#NUM!</v>
      </c>
      <c r="ED22" t="e">
        <f t="shared" si="8"/>
        <v>#NUM!</v>
      </c>
      <c r="EE22" t="e">
        <f t="shared" si="8"/>
        <v>#NUM!</v>
      </c>
      <c r="EF22" t="e">
        <f t="shared" si="8"/>
        <v>#NUM!</v>
      </c>
      <c r="EG22" t="e">
        <f t="shared" si="8"/>
        <v>#NUM!</v>
      </c>
      <c r="EH22" t="e">
        <f t="shared" si="8"/>
        <v>#NUM!</v>
      </c>
      <c r="EI22" t="e">
        <f t="shared" si="8"/>
        <v>#NUM!</v>
      </c>
      <c r="EJ22" t="e">
        <f t="shared" si="8"/>
        <v>#NUM!</v>
      </c>
      <c r="EK22" t="e">
        <f t="shared" si="9"/>
        <v>#NUM!</v>
      </c>
      <c r="EL22" t="e">
        <f t="shared" si="9"/>
        <v>#NUM!</v>
      </c>
      <c r="EM22" t="e">
        <f t="shared" si="9"/>
        <v>#NUM!</v>
      </c>
      <c r="EN22" t="e">
        <f t="shared" si="9"/>
        <v>#NUM!</v>
      </c>
      <c r="EO22" t="e">
        <f t="shared" si="9"/>
        <v>#NUM!</v>
      </c>
      <c r="EP22" t="e">
        <f t="shared" si="9"/>
        <v>#NUM!</v>
      </c>
      <c r="EQ22" t="e">
        <f t="shared" si="9"/>
        <v>#NUM!</v>
      </c>
      <c r="ER22" t="e">
        <f t="shared" si="9"/>
        <v>#NUM!</v>
      </c>
      <c r="ES22" t="e">
        <f t="shared" si="9"/>
        <v>#NUM!</v>
      </c>
      <c r="ET22" t="e">
        <f t="shared" si="9"/>
        <v>#NUM!</v>
      </c>
      <c r="EU22" t="e">
        <f t="shared" si="10"/>
        <v>#NUM!</v>
      </c>
      <c r="EV22" t="e">
        <f t="shared" si="10"/>
        <v>#NUM!</v>
      </c>
      <c r="EW22" t="e">
        <f t="shared" si="10"/>
        <v>#NUM!</v>
      </c>
      <c r="EX22" t="e">
        <f t="shared" si="10"/>
        <v>#NUM!</v>
      </c>
      <c r="EY22" t="e">
        <f t="shared" si="10"/>
        <v>#NUM!</v>
      </c>
      <c r="EZ22" t="e">
        <f t="shared" si="10"/>
        <v>#NUM!</v>
      </c>
      <c r="FA22" t="e">
        <f t="shared" si="10"/>
        <v>#NUM!</v>
      </c>
      <c r="FB22" t="e">
        <f t="shared" si="10"/>
        <v>#NUM!</v>
      </c>
      <c r="FC22" t="e">
        <f t="shared" si="10"/>
        <v>#NUM!</v>
      </c>
      <c r="FD22" t="e">
        <f t="shared" si="10"/>
        <v>#NUM!</v>
      </c>
      <c r="FE22" t="e">
        <f t="shared" si="11"/>
        <v>#NUM!</v>
      </c>
      <c r="FF22" t="e">
        <f t="shared" si="11"/>
        <v>#NUM!</v>
      </c>
      <c r="FG22" t="e">
        <f t="shared" si="11"/>
        <v>#NUM!</v>
      </c>
      <c r="FH22" t="e">
        <f t="shared" si="11"/>
        <v>#NUM!</v>
      </c>
      <c r="FI22" t="e">
        <f t="shared" si="11"/>
        <v>#NUM!</v>
      </c>
      <c r="FJ22" t="e">
        <f t="shared" si="11"/>
        <v>#NUM!</v>
      </c>
      <c r="FK22" t="e">
        <f t="shared" si="11"/>
        <v>#NUM!</v>
      </c>
      <c r="FL22" t="e">
        <f t="shared" si="11"/>
        <v>#NUM!</v>
      </c>
      <c r="FM22" t="e">
        <f t="shared" si="11"/>
        <v>#NUM!</v>
      </c>
      <c r="FN22" t="e">
        <f t="shared" si="11"/>
        <v>#NUM!</v>
      </c>
      <c r="FO22" t="e">
        <f t="shared" si="12"/>
        <v>#NUM!</v>
      </c>
      <c r="FP22" t="e">
        <f t="shared" si="12"/>
        <v>#NUM!</v>
      </c>
      <c r="FQ22" t="e">
        <f t="shared" si="12"/>
        <v>#NUM!</v>
      </c>
      <c r="FR22" t="e">
        <f t="shared" si="12"/>
        <v>#NUM!</v>
      </c>
      <c r="FS22" t="e">
        <f t="shared" si="12"/>
        <v>#NUM!</v>
      </c>
      <c r="FT22" t="e">
        <f t="shared" si="12"/>
        <v>#NUM!</v>
      </c>
      <c r="FU22" t="e">
        <f t="shared" si="12"/>
        <v>#NUM!</v>
      </c>
      <c r="FV22" t="e">
        <f t="shared" si="12"/>
        <v>#NUM!</v>
      </c>
      <c r="FW22" t="e">
        <f t="shared" si="12"/>
        <v>#NUM!</v>
      </c>
      <c r="FX22" t="e">
        <f t="shared" si="12"/>
        <v>#NUM!</v>
      </c>
      <c r="FY22" t="e">
        <f t="shared" si="13"/>
        <v>#NUM!</v>
      </c>
      <c r="FZ22" t="e">
        <f t="shared" si="13"/>
        <v>#NUM!</v>
      </c>
      <c r="GA22" t="e">
        <f t="shared" si="13"/>
        <v>#NUM!</v>
      </c>
      <c r="GB22" t="e">
        <f t="shared" si="13"/>
        <v>#NUM!</v>
      </c>
      <c r="GC22" t="e">
        <f t="shared" si="13"/>
        <v>#NUM!</v>
      </c>
      <c r="GD22" t="e">
        <f t="shared" si="13"/>
        <v>#NUM!</v>
      </c>
      <c r="GE22" t="e">
        <f t="shared" si="13"/>
        <v>#NUM!</v>
      </c>
      <c r="GF22" t="e">
        <f t="shared" si="13"/>
        <v>#NUM!</v>
      </c>
      <c r="GG22" t="e">
        <f t="shared" si="13"/>
        <v>#NUM!</v>
      </c>
      <c r="GH22" t="e">
        <f t="shared" si="13"/>
        <v>#NUM!</v>
      </c>
      <c r="GI22" t="e">
        <f t="shared" si="14"/>
        <v>#NUM!</v>
      </c>
      <c r="GJ22" t="e">
        <f t="shared" si="14"/>
        <v>#NUM!</v>
      </c>
      <c r="GK22" t="e">
        <f t="shared" si="14"/>
        <v>#NUM!</v>
      </c>
      <c r="GL22" t="e">
        <f t="shared" si="14"/>
        <v>#NUM!</v>
      </c>
      <c r="GM22" t="e">
        <f t="shared" si="14"/>
        <v>#NUM!</v>
      </c>
      <c r="GN22" t="e">
        <f t="shared" si="14"/>
        <v>#NUM!</v>
      </c>
      <c r="GO22" t="e">
        <f t="shared" si="14"/>
        <v>#NUM!</v>
      </c>
      <c r="GP22" t="e">
        <f t="shared" si="14"/>
        <v>#NUM!</v>
      </c>
      <c r="GQ22" t="e">
        <f t="shared" si="14"/>
        <v>#NUM!</v>
      </c>
      <c r="GR22" t="e">
        <f t="shared" si="14"/>
        <v>#NUM!</v>
      </c>
      <c r="GS22" t="e">
        <f t="shared" si="15"/>
        <v>#NUM!</v>
      </c>
      <c r="GT22" t="e">
        <f t="shared" si="15"/>
        <v>#NUM!</v>
      </c>
      <c r="GU22" t="e">
        <f t="shared" si="15"/>
        <v>#NUM!</v>
      </c>
      <c r="GV22" t="e">
        <f t="shared" si="15"/>
        <v>#NUM!</v>
      </c>
      <c r="GW22" t="e">
        <f t="shared" si="15"/>
        <v>#NUM!</v>
      </c>
      <c r="GX22" t="e">
        <f t="shared" si="15"/>
        <v>#NUM!</v>
      </c>
      <c r="GY22" t="e">
        <f t="shared" si="15"/>
        <v>#NUM!</v>
      </c>
      <c r="GZ22" t="e">
        <f t="shared" si="15"/>
        <v>#NUM!</v>
      </c>
      <c r="HA22" t="e">
        <f t="shared" si="15"/>
        <v>#NUM!</v>
      </c>
      <c r="HB22" t="e">
        <f t="shared" si="15"/>
        <v>#NUM!</v>
      </c>
      <c r="HC22" t="e">
        <f t="shared" si="15"/>
        <v>#NUM!</v>
      </c>
      <c r="HD22" t="e">
        <f t="shared" si="15"/>
        <v>#NUM!</v>
      </c>
      <c r="HE22" t="e">
        <f t="shared" si="15"/>
        <v>#NUM!</v>
      </c>
    </row>
    <row r="23" spans="1:214" x14ac:dyDescent="0.3">
      <c r="B23">
        <v>1000</v>
      </c>
      <c r="C23">
        <v>1134.1500000000001</v>
      </c>
      <c r="D23">
        <v>1129.58</v>
      </c>
      <c r="E23">
        <v>1143.1500000000001</v>
      </c>
      <c r="F23">
        <v>1237.97</v>
      </c>
      <c r="AY23" t="e">
        <f t="shared" si="0"/>
        <v>#NUM!</v>
      </c>
      <c r="AZ23" t="e">
        <f t="shared" si="0"/>
        <v>#NUM!</v>
      </c>
      <c r="BA23" t="e">
        <f t="shared" si="0"/>
        <v>#NUM!</v>
      </c>
      <c r="BB23" t="e">
        <f t="shared" si="0"/>
        <v>#NUM!</v>
      </c>
      <c r="BC23" t="e">
        <f t="shared" si="0"/>
        <v>#NUM!</v>
      </c>
      <c r="BD23" t="e">
        <f t="shared" si="0"/>
        <v>#NUM!</v>
      </c>
      <c r="BE23" t="e">
        <f t="shared" si="0"/>
        <v>#NUM!</v>
      </c>
      <c r="BF23" t="e">
        <f t="shared" si="0"/>
        <v>#NUM!</v>
      </c>
      <c r="BG23" t="e">
        <f t="shared" si="0"/>
        <v>#NUM!</v>
      </c>
      <c r="BH23" t="e">
        <f t="shared" si="0"/>
        <v>#NUM!</v>
      </c>
      <c r="BI23" t="e">
        <f t="shared" si="1"/>
        <v>#NUM!</v>
      </c>
      <c r="BJ23" t="e">
        <f t="shared" si="1"/>
        <v>#NUM!</v>
      </c>
      <c r="BK23" t="e">
        <f t="shared" si="1"/>
        <v>#NUM!</v>
      </c>
      <c r="BL23" t="e">
        <f t="shared" si="1"/>
        <v>#NUM!</v>
      </c>
      <c r="BM23" t="e">
        <f t="shared" si="1"/>
        <v>#NUM!</v>
      </c>
      <c r="BN23" t="e">
        <f t="shared" si="1"/>
        <v>#NUM!</v>
      </c>
      <c r="BO23" t="e">
        <f t="shared" si="1"/>
        <v>#NUM!</v>
      </c>
      <c r="BP23" t="e">
        <f t="shared" si="1"/>
        <v>#NUM!</v>
      </c>
      <c r="BQ23" t="e">
        <f t="shared" si="1"/>
        <v>#NUM!</v>
      </c>
      <c r="BR23" t="e">
        <f t="shared" si="1"/>
        <v>#NUM!</v>
      </c>
      <c r="BS23" t="e">
        <f t="shared" si="2"/>
        <v>#NUM!</v>
      </c>
      <c r="BT23" t="e">
        <f t="shared" si="2"/>
        <v>#NUM!</v>
      </c>
      <c r="BU23" t="e">
        <f t="shared" si="2"/>
        <v>#NUM!</v>
      </c>
      <c r="BV23" t="e">
        <f t="shared" si="2"/>
        <v>#NUM!</v>
      </c>
      <c r="BW23" t="e">
        <f t="shared" si="2"/>
        <v>#NUM!</v>
      </c>
      <c r="BX23" t="e">
        <f t="shared" si="2"/>
        <v>#NUM!</v>
      </c>
      <c r="BY23" t="e">
        <f t="shared" si="2"/>
        <v>#NUM!</v>
      </c>
      <c r="BZ23" t="e">
        <f t="shared" si="2"/>
        <v>#NUM!</v>
      </c>
      <c r="CA23" t="e">
        <f t="shared" si="2"/>
        <v>#NUM!</v>
      </c>
      <c r="CB23" t="e">
        <f t="shared" si="2"/>
        <v>#NUM!</v>
      </c>
      <c r="CC23" t="e">
        <f t="shared" si="3"/>
        <v>#NUM!</v>
      </c>
      <c r="CD23" t="e">
        <f t="shared" si="3"/>
        <v>#NUM!</v>
      </c>
      <c r="CE23" t="e">
        <f t="shared" si="3"/>
        <v>#NUM!</v>
      </c>
      <c r="CF23" t="e">
        <f t="shared" si="3"/>
        <v>#NUM!</v>
      </c>
      <c r="CG23" t="e">
        <f t="shared" si="3"/>
        <v>#NUM!</v>
      </c>
      <c r="CH23" t="e">
        <f t="shared" si="3"/>
        <v>#NUM!</v>
      </c>
      <c r="CI23" t="e">
        <f t="shared" si="3"/>
        <v>#NUM!</v>
      </c>
      <c r="CJ23" t="e">
        <f t="shared" si="3"/>
        <v>#NUM!</v>
      </c>
      <c r="CK23" t="e">
        <f t="shared" si="3"/>
        <v>#NUM!</v>
      </c>
      <c r="CL23" t="e">
        <f t="shared" si="3"/>
        <v>#NUM!</v>
      </c>
      <c r="CM23" t="e">
        <f t="shared" si="4"/>
        <v>#NUM!</v>
      </c>
      <c r="CN23" t="e">
        <f t="shared" si="4"/>
        <v>#NUM!</v>
      </c>
      <c r="CO23" t="e">
        <f t="shared" si="4"/>
        <v>#NUM!</v>
      </c>
      <c r="CP23" t="e">
        <f t="shared" si="4"/>
        <v>#NUM!</v>
      </c>
      <c r="CQ23" t="e">
        <f t="shared" si="4"/>
        <v>#NUM!</v>
      </c>
      <c r="CR23" t="e">
        <f t="shared" si="4"/>
        <v>#NUM!</v>
      </c>
      <c r="CS23" t="e">
        <f t="shared" si="4"/>
        <v>#NUM!</v>
      </c>
      <c r="CT23" t="e">
        <f t="shared" si="4"/>
        <v>#NUM!</v>
      </c>
      <c r="CU23" t="e">
        <f t="shared" si="4"/>
        <v>#NUM!</v>
      </c>
      <c r="CV23" t="e">
        <f t="shared" si="4"/>
        <v>#NUM!</v>
      </c>
      <c r="CW23" t="e">
        <f t="shared" si="5"/>
        <v>#NUM!</v>
      </c>
      <c r="CX23" t="e">
        <f t="shared" si="5"/>
        <v>#NUM!</v>
      </c>
      <c r="CY23" t="e">
        <f t="shared" si="5"/>
        <v>#NUM!</v>
      </c>
      <c r="CZ23" t="e">
        <f t="shared" si="5"/>
        <v>#NUM!</v>
      </c>
      <c r="DA23" t="e">
        <f t="shared" si="5"/>
        <v>#NUM!</v>
      </c>
      <c r="DB23" t="e">
        <f t="shared" si="5"/>
        <v>#NUM!</v>
      </c>
      <c r="DC23" t="e">
        <f t="shared" si="5"/>
        <v>#NUM!</v>
      </c>
      <c r="DD23" t="e">
        <f t="shared" si="5"/>
        <v>#NUM!</v>
      </c>
      <c r="DE23" t="e">
        <f t="shared" si="5"/>
        <v>#NUM!</v>
      </c>
      <c r="DF23" t="e">
        <f t="shared" si="5"/>
        <v>#NUM!</v>
      </c>
      <c r="DG23" t="e">
        <f t="shared" si="6"/>
        <v>#NUM!</v>
      </c>
      <c r="DH23" t="e">
        <f t="shared" si="6"/>
        <v>#NUM!</v>
      </c>
      <c r="DI23" t="e">
        <f t="shared" si="6"/>
        <v>#NUM!</v>
      </c>
      <c r="DJ23" t="e">
        <f t="shared" si="6"/>
        <v>#NUM!</v>
      </c>
      <c r="DK23" t="e">
        <f t="shared" si="6"/>
        <v>#NUM!</v>
      </c>
      <c r="DL23" t="e">
        <f t="shared" si="6"/>
        <v>#NUM!</v>
      </c>
      <c r="DM23" t="e">
        <f t="shared" si="6"/>
        <v>#NUM!</v>
      </c>
      <c r="DN23" t="e">
        <f t="shared" si="6"/>
        <v>#NUM!</v>
      </c>
      <c r="DO23" t="e">
        <f t="shared" si="6"/>
        <v>#NUM!</v>
      </c>
      <c r="DP23" t="e">
        <f t="shared" si="6"/>
        <v>#NUM!</v>
      </c>
      <c r="DQ23" t="e">
        <f t="shared" si="7"/>
        <v>#NUM!</v>
      </c>
      <c r="DR23" t="e">
        <f t="shared" si="7"/>
        <v>#NUM!</v>
      </c>
      <c r="DS23" t="e">
        <f t="shared" si="7"/>
        <v>#NUM!</v>
      </c>
      <c r="DT23" t="e">
        <f t="shared" si="7"/>
        <v>#NUM!</v>
      </c>
      <c r="DU23" t="e">
        <f t="shared" si="7"/>
        <v>#NUM!</v>
      </c>
      <c r="DV23" t="e">
        <f t="shared" si="7"/>
        <v>#NUM!</v>
      </c>
      <c r="DW23" t="e">
        <f t="shared" si="7"/>
        <v>#NUM!</v>
      </c>
      <c r="DX23" t="e">
        <f t="shared" si="7"/>
        <v>#NUM!</v>
      </c>
      <c r="DY23" t="e">
        <f t="shared" si="7"/>
        <v>#NUM!</v>
      </c>
      <c r="DZ23" t="e">
        <f t="shared" si="7"/>
        <v>#NUM!</v>
      </c>
      <c r="EA23" t="e">
        <f t="shared" si="8"/>
        <v>#NUM!</v>
      </c>
      <c r="EB23" t="e">
        <f t="shared" si="8"/>
        <v>#NUM!</v>
      </c>
      <c r="EC23" t="e">
        <f t="shared" si="8"/>
        <v>#NUM!</v>
      </c>
      <c r="ED23" t="e">
        <f t="shared" si="8"/>
        <v>#NUM!</v>
      </c>
      <c r="EE23" t="e">
        <f t="shared" si="8"/>
        <v>#NUM!</v>
      </c>
      <c r="EF23" t="e">
        <f t="shared" si="8"/>
        <v>#NUM!</v>
      </c>
      <c r="EG23" t="e">
        <f t="shared" si="8"/>
        <v>#NUM!</v>
      </c>
      <c r="EH23" t="e">
        <f t="shared" si="8"/>
        <v>#NUM!</v>
      </c>
      <c r="EI23" t="e">
        <f t="shared" si="8"/>
        <v>#NUM!</v>
      </c>
      <c r="EJ23" t="e">
        <f t="shared" si="8"/>
        <v>#NUM!</v>
      </c>
      <c r="EK23" t="e">
        <f t="shared" si="9"/>
        <v>#NUM!</v>
      </c>
      <c r="EL23" t="e">
        <f t="shared" si="9"/>
        <v>#NUM!</v>
      </c>
      <c r="EM23" t="e">
        <f t="shared" si="9"/>
        <v>#NUM!</v>
      </c>
      <c r="EN23" t="e">
        <f t="shared" si="9"/>
        <v>#NUM!</v>
      </c>
      <c r="EO23" t="e">
        <f t="shared" si="9"/>
        <v>#NUM!</v>
      </c>
      <c r="EP23" t="e">
        <f t="shared" si="9"/>
        <v>#NUM!</v>
      </c>
      <c r="EQ23" t="e">
        <f t="shared" si="9"/>
        <v>#NUM!</v>
      </c>
      <c r="ER23" t="e">
        <f t="shared" si="9"/>
        <v>#NUM!</v>
      </c>
      <c r="ES23" t="e">
        <f t="shared" si="9"/>
        <v>#NUM!</v>
      </c>
      <c r="ET23" t="e">
        <f t="shared" si="9"/>
        <v>#NUM!</v>
      </c>
      <c r="EU23" t="e">
        <f t="shared" si="10"/>
        <v>#NUM!</v>
      </c>
      <c r="EV23" t="e">
        <f t="shared" si="10"/>
        <v>#NUM!</v>
      </c>
      <c r="EW23" t="e">
        <f t="shared" si="10"/>
        <v>#NUM!</v>
      </c>
      <c r="EX23" t="e">
        <f t="shared" si="10"/>
        <v>#NUM!</v>
      </c>
      <c r="EY23" t="e">
        <f t="shared" si="10"/>
        <v>#NUM!</v>
      </c>
      <c r="EZ23" t="e">
        <f t="shared" si="10"/>
        <v>#NUM!</v>
      </c>
      <c r="FA23" t="e">
        <f t="shared" si="10"/>
        <v>#NUM!</v>
      </c>
      <c r="FB23" t="e">
        <f t="shared" si="10"/>
        <v>#NUM!</v>
      </c>
      <c r="FC23" t="e">
        <f t="shared" si="10"/>
        <v>#NUM!</v>
      </c>
      <c r="FD23" t="e">
        <f t="shared" si="10"/>
        <v>#NUM!</v>
      </c>
      <c r="FE23" t="e">
        <f t="shared" si="11"/>
        <v>#NUM!</v>
      </c>
      <c r="FF23" t="e">
        <f t="shared" si="11"/>
        <v>#NUM!</v>
      </c>
      <c r="FG23" t="e">
        <f t="shared" si="11"/>
        <v>#NUM!</v>
      </c>
      <c r="FH23" t="e">
        <f t="shared" si="11"/>
        <v>#NUM!</v>
      </c>
      <c r="FI23" t="e">
        <f t="shared" si="11"/>
        <v>#NUM!</v>
      </c>
      <c r="FJ23" t="e">
        <f t="shared" si="11"/>
        <v>#NUM!</v>
      </c>
      <c r="FK23" t="e">
        <f t="shared" si="11"/>
        <v>#NUM!</v>
      </c>
      <c r="FL23" t="e">
        <f t="shared" si="11"/>
        <v>#NUM!</v>
      </c>
      <c r="FM23" t="e">
        <f t="shared" si="11"/>
        <v>#NUM!</v>
      </c>
      <c r="FN23" t="e">
        <f t="shared" si="11"/>
        <v>#NUM!</v>
      </c>
      <c r="FO23" t="e">
        <f t="shared" si="12"/>
        <v>#NUM!</v>
      </c>
      <c r="FP23" t="e">
        <f t="shared" si="12"/>
        <v>#NUM!</v>
      </c>
      <c r="FQ23" t="e">
        <f t="shared" si="12"/>
        <v>#NUM!</v>
      </c>
      <c r="FR23" t="e">
        <f t="shared" si="12"/>
        <v>#NUM!</v>
      </c>
      <c r="FS23" t="e">
        <f t="shared" si="12"/>
        <v>#NUM!</v>
      </c>
      <c r="FT23" t="e">
        <f t="shared" si="12"/>
        <v>#NUM!</v>
      </c>
      <c r="FU23" t="e">
        <f t="shared" si="12"/>
        <v>#NUM!</v>
      </c>
      <c r="FV23" t="e">
        <f t="shared" si="12"/>
        <v>#NUM!</v>
      </c>
      <c r="FW23" t="e">
        <f t="shared" si="12"/>
        <v>#NUM!</v>
      </c>
      <c r="FX23" t="e">
        <f t="shared" si="12"/>
        <v>#NUM!</v>
      </c>
      <c r="FY23" t="e">
        <f t="shared" si="13"/>
        <v>#NUM!</v>
      </c>
      <c r="FZ23" t="e">
        <f t="shared" si="13"/>
        <v>#NUM!</v>
      </c>
      <c r="GA23" t="e">
        <f t="shared" si="13"/>
        <v>#NUM!</v>
      </c>
      <c r="GB23" t="e">
        <f t="shared" si="13"/>
        <v>#NUM!</v>
      </c>
      <c r="GC23" t="e">
        <f t="shared" si="13"/>
        <v>#NUM!</v>
      </c>
      <c r="GD23" t="e">
        <f t="shared" si="13"/>
        <v>#NUM!</v>
      </c>
      <c r="GE23" t="e">
        <f t="shared" si="13"/>
        <v>#NUM!</v>
      </c>
      <c r="GF23" t="e">
        <f t="shared" si="13"/>
        <v>#NUM!</v>
      </c>
      <c r="GG23" t="e">
        <f t="shared" si="13"/>
        <v>#NUM!</v>
      </c>
      <c r="GH23" t="e">
        <f t="shared" si="13"/>
        <v>#NUM!</v>
      </c>
      <c r="GI23" t="e">
        <f t="shared" si="14"/>
        <v>#NUM!</v>
      </c>
      <c r="GJ23" t="e">
        <f t="shared" si="14"/>
        <v>#NUM!</v>
      </c>
      <c r="GK23" t="e">
        <f t="shared" si="14"/>
        <v>#NUM!</v>
      </c>
      <c r="GL23" t="e">
        <f t="shared" si="14"/>
        <v>#NUM!</v>
      </c>
      <c r="GM23" t="e">
        <f t="shared" si="14"/>
        <v>#NUM!</v>
      </c>
      <c r="GN23" t="e">
        <f t="shared" si="14"/>
        <v>#NUM!</v>
      </c>
      <c r="GO23" t="e">
        <f t="shared" si="14"/>
        <v>#NUM!</v>
      </c>
      <c r="GP23" t="e">
        <f t="shared" si="14"/>
        <v>#NUM!</v>
      </c>
      <c r="GQ23" t="e">
        <f t="shared" si="14"/>
        <v>#NUM!</v>
      </c>
      <c r="GR23" t="e">
        <f t="shared" si="14"/>
        <v>#NUM!</v>
      </c>
      <c r="GS23" t="e">
        <f t="shared" si="15"/>
        <v>#NUM!</v>
      </c>
      <c r="GT23" t="e">
        <f t="shared" si="15"/>
        <v>#NUM!</v>
      </c>
      <c r="GU23" t="e">
        <f t="shared" si="15"/>
        <v>#NUM!</v>
      </c>
      <c r="GV23" t="e">
        <f t="shared" si="15"/>
        <v>#NUM!</v>
      </c>
      <c r="GW23" t="e">
        <f t="shared" si="15"/>
        <v>#NUM!</v>
      </c>
      <c r="GX23" t="e">
        <f t="shared" si="15"/>
        <v>#NUM!</v>
      </c>
      <c r="GY23" t="e">
        <f t="shared" si="15"/>
        <v>#NUM!</v>
      </c>
      <c r="GZ23" t="e">
        <f t="shared" si="15"/>
        <v>#NUM!</v>
      </c>
      <c r="HA23" t="e">
        <f t="shared" si="15"/>
        <v>#NUM!</v>
      </c>
      <c r="HB23" t="e">
        <f t="shared" si="15"/>
        <v>#NUM!</v>
      </c>
      <c r="HC23" t="e">
        <f t="shared" si="15"/>
        <v>#NUM!</v>
      </c>
      <c r="HD23" t="e">
        <f t="shared" si="15"/>
        <v>#NUM!</v>
      </c>
      <c r="HE23" t="e">
        <f t="shared" si="15"/>
        <v>#NUM!</v>
      </c>
    </row>
    <row r="24" spans="1:214" x14ac:dyDescent="0.3">
      <c r="B24">
        <v>1100</v>
      </c>
      <c r="C24">
        <v>1223.6500000000001</v>
      </c>
      <c r="D24">
        <v>1200.3800000000001</v>
      </c>
      <c r="E24">
        <v>1206.1400000000001</v>
      </c>
      <c r="F24">
        <v>1304.6500000000001</v>
      </c>
      <c r="AY24" t="e">
        <f t="shared" si="0"/>
        <v>#NUM!</v>
      </c>
      <c r="AZ24" t="e">
        <f t="shared" si="0"/>
        <v>#NUM!</v>
      </c>
      <c r="BA24" t="e">
        <f t="shared" si="0"/>
        <v>#NUM!</v>
      </c>
      <c r="BB24" t="e">
        <f t="shared" si="0"/>
        <v>#NUM!</v>
      </c>
      <c r="BC24" t="e">
        <f t="shared" si="0"/>
        <v>#NUM!</v>
      </c>
      <c r="BD24" t="e">
        <f t="shared" si="0"/>
        <v>#NUM!</v>
      </c>
      <c r="BE24" t="e">
        <f t="shared" si="0"/>
        <v>#NUM!</v>
      </c>
      <c r="BF24" t="e">
        <f t="shared" si="0"/>
        <v>#NUM!</v>
      </c>
      <c r="BG24" t="e">
        <f t="shared" si="0"/>
        <v>#NUM!</v>
      </c>
      <c r="BH24" t="e">
        <f t="shared" si="0"/>
        <v>#NUM!</v>
      </c>
      <c r="BI24" t="e">
        <f t="shared" si="1"/>
        <v>#NUM!</v>
      </c>
      <c r="BJ24" t="e">
        <f t="shared" si="1"/>
        <v>#NUM!</v>
      </c>
      <c r="BK24" t="e">
        <f t="shared" si="1"/>
        <v>#NUM!</v>
      </c>
      <c r="BL24" t="e">
        <f t="shared" si="1"/>
        <v>#NUM!</v>
      </c>
      <c r="BM24" t="e">
        <f t="shared" si="1"/>
        <v>#NUM!</v>
      </c>
      <c r="BN24" t="e">
        <f t="shared" si="1"/>
        <v>#NUM!</v>
      </c>
      <c r="BO24" t="e">
        <f t="shared" si="1"/>
        <v>#NUM!</v>
      </c>
      <c r="BP24" t="e">
        <f t="shared" si="1"/>
        <v>#NUM!</v>
      </c>
      <c r="BQ24" t="e">
        <f t="shared" si="1"/>
        <v>#NUM!</v>
      </c>
      <c r="BR24" t="e">
        <f t="shared" si="1"/>
        <v>#NUM!</v>
      </c>
      <c r="BS24" t="e">
        <f t="shared" si="2"/>
        <v>#NUM!</v>
      </c>
      <c r="BT24" t="e">
        <f t="shared" si="2"/>
        <v>#NUM!</v>
      </c>
      <c r="BU24" t="e">
        <f t="shared" si="2"/>
        <v>#NUM!</v>
      </c>
      <c r="BV24" t="e">
        <f t="shared" si="2"/>
        <v>#NUM!</v>
      </c>
      <c r="BW24" t="e">
        <f t="shared" si="2"/>
        <v>#NUM!</v>
      </c>
      <c r="BX24" t="e">
        <f t="shared" si="2"/>
        <v>#NUM!</v>
      </c>
      <c r="BY24" t="e">
        <f t="shared" si="2"/>
        <v>#NUM!</v>
      </c>
      <c r="BZ24" t="e">
        <f t="shared" si="2"/>
        <v>#NUM!</v>
      </c>
      <c r="CA24" t="e">
        <f t="shared" si="2"/>
        <v>#NUM!</v>
      </c>
      <c r="CB24" t="e">
        <f t="shared" si="2"/>
        <v>#NUM!</v>
      </c>
      <c r="CC24" t="e">
        <f t="shared" si="3"/>
        <v>#NUM!</v>
      </c>
      <c r="CD24" t="e">
        <f t="shared" si="3"/>
        <v>#NUM!</v>
      </c>
      <c r="CE24" t="e">
        <f t="shared" si="3"/>
        <v>#NUM!</v>
      </c>
      <c r="CF24" t="e">
        <f t="shared" si="3"/>
        <v>#NUM!</v>
      </c>
      <c r="CG24" t="e">
        <f t="shared" si="3"/>
        <v>#NUM!</v>
      </c>
      <c r="CH24" t="e">
        <f t="shared" si="3"/>
        <v>#NUM!</v>
      </c>
      <c r="CI24" t="e">
        <f t="shared" si="3"/>
        <v>#NUM!</v>
      </c>
      <c r="CJ24" t="e">
        <f t="shared" si="3"/>
        <v>#NUM!</v>
      </c>
      <c r="CK24" t="e">
        <f t="shared" si="3"/>
        <v>#NUM!</v>
      </c>
      <c r="CL24" t="e">
        <f t="shared" si="3"/>
        <v>#NUM!</v>
      </c>
      <c r="CM24" t="e">
        <f t="shared" si="4"/>
        <v>#NUM!</v>
      </c>
      <c r="CN24" t="e">
        <f t="shared" si="4"/>
        <v>#NUM!</v>
      </c>
      <c r="CO24" t="e">
        <f t="shared" si="4"/>
        <v>#NUM!</v>
      </c>
      <c r="CP24" t="e">
        <f t="shared" si="4"/>
        <v>#NUM!</v>
      </c>
      <c r="CQ24" t="e">
        <f t="shared" si="4"/>
        <v>#NUM!</v>
      </c>
      <c r="CR24" t="e">
        <f t="shared" si="4"/>
        <v>#NUM!</v>
      </c>
      <c r="CS24" t="e">
        <f t="shared" si="4"/>
        <v>#NUM!</v>
      </c>
      <c r="CT24" t="e">
        <f t="shared" si="4"/>
        <v>#NUM!</v>
      </c>
      <c r="CU24" t="e">
        <f t="shared" si="4"/>
        <v>#NUM!</v>
      </c>
      <c r="CV24" t="e">
        <f t="shared" si="4"/>
        <v>#NUM!</v>
      </c>
      <c r="CW24" t="e">
        <f t="shared" si="5"/>
        <v>#NUM!</v>
      </c>
      <c r="CX24" t="e">
        <f t="shared" si="5"/>
        <v>#NUM!</v>
      </c>
      <c r="CY24" t="e">
        <f t="shared" si="5"/>
        <v>#NUM!</v>
      </c>
      <c r="CZ24" t="e">
        <f t="shared" si="5"/>
        <v>#NUM!</v>
      </c>
      <c r="DA24" t="e">
        <f t="shared" si="5"/>
        <v>#NUM!</v>
      </c>
      <c r="DB24" t="e">
        <f t="shared" si="5"/>
        <v>#NUM!</v>
      </c>
      <c r="DC24" t="e">
        <f t="shared" si="5"/>
        <v>#NUM!</v>
      </c>
      <c r="DD24" t="e">
        <f t="shared" si="5"/>
        <v>#NUM!</v>
      </c>
      <c r="DE24" t="e">
        <f t="shared" si="5"/>
        <v>#NUM!</v>
      </c>
      <c r="DF24" t="e">
        <f t="shared" si="5"/>
        <v>#NUM!</v>
      </c>
      <c r="DG24" t="e">
        <f t="shared" si="6"/>
        <v>#NUM!</v>
      </c>
      <c r="DH24" t="e">
        <f t="shared" si="6"/>
        <v>#NUM!</v>
      </c>
      <c r="DI24" t="e">
        <f t="shared" si="6"/>
        <v>#NUM!</v>
      </c>
      <c r="DJ24" t="e">
        <f t="shared" si="6"/>
        <v>#NUM!</v>
      </c>
      <c r="DK24" t="e">
        <f t="shared" si="6"/>
        <v>#NUM!</v>
      </c>
      <c r="DL24" t="e">
        <f t="shared" si="6"/>
        <v>#NUM!</v>
      </c>
      <c r="DM24" t="e">
        <f t="shared" si="6"/>
        <v>#NUM!</v>
      </c>
      <c r="DN24" t="e">
        <f t="shared" si="6"/>
        <v>#NUM!</v>
      </c>
      <c r="DO24" t="e">
        <f t="shared" si="6"/>
        <v>#NUM!</v>
      </c>
      <c r="DP24" t="e">
        <f t="shared" si="6"/>
        <v>#NUM!</v>
      </c>
      <c r="DQ24" t="e">
        <f t="shared" si="7"/>
        <v>#NUM!</v>
      </c>
      <c r="DR24" t="e">
        <f t="shared" si="7"/>
        <v>#NUM!</v>
      </c>
      <c r="DS24" t="e">
        <f t="shared" si="7"/>
        <v>#NUM!</v>
      </c>
      <c r="DT24" t="e">
        <f t="shared" si="7"/>
        <v>#NUM!</v>
      </c>
      <c r="DU24" t="e">
        <f t="shared" si="7"/>
        <v>#NUM!</v>
      </c>
      <c r="DV24" t="e">
        <f t="shared" si="7"/>
        <v>#NUM!</v>
      </c>
      <c r="DW24" t="e">
        <f t="shared" si="7"/>
        <v>#NUM!</v>
      </c>
      <c r="DX24" t="e">
        <f t="shared" si="7"/>
        <v>#NUM!</v>
      </c>
      <c r="DY24" t="e">
        <f t="shared" si="7"/>
        <v>#NUM!</v>
      </c>
      <c r="DZ24" t="e">
        <f t="shared" si="7"/>
        <v>#NUM!</v>
      </c>
      <c r="EA24" t="e">
        <f t="shared" si="8"/>
        <v>#NUM!</v>
      </c>
      <c r="EB24" t="e">
        <f t="shared" si="8"/>
        <v>#NUM!</v>
      </c>
      <c r="EC24" t="e">
        <f t="shared" si="8"/>
        <v>#NUM!</v>
      </c>
      <c r="ED24" t="e">
        <f t="shared" si="8"/>
        <v>#NUM!</v>
      </c>
      <c r="EE24" t="e">
        <f t="shared" si="8"/>
        <v>#NUM!</v>
      </c>
      <c r="EF24" t="e">
        <f t="shared" si="8"/>
        <v>#NUM!</v>
      </c>
      <c r="EG24" t="e">
        <f t="shared" si="8"/>
        <v>#NUM!</v>
      </c>
      <c r="EH24" t="e">
        <f t="shared" si="8"/>
        <v>#NUM!</v>
      </c>
      <c r="EI24" t="e">
        <f t="shared" si="8"/>
        <v>#NUM!</v>
      </c>
      <c r="EJ24" t="e">
        <f t="shared" si="8"/>
        <v>#NUM!</v>
      </c>
      <c r="EK24" t="e">
        <f t="shared" si="9"/>
        <v>#NUM!</v>
      </c>
      <c r="EL24" t="e">
        <f t="shared" si="9"/>
        <v>#NUM!</v>
      </c>
      <c r="EM24" t="e">
        <f t="shared" si="9"/>
        <v>#NUM!</v>
      </c>
      <c r="EN24" t="e">
        <f t="shared" si="9"/>
        <v>#NUM!</v>
      </c>
      <c r="EO24" t="e">
        <f t="shared" si="9"/>
        <v>#NUM!</v>
      </c>
      <c r="EP24" t="e">
        <f t="shared" si="9"/>
        <v>#NUM!</v>
      </c>
      <c r="EQ24" t="e">
        <f t="shared" si="9"/>
        <v>#NUM!</v>
      </c>
      <c r="ER24" t="e">
        <f t="shared" si="9"/>
        <v>#NUM!</v>
      </c>
      <c r="ES24" t="e">
        <f t="shared" si="9"/>
        <v>#NUM!</v>
      </c>
      <c r="ET24" t="e">
        <f t="shared" si="9"/>
        <v>#NUM!</v>
      </c>
      <c r="EU24" t="e">
        <f t="shared" si="10"/>
        <v>#NUM!</v>
      </c>
      <c r="EV24" t="e">
        <f t="shared" si="10"/>
        <v>#NUM!</v>
      </c>
      <c r="EW24" t="e">
        <f t="shared" si="10"/>
        <v>#NUM!</v>
      </c>
      <c r="EX24" t="e">
        <f t="shared" si="10"/>
        <v>#NUM!</v>
      </c>
      <c r="EY24" t="e">
        <f t="shared" si="10"/>
        <v>#NUM!</v>
      </c>
      <c r="EZ24" t="e">
        <f t="shared" si="10"/>
        <v>#NUM!</v>
      </c>
      <c r="FA24" t="e">
        <f t="shared" si="10"/>
        <v>#NUM!</v>
      </c>
      <c r="FB24" t="e">
        <f t="shared" si="10"/>
        <v>#NUM!</v>
      </c>
      <c r="FC24" t="e">
        <f t="shared" si="10"/>
        <v>#NUM!</v>
      </c>
      <c r="FD24" t="e">
        <f t="shared" si="10"/>
        <v>#NUM!</v>
      </c>
      <c r="FE24" t="e">
        <f t="shared" si="11"/>
        <v>#NUM!</v>
      </c>
      <c r="FF24" t="e">
        <f t="shared" si="11"/>
        <v>#NUM!</v>
      </c>
      <c r="FG24" t="e">
        <f t="shared" si="11"/>
        <v>#NUM!</v>
      </c>
      <c r="FH24" t="e">
        <f t="shared" si="11"/>
        <v>#NUM!</v>
      </c>
      <c r="FI24" t="e">
        <f t="shared" si="11"/>
        <v>#NUM!</v>
      </c>
      <c r="FJ24" t="e">
        <f t="shared" si="11"/>
        <v>#NUM!</v>
      </c>
      <c r="FK24" t="e">
        <f t="shared" si="11"/>
        <v>#NUM!</v>
      </c>
      <c r="FL24" t="e">
        <f t="shared" si="11"/>
        <v>#NUM!</v>
      </c>
      <c r="FM24" t="e">
        <f t="shared" si="11"/>
        <v>#NUM!</v>
      </c>
      <c r="FN24" t="e">
        <f t="shared" si="11"/>
        <v>#NUM!</v>
      </c>
      <c r="FO24" t="e">
        <f t="shared" si="12"/>
        <v>#NUM!</v>
      </c>
      <c r="FP24" t="e">
        <f t="shared" si="12"/>
        <v>#NUM!</v>
      </c>
      <c r="FQ24" t="e">
        <f t="shared" si="12"/>
        <v>#NUM!</v>
      </c>
      <c r="FR24" t="e">
        <f t="shared" si="12"/>
        <v>#NUM!</v>
      </c>
      <c r="FS24" t="e">
        <f t="shared" si="12"/>
        <v>#NUM!</v>
      </c>
      <c r="FT24" t="e">
        <f t="shared" si="12"/>
        <v>#NUM!</v>
      </c>
      <c r="FU24" t="e">
        <f t="shared" si="12"/>
        <v>#NUM!</v>
      </c>
      <c r="FV24" t="e">
        <f t="shared" si="12"/>
        <v>#NUM!</v>
      </c>
      <c r="FW24" t="e">
        <f t="shared" si="12"/>
        <v>#NUM!</v>
      </c>
      <c r="FX24" t="e">
        <f t="shared" si="12"/>
        <v>#NUM!</v>
      </c>
      <c r="FY24" t="e">
        <f t="shared" si="13"/>
        <v>#NUM!</v>
      </c>
      <c r="FZ24" t="e">
        <f t="shared" si="13"/>
        <v>#NUM!</v>
      </c>
      <c r="GA24" t="e">
        <f t="shared" si="13"/>
        <v>#NUM!</v>
      </c>
      <c r="GB24" t="e">
        <f t="shared" si="13"/>
        <v>#NUM!</v>
      </c>
      <c r="GC24" t="e">
        <f t="shared" si="13"/>
        <v>#NUM!</v>
      </c>
      <c r="GD24" t="e">
        <f t="shared" si="13"/>
        <v>#NUM!</v>
      </c>
      <c r="GE24" t="e">
        <f t="shared" si="13"/>
        <v>#NUM!</v>
      </c>
      <c r="GF24" t="e">
        <f t="shared" si="13"/>
        <v>#NUM!</v>
      </c>
      <c r="GG24" t="e">
        <f t="shared" si="13"/>
        <v>#NUM!</v>
      </c>
      <c r="GH24" t="e">
        <f t="shared" si="13"/>
        <v>#NUM!</v>
      </c>
      <c r="GI24" t="e">
        <f t="shared" si="14"/>
        <v>#NUM!</v>
      </c>
      <c r="GJ24" t="e">
        <f t="shared" si="14"/>
        <v>#NUM!</v>
      </c>
      <c r="GK24" t="e">
        <f t="shared" si="14"/>
        <v>#NUM!</v>
      </c>
      <c r="GL24" t="e">
        <f t="shared" si="14"/>
        <v>#NUM!</v>
      </c>
      <c r="GM24" t="e">
        <f t="shared" si="14"/>
        <v>#NUM!</v>
      </c>
      <c r="GN24" t="e">
        <f t="shared" si="14"/>
        <v>#NUM!</v>
      </c>
      <c r="GO24" t="e">
        <f t="shared" si="14"/>
        <v>#NUM!</v>
      </c>
      <c r="GP24" t="e">
        <f t="shared" si="14"/>
        <v>#NUM!</v>
      </c>
      <c r="GQ24" t="e">
        <f t="shared" si="14"/>
        <v>#NUM!</v>
      </c>
      <c r="GR24" t="e">
        <f t="shared" si="14"/>
        <v>#NUM!</v>
      </c>
      <c r="GS24" t="e">
        <f t="shared" si="15"/>
        <v>#NUM!</v>
      </c>
      <c r="GT24" t="e">
        <f t="shared" si="15"/>
        <v>#NUM!</v>
      </c>
      <c r="GU24" t="e">
        <f t="shared" si="15"/>
        <v>#NUM!</v>
      </c>
      <c r="GV24" t="e">
        <f t="shared" si="15"/>
        <v>#NUM!</v>
      </c>
      <c r="GW24" t="e">
        <f t="shared" si="15"/>
        <v>#NUM!</v>
      </c>
      <c r="GX24" t="e">
        <f t="shared" si="15"/>
        <v>#NUM!</v>
      </c>
      <c r="GY24" t="e">
        <f t="shared" si="15"/>
        <v>#NUM!</v>
      </c>
      <c r="GZ24" t="e">
        <f t="shared" si="15"/>
        <v>#NUM!</v>
      </c>
      <c r="HA24" t="e">
        <f t="shared" si="15"/>
        <v>#NUM!</v>
      </c>
      <c r="HB24" t="e">
        <f t="shared" si="15"/>
        <v>#NUM!</v>
      </c>
      <c r="HC24" t="e">
        <f t="shared" si="15"/>
        <v>#NUM!</v>
      </c>
      <c r="HD24" t="e">
        <f t="shared" si="15"/>
        <v>#NUM!</v>
      </c>
      <c r="HE24" t="e">
        <f t="shared" si="15"/>
        <v>#NUM!</v>
      </c>
    </row>
    <row r="25" spans="1:214" x14ac:dyDescent="0.3">
      <c r="B25">
        <v>1200</v>
      </c>
      <c r="C25">
        <v>1308.98</v>
      </c>
      <c r="D25">
        <v>1264.8599999999999</v>
      </c>
      <c r="E25">
        <v>1262.54</v>
      </c>
      <c r="F25">
        <v>1364.75</v>
      </c>
    </row>
    <row r="26" spans="1:214" x14ac:dyDescent="0.3">
      <c r="B26">
        <v>1300</v>
      </c>
      <c r="C26">
        <v>1390.15</v>
      </c>
      <c r="D26">
        <v>1323.35</v>
      </c>
      <c r="E26">
        <v>1312.91</v>
      </c>
      <c r="F26">
        <v>1418.97</v>
      </c>
      <c r="AY26">
        <v>0.37</v>
      </c>
      <c r="AZ26">
        <v>0.38</v>
      </c>
      <c r="BA26">
        <v>0.39</v>
      </c>
      <c r="BB26">
        <v>0.4</v>
      </c>
      <c r="BC26">
        <v>0.41000000000000003</v>
      </c>
      <c r="BD26">
        <v>0.42</v>
      </c>
      <c r="BE26">
        <v>0.43</v>
      </c>
      <c r="BF26">
        <v>0.44</v>
      </c>
      <c r="BG26">
        <v>0.45</v>
      </c>
      <c r="BH26">
        <v>0.46</v>
      </c>
      <c r="BI26">
        <v>0.47000000000000003</v>
      </c>
      <c r="BJ26">
        <v>0.48</v>
      </c>
      <c r="BK26">
        <v>0.49</v>
      </c>
      <c r="BL26">
        <v>0.5</v>
      </c>
      <c r="BM26">
        <v>0.51</v>
      </c>
      <c r="BN26">
        <v>0.52</v>
      </c>
      <c r="BO26">
        <v>0.53</v>
      </c>
      <c r="BP26">
        <v>0.54</v>
      </c>
      <c r="BQ26">
        <v>0.55000000000000004</v>
      </c>
      <c r="BR26">
        <v>0.56000000000000005</v>
      </c>
      <c r="BS26">
        <v>0.57000000000000006</v>
      </c>
      <c r="BT26">
        <v>0.57999999999999996</v>
      </c>
      <c r="BU26">
        <v>0.59</v>
      </c>
      <c r="BV26">
        <v>0.6</v>
      </c>
      <c r="BW26">
        <v>0.61</v>
      </c>
      <c r="BX26">
        <v>0.62</v>
      </c>
      <c r="BY26">
        <v>0.63</v>
      </c>
      <c r="BZ26">
        <v>0.64</v>
      </c>
      <c r="CA26">
        <v>0.65</v>
      </c>
      <c r="CB26">
        <v>0.66</v>
      </c>
      <c r="CC26">
        <v>0.67</v>
      </c>
      <c r="CD26">
        <v>0.68</v>
      </c>
      <c r="CE26">
        <v>0.69000000000000006</v>
      </c>
      <c r="CF26">
        <v>0.70000000000000007</v>
      </c>
      <c r="CG26">
        <v>0.71</v>
      </c>
      <c r="CH26">
        <v>0.72</v>
      </c>
      <c r="CI26">
        <v>0.73</v>
      </c>
      <c r="CJ26">
        <v>0.74</v>
      </c>
      <c r="CK26">
        <v>0.75</v>
      </c>
      <c r="CL26">
        <v>0.76</v>
      </c>
      <c r="CM26">
        <v>0.77</v>
      </c>
      <c r="CN26">
        <v>0.78</v>
      </c>
      <c r="CO26">
        <v>0.79</v>
      </c>
      <c r="CP26">
        <v>0.8</v>
      </c>
      <c r="CQ26">
        <v>0.81</v>
      </c>
      <c r="CR26">
        <v>0.82000000000000006</v>
      </c>
      <c r="CS26">
        <v>0.83000000000000007</v>
      </c>
      <c r="CT26">
        <v>0.84</v>
      </c>
      <c r="CU26">
        <v>0.85</v>
      </c>
      <c r="CV26">
        <v>0.86</v>
      </c>
      <c r="CW26">
        <v>0.87</v>
      </c>
      <c r="CX26">
        <v>0.88</v>
      </c>
      <c r="CY26">
        <v>0.89</v>
      </c>
      <c r="CZ26">
        <v>0.9</v>
      </c>
      <c r="DA26">
        <v>0.91</v>
      </c>
      <c r="DB26">
        <v>0.92</v>
      </c>
      <c r="DC26">
        <v>0.93</v>
      </c>
      <c r="DD26">
        <v>0.94000000000000006</v>
      </c>
      <c r="DE26">
        <v>0.95000000000000007</v>
      </c>
      <c r="DF26">
        <v>0.96</v>
      </c>
      <c r="DG26">
        <v>0.97</v>
      </c>
      <c r="DH26">
        <v>0.98</v>
      </c>
      <c r="DI26">
        <v>0.99</v>
      </c>
      <c r="DJ26">
        <v>1</v>
      </c>
      <c r="DK26">
        <v>1.01</v>
      </c>
      <c r="DL26">
        <v>1.02</v>
      </c>
      <c r="DM26">
        <v>1.03</v>
      </c>
      <c r="DN26">
        <v>1.04</v>
      </c>
      <c r="DO26">
        <v>1.05</v>
      </c>
      <c r="DP26">
        <v>1.06</v>
      </c>
      <c r="DQ26">
        <v>1.07</v>
      </c>
      <c r="DR26">
        <v>1.08</v>
      </c>
      <c r="DS26">
        <v>1.0900000000000001</v>
      </c>
      <c r="DT26">
        <v>1.1000000000000001</v>
      </c>
      <c r="DU26">
        <v>1.1100000000000001</v>
      </c>
      <c r="DV26">
        <v>1.1200000000000001</v>
      </c>
      <c r="DW26">
        <v>1.1300000000000001</v>
      </c>
      <c r="DX26">
        <v>1.1400000000000001</v>
      </c>
      <c r="DY26">
        <v>1.1500000000000001</v>
      </c>
      <c r="DZ26">
        <v>1.1599999999999999</v>
      </c>
      <c r="EA26">
        <v>1.17</v>
      </c>
      <c r="EB26">
        <v>1.18</v>
      </c>
      <c r="EC26">
        <v>1.19</v>
      </c>
      <c r="ED26">
        <v>1.2</v>
      </c>
      <c r="EE26">
        <v>1.21</v>
      </c>
      <c r="EF26">
        <v>1.22</v>
      </c>
      <c r="EG26">
        <v>1.23</v>
      </c>
      <c r="EH26">
        <v>1.24</v>
      </c>
      <c r="EI26">
        <v>1.25</v>
      </c>
      <c r="EJ26">
        <v>1.26</v>
      </c>
      <c r="EK26">
        <v>1.27</v>
      </c>
      <c r="EL26">
        <v>1.28</v>
      </c>
      <c r="EM26">
        <v>1.29</v>
      </c>
      <c r="EN26">
        <v>1.3</v>
      </c>
      <c r="EO26">
        <v>1.31</v>
      </c>
      <c r="EP26">
        <v>1.32</v>
      </c>
      <c r="EQ26">
        <v>1.33</v>
      </c>
      <c r="ER26">
        <v>1.34</v>
      </c>
      <c r="ES26">
        <v>1.35</v>
      </c>
      <c r="ET26">
        <v>1.36</v>
      </c>
      <c r="EU26">
        <v>1.37</v>
      </c>
      <c r="EV26">
        <v>1.3800000000000001</v>
      </c>
      <c r="EW26">
        <v>1.3900000000000001</v>
      </c>
      <c r="EX26">
        <v>1.4000000000000001</v>
      </c>
      <c r="EY26">
        <v>1.41</v>
      </c>
      <c r="EZ26">
        <v>1.42</v>
      </c>
      <c r="FA26">
        <v>1.43</v>
      </c>
      <c r="FB26">
        <v>1.44</v>
      </c>
      <c r="FC26">
        <v>1.45</v>
      </c>
      <c r="FD26">
        <v>1.46</v>
      </c>
      <c r="FE26">
        <v>1.47</v>
      </c>
      <c r="FF26">
        <v>1.48</v>
      </c>
      <c r="FG26">
        <v>1.49</v>
      </c>
      <c r="FH26">
        <v>1.5</v>
      </c>
      <c r="FI26">
        <v>1.51</v>
      </c>
      <c r="FJ26">
        <v>1.52</v>
      </c>
      <c r="FK26">
        <v>1.53</v>
      </c>
      <c r="FL26">
        <v>1.54</v>
      </c>
      <c r="FM26">
        <v>1.55</v>
      </c>
      <c r="FN26">
        <v>1.56</v>
      </c>
      <c r="FO26">
        <v>1.57</v>
      </c>
      <c r="FP26">
        <v>1.58</v>
      </c>
      <c r="FQ26">
        <v>1.59</v>
      </c>
      <c r="FR26">
        <v>1.6</v>
      </c>
      <c r="FS26">
        <v>1.61</v>
      </c>
      <c r="FT26">
        <v>1.62</v>
      </c>
      <c r="FU26">
        <v>1.6300000000000001</v>
      </c>
      <c r="FV26">
        <v>1.6400000000000001</v>
      </c>
      <c r="FW26">
        <v>1.6500000000000001</v>
      </c>
      <c r="FX26">
        <v>1.6600000000000001</v>
      </c>
      <c r="FY26">
        <v>1.67</v>
      </c>
      <c r="FZ26">
        <v>1.68</v>
      </c>
      <c r="GA26">
        <v>1.69</v>
      </c>
      <c r="GB26">
        <v>1.7</v>
      </c>
      <c r="GC26">
        <v>1.71</v>
      </c>
      <c r="GD26">
        <v>1.72</v>
      </c>
      <c r="GE26">
        <v>1.73</v>
      </c>
      <c r="GF26">
        <v>1.74</v>
      </c>
      <c r="GG26">
        <v>1.75</v>
      </c>
      <c r="GH26">
        <v>1.76</v>
      </c>
      <c r="GI26">
        <v>1.77</v>
      </c>
      <c r="GJ26">
        <v>1.78</v>
      </c>
      <c r="GK26">
        <v>1.79</v>
      </c>
      <c r="GL26">
        <v>1.8</v>
      </c>
      <c r="GM26">
        <v>1.81</v>
      </c>
      <c r="GN26">
        <v>1.82</v>
      </c>
      <c r="GO26">
        <v>1.83</v>
      </c>
      <c r="GP26">
        <v>1.84</v>
      </c>
      <c r="GQ26">
        <v>1.85</v>
      </c>
      <c r="GR26">
        <v>1.86</v>
      </c>
      <c r="GS26">
        <v>1.87</v>
      </c>
      <c r="GT26">
        <v>1.8800000000000001</v>
      </c>
      <c r="GU26">
        <v>1.8900000000000001</v>
      </c>
      <c r="GV26">
        <v>1.9000000000000001</v>
      </c>
      <c r="GW26">
        <v>1.9100000000000001</v>
      </c>
      <c r="GX26">
        <v>1.92</v>
      </c>
      <c r="GY26">
        <v>1.93</v>
      </c>
      <c r="GZ26">
        <v>1.94</v>
      </c>
      <c r="HA26">
        <v>1.95</v>
      </c>
      <c r="HB26">
        <v>1.96</v>
      </c>
      <c r="HC26">
        <v>1.97</v>
      </c>
      <c r="HD26">
        <v>1.98</v>
      </c>
      <c r="HE26">
        <v>1.99</v>
      </c>
      <c r="HF26">
        <v>2</v>
      </c>
    </row>
    <row r="27" spans="1:214" x14ac:dyDescent="0.3">
      <c r="A27" t="s">
        <v>4</v>
      </c>
      <c r="AY27" t="e">
        <f t="shared" ref="AY27:CD27" si="16">_xlfn.NORM.DIST(AX$17,$J27,$K27,FALSE)</f>
        <v>#NUM!</v>
      </c>
      <c r="AZ27" t="e">
        <f t="shared" si="16"/>
        <v>#NUM!</v>
      </c>
      <c r="BA27" t="e">
        <f t="shared" si="16"/>
        <v>#NUM!</v>
      </c>
      <c r="BB27" t="e">
        <f t="shared" si="16"/>
        <v>#NUM!</v>
      </c>
      <c r="BC27" t="e">
        <f t="shared" si="16"/>
        <v>#NUM!</v>
      </c>
      <c r="BD27" t="e">
        <f t="shared" si="16"/>
        <v>#NUM!</v>
      </c>
      <c r="BE27" t="e">
        <f t="shared" si="16"/>
        <v>#NUM!</v>
      </c>
      <c r="BF27" t="e">
        <f t="shared" si="16"/>
        <v>#NUM!</v>
      </c>
      <c r="BG27" t="e">
        <f t="shared" si="16"/>
        <v>#NUM!</v>
      </c>
      <c r="BH27" t="e">
        <f t="shared" si="16"/>
        <v>#NUM!</v>
      </c>
      <c r="BI27" t="e">
        <f t="shared" si="16"/>
        <v>#NUM!</v>
      </c>
      <c r="BJ27" t="e">
        <f t="shared" si="16"/>
        <v>#NUM!</v>
      </c>
      <c r="BK27" t="e">
        <f t="shared" si="16"/>
        <v>#NUM!</v>
      </c>
      <c r="BL27" t="e">
        <f t="shared" si="16"/>
        <v>#NUM!</v>
      </c>
      <c r="BM27" t="e">
        <f t="shared" si="16"/>
        <v>#NUM!</v>
      </c>
      <c r="BN27" t="e">
        <f t="shared" si="16"/>
        <v>#NUM!</v>
      </c>
      <c r="BO27" t="e">
        <f t="shared" si="16"/>
        <v>#NUM!</v>
      </c>
      <c r="BP27" t="e">
        <f t="shared" si="16"/>
        <v>#NUM!</v>
      </c>
      <c r="BQ27" t="e">
        <f t="shared" si="16"/>
        <v>#NUM!</v>
      </c>
      <c r="BR27" t="e">
        <f t="shared" si="16"/>
        <v>#NUM!</v>
      </c>
      <c r="BS27" t="e">
        <f t="shared" si="16"/>
        <v>#NUM!</v>
      </c>
      <c r="BT27" t="e">
        <f t="shared" si="16"/>
        <v>#NUM!</v>
      </c>
      <c r="BU27" t="e">
        <f t="shared" si="16"/>
        <v>#NUM!</v>
      </c>
      <c r="BV27" t="e">
        <f t="shared" si="16"/>
        <v>#NUM!</v>
      </c>
      <c r="BW27" t="e">
        <f t="shared" si="16"/>
        <v>#NUM!</v>
      </c>
      <c r="BX27" t="e">
        <f t="shared" si="16"/>
        <v>#NUM!</v>
      </c>
      <c r="BY27" t="e">
        <f t="shared" si="16"/>
        <v>#NUM!</v>
      </c>
      <c r="BZ27" t="e">
        <f t="shared" si="16"/>
        <v>#NUM!</v>
      </c>
      <c r="CA27" t="e">
        <f t="shared" si="16"/>
        <v>#NUM!</v>
      </c>
      <c r="CB27" t="e">
        <f t="shared" si="16"/>
        <v>#NUM!</v>
      </c>
      <c r="CC27" t="e">
        <f t="shared" si="16"/>
        <v>#NUM!</v>
      </c>
      <c r="CD27" t="e">
        <f t="shared" si="16"/>
        <v>#NUM!</v>
      </c>
      <c r="CE27" t="e">
        <f t="shared" ref="CE27:DJ27" si="17">_xlfn.NORM.DIST(CD$17,$J27,$K27,FALSE)</f>
        <v>#NUM!</v>
      </c>
      <c r="CF27" t="e">
        <f t="shared" si="17"/>
        <v>#NUM!</v>
      </c>
      <c r="CG27" t="e">
        <f t="shared" si="17"/>
        <v>#NUM!</v>
      </c>
      <c r="CH27" t="e">
        <f t="shared" si="17"/>
        <v>#NUM!</v>
      </c>
      <c r="CI27" t="e">
        <f t="shared" si="17"/>
        <v>#NUM!</v>
      </c>
      <c r="CJ27" t="e">
        <f t="shared" si="17"/>
        <v>#NUM!</v>
      </c>
      <c r="CK27" t="e">
        <f t="shared" si="17"/>
        <v>#NUM!</v>
      </c>
      <c r="CL27" t="e">
        <f t="shared" si="17"/>
        <v>#NUM!</v>
      </c>
      <c r="CM27" t="e">
        <f t="shared" si="17"/>
        <v>#NUM!</v>
      </c>
      <c r="CN27" t="e">
        <f t="shared" si="17"/>
        <v>#NUM!</v>
      </c>
      <c r="CO27" t="e">
        <f t="shared" si="17"/>
        <v>#NUM!</v>
      </c>
      <c r="CP27" t="e">
        <f t="shared" si="17"/>
        <v>#NUM!</v>
      </c>
      <c r="CQ27" t="e">
        <f t="shared" si="17"/>
        <v>#NUM!</v>
      </c>
      <c r="CR27" t="e">
        <f t="shared" si="17"/>
        <v>#NUM!</v>
      </c>
      <c r="CS27" t="e">
        <f t="shared" si="17"/>
        <v>#NUM!</v>
      </c>
      <c r="CT27" t="e">
        <f t="shared" si="17"/>
        <v>#NUM!</v>
      </c>
      <c r="CU27" t="e">
        <f t="shared" si="17"/>
        <v>#NUM!</v>
      </c>
      <c r="CV27" t="e">
        <f t="shared" si="17"/>
        <v>#NUM!</v>
      </c>
      <c r="CW27" t="e">
        <f t="shared" si="17"/>
        <v>#NUM!</v>
      </c>
      <c r="CX27" t="e">
        <f t="shared" si="17"/>
        <v>#NUM!</v>
      </c>
      <c r="CY27" t="e">
        <f t="shared" si="17"/>
        <v>#NUM!</v>
      </c>
      <c r="CZ27" t="e">
        <f t="shared" si="17"/>
        <v>#NUM!</v>
      </c>
      <c r="DA27" t="e">
        <f t="shared" si="17"/>
        <v>#NUM!</v>
      </c>
      <c r="DB27" t="e">
        <f t="shared" si="17"/>
        <v>#NUM!</v>
      </c>
      <c r="DC27" t="e">
        <f t="shared" si="17"/>
        <v>#NUM!</v>
      </c>
      <c r="DD27" t="e">
        <f t="shared" si="17"/>
        <v>#NUM!</v>
      </c>
      <c r="DE27" t="e">
        <f t="shared" si="17"/>
        <v>#NUM!</v>
      </c>
      <c r="DF27" t="e">
        <f t="shared" si="17"/>
        <v>#NUM!</v>
      </c>
      <c r="DG27" t="e">
        <f t="shared" si="17"/>
        <v>#NUM!</v>
      </c>
      <c r="DH27" t="e">
        <f t="shared" si="17"/>
        <v>#NUM!</v>
      </c>
      <c r="DI27" t="e">
        <f t="shared" si="17"/>
        <v>#NUM!</v>
      </c>
      <c r="DJ27" s="2" t="e">
        <f t="shared" si="17"/>
        <v>#NUM!</v>
      </c>
      <c r="DK27" t="e">
        <f t="shared" ref="DK27:EP27" si="18">_xlfn.NORM.DIST(DJ$17,$J27,$K27,FALSE)</f>
        <v>#NUM!</v>
      </c>
      <c r="DL27" t="e">
        <f t="shared" si="18"/>
        <v>#NUM!</v>
      </c>
      <c r="DM27" t="e">
        <f t="shared" si="18"/>
        <v>#NUM!</v>
      </c>
      <c r="DN27" t="e">
        <f t="shared" si="18"/>
        <v>#NUM!</v>
      </c>
      <c r="DO27" t="e">
        <f t="shared" si="18"/>
        <v>#NUM!</v>
      </c>
      <c r="DP27" t="e">
        <f t="shared" si="18"/>
        <v>#NUM!</v>
      </c>
      <c r="DQ27" t="e">
        <f t="shared" si="18"/>
        <v>#NUM!</v>
      </c>
      <c r="DR27" t="e">
        <f t="shared" si="18"/>
        <v>#NUM!</v>
      </c>
      <c r="DS27" t="e">
        <f t="shared" si="18"/>
        <v>#NUM!</v>
      </c>
      <c r="DT27" t="e">
        <f t="shared" si="18"/>
        <v>#NUM!</v>
      </c>
      <c r="DU27" t="e">
        <f t="shared" si="18"/>
        <v>#NUM!</v>
      </c>
      <c r="DV27" t="e">
        <f t="shared" si="18"/>
        <v>#NUM!</v>
      </c>
      <c r="DW27" t="e">
        <f t="shared" si="18"/>
        <v>#NUM!</v>
      </c>
      <c r="DX27" t="e">
        <f t="shared" si="18"/>
        <v>#NUM!</v>
      </c>
      <c r="DY27" t="e">
        <f t="shared" si="18"/>
        <v>#NUM!</v>
      </c>
      <c r="DZ27" t="e">
        <f t="shared" si="18"/>
        <v>#NUM!</v>
      </c>
      <c r="EA27" t="e">
        <f t="shared" si="18"/>
        <v>#NUM!</v>
      </c>
      <c r="EB27" t="e">
        <f t="shared" si="18"/>
        <v>#NUM!</v>
      </c>
      <c r="EC27" t="e">
        <f t="shared" si="18"/>
        <v>#NUM!</v>
      </c>
      <c r="ED27" t="e">
        <f t="shared" si="18"/>
        <v>#NUM!</v>
      </c>
      <c r="EE27" t="e">
        <f t="shared" si="18"/>
        <v>#NUM!</v>
      </c>
      <c r="EF27" t="e">
        <f t="shared" si="18"/>
        <v>#NUM!</v>
      </c>
      <c r="EG27" t="e">
        <f t="shared" si="18"/>
        <v>#NUM!</v>
      </c>
      <c r="EH27" t="e">
        <f t="shared" si="18"/>
        <v>#NUM!</v>
      </c>
      <c r="EI27" t="e">
        <f t="shared" si="18"/>
        <v>#NUM!</v>
      </c>
      <c r="EJ27" t="e">
        <f t="shared" si="18"/>
        <v>#NUM!</v>
      </c>
      <c r="EK27" t="e">
        <f t="shared" si="18"/>
        <v>#NUM!</v>
      </c>
      <c r="EL27" t="e">
        <f t="shared" si="18"/>
        <v>#NUM!</v>
      </c>
      <c r="EM27" t="e">
        <f t="shared" si="18"/>
        <v>#NUM!</v>
      </c>
      <c r="EN27" t="e">
        <f t="shared" si="18"/>
        <v>#NUM!</v>
      </c>
      <c r="EO27" t="e">
        <f t="shared" si="18"/>
        <v>#NUM!</v>
      </c>
      <c r="EP27" t="e">
        <f t="shared" si="18"/>
        <v>#NUM!</v>
      </c>
      <c r="EQ27" t="e">
        <f t="shared" ref="EQ27:FV27" si="19">_xlfn.NORM.DIST(EP$17,$J27,$K27,FALSE)</f>
        <v>#NUM!</v>
      </c>
      <c r="ER27" t="e">
        <f t="shared" si="19"/>
        <v>#NUM!</v>
      </c>
      <c r="ES27" t="e">
        <f t="shared" si="19"/>
        <v>#NUM!</v>
      </c>
      <c r="ET27" t="e">
        <f t="shared" si="19"/>
        <v>#NUM!</v>
      </c>
      <c r="EU27" t="e">
        <f t="shared" si="19"/>
        <v>#NUM!</v>
      </c>
      <c r="EV27" t="e">
        <f t="shared" si="19"/>
        <v>#NUM!</v>
      </c>
      <c r="EW27" t="e">
        <f t="shared" si="19"/>
        <v>#NUM!</v>
      </c>
      <c r="EX27" t="e">
        <f t="shared" si="19"/>
        <v>#NUM!</v>
      </c>
      <c r="EY27" t="e">
        <f t="shared" si="19"/>
        <v>#NUM!</v>
      </c>
      <c r="EZ27" t="e">
        <f t="shared" si="19"/>
        <v>#NUM!</v>
      </c>
      <c r="FA27" t="e">
        <f t="shared" si="19"/>
        <v>#NUM!</v>
      </c>
      <c r="FB27" t="e">
        <f t="shared" si="19"/>
        <v>#NUM!</v>
      </c>
      <c r="FC27" t="e">
        <f t="shared" si="19"/>
        <v>#NUM!</v>
      </c>
      <c r="FD27" t="e">
        <f t="shared" si="19"/>
        <v>#NUM!</v>
      </c>
      <c r="FE27" t="e">
        <f t="shared" si="19"/>
        <v>#NUM!</v>
      </c>
      <c r="FF27" t="e">
        <f t="shared" si="19"/>
        <v>#NUM!</v>
      </c>
      <c r="FG27" t="e">
        <f t="shared" si="19"/>
        <v>#NUM!</v>
      </c>
      <c r="FH27" t="e">
        <f t="shared" si="19"/>
        <v>#NUM!</v>
      </c>
      <c r="FI27" t="e">
        <f t="shared" si="19"/>
        <v>#NUM!</v>
      </c>
      <c r="FJ27" t="e">
        <f t="shared" si="19"/>
        <v>#NUM!</v>
      </c>
      <c r="FK27" t="e">
        <f t="shared" si="19"/>
        <v>#NUM!</v>
      </c>
      <c r="FL27" t="e">
        <f t="shared" si="19"/>
        <v>#NUM!</v>
      </c>
      <c r="FM27" t="e">
        <f t="shared" si="19"/>
        <v>#NUM!</v>
      </c>
      <c r="FN27" t="e">
        <f t="shared" si="19"/>
        <v>#NUM!</v>
      </c>
      <c r="FO27" t="e">
        <f t="shared" si="19"/>
        <v>#NUM!</v>
      </c>
      <c r="FP27" t="e">
        <f t="shared" si="19"/>
        <v>#NUM!</v>
      </c>
      <c r="FQ27" t="e">
        <f t="shared" si="19"/>
        <v>#NUM!</v>
      </c>
      <c r="FR27" t="e">
        <f t="shared" si="19"/>
        <v>#NUM!</v>
      </c>
      <c r="FS27" t="e">
        <f t="shared" si="19"/>
        <v>#NUM!</v>
      </c>
      <c r="FT27" t="e">
        <f t="shared" si="19"/>
        <v>#NUM!</v>
      </c>
      <c r="FU27" t="e">
        <f t="shared" si="19"/>
        <v>#NUM!</v>
      </c>
      <c r="FV27" t="e">
        <f t="shared" si="19"/>
        <v>#NUM!</v>
      </c>
      <c r="FW27" t="e">
        <f t="shared" ref="FW27:HF27" si="20">_xlfn.NORM.DIST(FV$17,$J27,$K27,FALSE)</f>
        <v>#NUM!</v>
      </c>
      <c r="FX27" t="e">
        <f t="shared" si="20"/>
        <v>#NUM!</v>
      </c>
      <c r="FY27" t="e">
        <f t="shared" si="20"/>
        <v>#NUM!</v>
      </c>
      <c r="FZ27" t="e">
        <f t="shared" si="20"/>
        <v>#NUM!</v>
      </c>
      <c r="GA27" t="e">
        <f t="shared" si="20"/>
        <v>#NUM!</v>
      </c>
      <c r="GB27" t="e">
        <f t="shared" si="20"/>
        <v>#NUM!</v>
      </c>
      <c r="GC27" t="e">
        <f t="shared" si="20"/>
        <v>#NUM!</v>
      </c>
      <c r="GD27" t="e">
        <f t="shared" si="20"/>
        <v>#NUM!</v>
      </c>
      <c r="GE27" t="e">
        <f t="shared" si="20"/>
        <v>#NUM!</v>
      </c>
      <c r="GF27" t="e">
        <f t="shared" si="20"/>
        <v>#NUM!</v>
      </c>
      <c r="GG27" t="e">
        <f t="shared" si="20"/>
        <v>#NUM!</v>
      </c>
      <c r="GH27" t="e">
        <f t="shared" si="20"/>
        <v>#NUM!</v>
      </c>
      <c r="GI27" t="e">
        <f t="shared" si="20"/>
        <v>#NUM!</v>
      </c>
      <c r="GJ27" t="e">
        <f t="shared" si="20"/>
        <v>#NUM!</v>
      </c>
      <c r="GK27" t="e">
        <f t="shared" si="20"/>
        <v>#NUM!</v>
      </c>
      <c r="GL27" t="e">
        <f t="shared" si="20"/>
        <v>#NUM!</v>
      </c>
      <c r="GM27" t="e">
        <f t="shared" si="20"/>
        <v>#NUM!</v>
      </c>
      <c r="GN27" t="e">
        <f t="shared" si="20"/>
        <v>#NUM!</v>
      </c>
      <c r="GO27" t="e">
        <f t="shared" si="20"/>
        <v>#NUM!</v>
      </c>
      <c r="GP27" t="e">
        <f t="shared" si="20"/>
        <v>#NUM!</v>
      </c>
      <c r="GQ27" t="e">
        <f t="shared" si="20"/>
        <v>#NUM!</v>
      </c>
      <c r="GR27" t="e">
        <f t="shared" si="20"/>
        <v>#NUM!</v>
      </c>
      <c r="GS27" t="e">
        <f t="shared" si="20"/>
        <v>#NUM!</v>
      </c>
      <c r="GT27" t="e">
        <f t="shared" si="20"/>
        <v>#NUM!</v>
      </c>
      <c r="GU27" t="e">
        <f t="shared" si="20"/>
        <v>#NUM!</v>
      </c>
      <c r="GV27" t="e">
        <f t="shared" si="20"/>
        <v>#NUM!</v>
      </c>
      <c r="GW27" t="e">
        <f t="shared" si="20"/>
        <v>#NUM!</v>
      </c>
      <c r="GX27" t="e">
        <f t="shared" si="20"/>
        <v>#NUM!</v>
      </c>
      <c r="GY27" t="e">
        <f t="shared" si="20"/>
        <v>#NUM!</v>
      </c>
      <c r="GZ27" t="e">
        <f t="shared" si="20"/>
        <v>#NUM!</v>
      </c>
      <c r="HA27" t="e">
        <f t="shared" si="20"/>
        <v>#NUM!</v>
      </c>
      <c r="HB27" t="e">
        <f t="shared" si="20"/>
        <v>#NUM!</v>
      </c>
      <c r="HC27" t="e">
        <f t="shared" si="20"/>
        <v>#NUM!</v>
      </c>
      <c r="HD27" t="e">
        <f t="shared" si="20"/>
        <v>#NUM!</v>
      </c>
      <c r="HE27" t="e">
        <f t="shared" si="20"/>
        <v>#NUM!</v>
      </c>
      <c r="HF27" t="e">
        <f t="shared" si="20"/>
        <v>#NUM!</v>
      </c>
    </row>
    <row r="28" spans="1:214" x14ac:dyDescent="0.3">
      <c r="B28" s="1">
        <v>5.5831500000000002E-5</v>
      </c>
      <c r="C28">
        <v>0.27403499999999997</v>
      </c>
      <c r="D28">
        <v>0.31133499999999997</v>
      </c>
      <c r="E28">
        <v>0.34939700000000001</v>
      </c>
      <c r="F28">
        <v>0.38825199999999999</v>
      </c>
      <c r="G28">
        <v>0.427929</v>
      </c>
      <c r="H28">
        <v>0.46846199999999999</v>
      </c>
      <c r="AY28" t="e">
        <f t="shared" ref="AY28:CD28" si="21">_xlfn.NORM.DIST(AX$17,$J28,$K28,FALSE)</f>
        <v>#NUM!</v>
      </c>
      <c r="AZ28" t="e">
        <f t="shared" si="21"/>
        <v>#NUM!</v>
      </c>
      <c r="BA28" t="e">
        <f t="shared" si="21"/>
        <v>#NUM!</v>
      </c>
      <c r="BB28" t="e">
        <f t="shared" si="21"/>
        <v>#NUM!</v>
      </c>
      <c r="BC28" t="e">
        <f t="shared" si="21"/>
        <v>#NUM!</v>
      </c>
      <c r="BD28" t="e">
        <f t="shared" si="21"/>
        <v>#NUM!</v>
      </c>
      <c r="BE28" t="e">
        <f t="shared" si="21"/>
        <v>#NUM!</v>
      </c>
      <c r="BF28" t="e">
        <f t="shared" si="21"/>
        <v>#NUM!</v>
      </c>
      <c r="BG28" t="e">
        <f t="shared" si="21"/>
        <v>#NUM!</v>
      </c>
      <c r="BH28" t="e">
        <f t="shared" si="21"/>
        <v>#NUM!</v>
      </c>
      <c r="BI28" t="e">
        <f t="shared" si="21"/>
        <v>#NUM!</v>
      </c>
      <c r="BJ28" t="e">
        <f t="shared" si="21"/>
        <v>#NUM!</v>
      </c>
      <c r="BK28" t="e">
        <f t="shared" si="21"/>
        <v>#NUM!</v>
      </c>
      <c r="BL28" t="e">
        <f t="shared" si="21"/>
        <v>#NUM!</v>
      </c>
      <c r="BM28" t="e">
        <f t="shared" si="21"/>
        <v>#NUM!</v>
      </c>
      <c r="BN28" t="e">
        <f t="shared" si="21"/>
        <v>#NUM!</v>
      </c>
      <c r="BO28" t="e">
        <f t="shared" si="21"/>
        <v>#NUM!</v>
      </c>
      <c r="BP28" t="e">
        <f t="shared" si="21"/>
        <v>#NUM!</v>
      </c>
      <c r="BQ28" t="e">
        <f t="shared" si="21"/>
        <v>#NUM!</v>
      </c>
      <c r="BR28" t="e">
        <f t="shared" si="21"/>
        <v>#NUM!</v>
      </c>
      <c r="BS28" t="e">
        <f t="shared" si="21"/>
        <v>#NUM!</v>
      </c>
      <c r="BT28" t="e">
        <f t="shared" si="21"/>
        <v>#NUM!</v>
      </c>
      <c r="BU28" t="e">
        <f t="shared" si="21"/>
        <v>#NUM!</v>
      </c>
      <c r="BV28" t="e">
        <f t="shared" si="21"/>
        <v>#NUM!</v>
      </c>
      <c r="BW28" t="e">
        <f t="shared" si="21"/>
        <v>#NUM!</v>
      </c>
      <c r="BX28" t="e">
        <f t="shared" si="21"/>
        <v>#NUM!</v>
      </c>
      <c r="BY28" t="e">
        <f t="shared" si="21"/>
        <v>#NUM!</v>
      </c>
      <c r="BZ28" t="e">
        <f t="shared" si="21"/>
        <v>#NUM!</v>
      </c>
      <c r="CA28" t="e">
        <f t="shared" si="21"/>
        <v>#NUM!</v>
      </c>
      <c r="CB28" t="e">
        <f t="shared" si="21"/>
        <v>#NUM!</v>
      </c>
      <c r="CC28" t="e">
        <f t="shared" si="21"/>
        <v>#NUM!</v>
      </c>
      <c r="CD28" t="e">
        <f t="shared" si="21"/>
        <v>#NUM!</v>
      </c>
      <c r="CE28" t="e">
        <f t="shared" ref="CE28:DJ28" si="22">_xlfn.NORM.DIST(CD$17,$J28,$K28,FALSE)</f>
        <v>#NUM!</v>
      </c>
      <c r="CF28" t="e">
        <f t="shared" si="22"/>
        <v>#NUM!</v>
      </c>
      <c r="CG28" t="e">
        <f t="shared" si="22"/>
        <v>#NUM!</v>
      </c>
      <c r="CH28" t="e">
        <f t="shared" si="22"/>
        <v>#NUM!</v>
      </c>
      <c r="CI28" t="e">
        <f t="shared" si="22"/>
        <v>#NUM!</v>
      </c>
      <c r="CJ28" t="e">
        <f t="shared" si="22"/>
        <v>#NUM!</v>
      </c>
      <c r="CK28" t="e">
        <f t="shared" si="22"/>
        <v>#NUM!</v>
      </c>
      <c r="CL28" t="e">
        <f t="shared" si="22"/>
        <v>#NUM!</v>
      </c>
      <c r="CM28" t="e">
        <f t="shared" si="22"/>
        <v>#NUM!</v>
      </c>
      <c r="CN28" t="e">
        <f t="shared" si="22"/>
        <v>#NUM!</v>
      </c>
      <c r="CO28" t="e">
        <f t="shared" si="22"/>
        <v>#NUM!</v>
      </c>
      <c r="CP28" t="e">
        <f t="shared" si="22"/>
        <v>#NUM!</v>
      </c>
      <c r="CQ28" t="e">
        <f t="shared" si="22"/>
        <v>#NUM!</v>
      </c>
      <c r="CR28" t="e">
        <f t="shared" si="22"/>
        <v>#NUM!</v>
      </c>
      <c r="CS28" t="e">
        <f t="shared" si="22"/>
        <v>#NUM!</v>
      </c>
      <c r="CT28" t="e">
        <f t="shared" si="22"/>
        <v>#NUM!</v>
      </c>
      <c r="CU28" t="e">
        <f t="shared" si="22"/>
        <v>#NUM!</v>
      </c>
      <c r="CV28" t="e">
        <f t="shared" si="22"/>
        <v>#NUM!</v>
      </c>
      <c r="CW28" t="e">
        <f t="shared" si="22"/>
        <v>#NUM!</v>
      </c>
      <c r="CX28" t="e">
        <f t="shared" si="22"/>
        <v>#NUM!</v>
      </c>
      <c r="CY28" t="e">
        <f t="shared" si="22"/>
        <v>#NUM!</v>
      </c>
      <c r="CZ28" t="e">
        <f t="shared" si="22"/>
        <v>#NUM!</v>
      </c>
      <c r="DA28" t="e">
        <f t="shared" si="22"/>
        <v>#NUM!</v>
      </c>
      <c r="DB28" t="e">
        <f t="shared" si="22"/>
        <v>#NUM!</v>
      </c>
      <c r="DC28" t="e">
        <f t="shared" si="22"/>
        <v>#NUM!</v>
      </c>
      <c r="DD28" t="e">
        <f t="shared" si="22"/>
        <v>#NUM!</v>
      </c>
      <c r="DE28" t="e">
        <f t="shared" si="22"/>
        <v>#NUM!</v>
      </c>
      <c r="DF28" t="e">
        <f t="shared" si="22"/>
        <v>#NUM!</v>
      </c>
      <c r="DG28" t="e">
        <f t="shared" si="22"/>
        <v>#NUM!</v>
      </c>
      <c r="DH28" t="e">
        <f t="shared" si="22"/>
        <v>#NUM!</v>
      </c>
      <c r="DI28" t="e">
        <f t="shared" si="22"/>
        <v>#NUM!</v>
      </c>
      <c r="DJ28" s="2" t="e">
        <f t="shared" si="22"/>
        <v>#NUM!</v>
      </c>
      <c r="DK28" t="e">
        <f t="shared" ref="DK28:EP28" si="23">_xlfn.NORM.DIST(DJ$17,$J28,$K28,FALSE)</f>
        <v>#NUM!</v>
      </c>
      <c r="DL28" t="e">
        <f t="shared" si="23"/>
        <v>#NUM!</v>
      </c>
      <c r="DM28" t="e">
        <f t="shared" si="23"/>
        <v>#NUM!</v>
      </c>
      <c r="DN28" t="e">
        <f t="shared" si="23"/>
        <v>#NUM!</v>
      </c>
      <c r="DO28" t="e">
        <f t="shared" si="23"/>
        <v>#NUM!</v>
      </c>
      <c r="DP28" t="e">
        <f t="shared" si="23"/>
        <v>#NUM!</v>
      </c>
      <c r="DQ28" t="e">
        <f t="shared" si="23"/>
        <v>#NUM!</v>
      </c>
      <c r="DR28" t="e">
        <f t="shared" si="23"/>
        <v>#NUM!</v>
      </c>
      <c r="DS28" t="e">
        <f t="shared" si="23"/>
        <v>#NUM!</v>
      </c>
      <c r="DT28" t="e">
        <f t="shared" si="23"/>
        <v>#NUM!</v>
      </c>
      <c r="DU28" t="e">
        <f t="shared" si="23"/>
        <v>#NUM!</v>
      </c>
      <c r="DV28" t="e">
        <f t="shared" si="23"/>
        <v>#NUM!</v>
      </c>
      <c r="DW28" t="e">
        <f t="shared" si="23"/>
        <v>#NUM!</v>
      </c>
      <c r="DX28" t="e">
        <f t="shared" si="23"/>
        <v>#NUM!</v>
      </c>
      <c r="DY28" t="e">
        <f t="shared" si="23"/>
        <v>#NUM!</v>
      </c>
      <c r="DZ28" t="e">
        <f t="shared" si="23"/>
        <v>#NUM!</v>
      </c>
      <c r="EA28" t="e">
        <f t="shared" si="23"/>
        <v>#NUM!</v>
      </c>
      <c r="EB28" t="e">
        <f t="shared" si="23"/>
        <v>#NUM!</v>
      </c>
      <c r="EC28" t="e">
        <f t="shared" si="23"/>
        <v>#NUM!</v>
      </c>
      <c r="ED28" t="e">
        <f t="shared" si="23"/>
        <v>#NUM!</v>
      </c>
      <c r="EE28" t="e">
        <f t="shared" si="23"/>
        <v>#NUM!</v>
      </c>
      <c r="EF28" t="e">
        <f t="shared" si="23"/>
        <v>#NUM!</v>
      </c>
      <c r="EG28" t="e">
        <f t="shared" si="23"/>
        <v>#NUM!</v>
      </c>
      <c r="EH28" t="e">
        <f t="shared" si="23"/>
        <v>#NUM!</v>
      </c>
      <c r="EI28" t="e">
        <f t="shared" si="23"/>
        <v>#NUM!</v>
      </c>
      <c r="EJ28" t="e">
        <f t="shared" si="23"/>
        <v>#NUM!</v>
      </c>
      <c r="EK28" t="e">
        <f t="shared" si="23"/>
        <v>#NUM!</v>
      </c>
      <c r="EL28" t="e">
        <f t="shared" si="23"/>
        <v>#NUM!</v>
      </c>
      <c r="EM28" t="e">
        <f t="shared" si="23"/>
        <v>#NUM!</v>
      </c>
      <c r="EN28" t="e">
        <f t="shared" si="23"/>
        <v>#NUM!</v>
      </c>
      <c r="EO28" t="e">
        <f t="shared" si="23"/>
        <v>#NUM!</v>
      </c>
      <c r="EP28" t="e">
        <f t="shared" si="23"/>
        <v>#NUM!</v>
      </c>
      <c r="EQ28" t="e">
        <f t="shared" ref="EQ28:FV28" si="24">_xlfn.NORM.DIST(EP$17,$J28,$K28,FALSE)</f>
        <v>#NUM!</v>
      </c>
      <c r="ER28" t="e">
        <f t="shared" si="24"/>
        <v>#NUM!</v>
      </c>
      <c r="ES28" t="e">
        <f t="shared" si="24"/>
        <v>#NUM!</v>
      </c>
      <c r="ET28" t="e">
        <f t="shared" si="24"/>
        <v>#NUM!</v>
      </c>
      <c r="EU28" t="e">
        <f t="shared" si="24"/>
        <v>#NUM!</v>
      </c>
      <c r="EV28" t="e">
        <f t="shared" si="24"/>
        <v>#NUM!</v>
      </c>
      <c r="EW28" t="e">
        <f t="shared" si="24"/>
        <v>#NUM!</v>
      </c>
      <c r="EX28" t="e">
        <f t="shared" si="24"/>
        <v>#NUM!</v>
      </c>
      <c r="EY28" t="e">
        <f t="shared" si="24"/>
        <v>#NUM!</v>
      </c>
      <c r="EZ28" t="e">
        <f t="shared" si="24"/>
        <v>#NUM!</v>
      </c>
      <c r="FA28" t="e">
        <f t="shared" si="24"/>
        <v>#NUM!</v>
      </c>
      <c r="FB28" t="e">
        <f t="shared" si="24"/>
        <v>#NUM!</v>
      </c>
      <c r="FC28" t="e">
        <f t="shared" si="24"/>
        <v>#NUM!</v>
      </c>
      <c r="FD28" t="e">
        <f t="shared" si="24"/>
        <v>#NUM!</v>
      </c>
      <c r="FE28" t="e">
        <f t="shared" si="24"/>
        <v>#NUM!</v>
      </c>
      <c r="FF28" t="e">
        <f t="shared" si="24"/>
        <v>#NUM!</v>
      </c>
      <c r="FG28" t="e">
        <f t="shared" si="24"/>
        <v>#NUM!</v>
      </c>
      <c r="FH28" t="e">
        <f t="shared" si="24"/>
        <v>#NUM!</v>
      </c>
      <c r="FI28" t="e">
        <f t="shared" si="24"/>
        <v>#NUM!</v>
      </c>
      <c r="FJ28" t="e">
        <f t="shared" si="24"/>
        <v>#NUM!</v>
      </c>
      <c r="FK28" t="e">
        <f t="shared" si="24"/>
        <v>#NUM!</v>
      </c>
      <c r="FL28" t="e">
        <f t="shared" si="24"/>
        <v>#NUM!</v>
      </c>
      <c r="FM28" t="e">
        <f t="shared" si="24"/>
        <v>#NUM!</v>
      </c>
      <c r="FN28" t="e">
        <f t="shared" si="24"/>
        <v>#NUM!</v>
      </c>
      <c r="FO28" t="e">
        <f t="shared" si="24"/>
        <v>#NUM!</v>
      </c>
      <c r="FP28" t="e">
        <f t="shared" si="24"/>
        <v>#NUM!</v>
      </c>
      <c r="FQ28" t="e">
        <f t="shared" si="24"/>
        <v>#NUM!</v>
      </c>
      <c r="FR28" t="e">
        <f t="shared" si="24"/>
        <v>#NUM!</v>
      </c>
      <c r="FS28" t="e">
        <f t="shared" si="24"/>
        <v>#NUM!</v>
      </c>
      <c r="FT28" t="e">
        <f t="shared" si="24"/>
        <v>#NUM!</v>
      </c>
      <c r="FU28" t="e">
        <f t="shared" si="24"/>
        <v>#NUM!</v>
      </c>
      <c r="FV28" t="e">
        <f t="shared" si="24"/>
        <v>#NUM!</v>
      </c>
      <c r="FW28" t="e">
        <f t="shared" ref="FW28:HF28" si="25">_xlfn.NORM.DIST(FV$17,$J28,$K28,FALSE)</f>
        <v>#NUM!</v>
      </c>
      <c r="FX28" t="e">
        <f t="shared" si="25"/>
        <v>#NUM!</v>
      </c>
      <c r="FY28" t="e">
        <f t="shared" si="25"/>
        <v>#NUM!</v>
      </c>
      <c r="FZ28" t="e">
        <f t="shared" si="25"/>
        <v>#NUM!</v>
      </c>
      <c r="GA28" t="e">
        <f t="shared" si="25"/>
        <v>#NUM!</v>
      </c>
      <c r="GB28" t="e">
        <f t="shared" si="25"/>
        <v>#NUM!</v>
      </c>
      <c r="GC28" t="e">
        <f t="shared" si="25"/>
        <v>#NUM!</v>
      </c>
      <c r="GD28" t="e">
        <f t="shared" si="25"/>
        <v>#NUM!</v>
      </c>
      <c r="GE28" t="e">
        <f t="shared" si="25"/>
        <v>#NUM!</v>
      </c>
      <c r="GF28" t="e">
        <f t="shared" si="25"/>
        <v>#NUM!</v>
      </c>
      <c r="GG28" t="e">
        <f t="shared" si="25"/>
        <v>#NUM!</v>
      </c>
      <c r="GH28" t="e">
        <f t="shared" si="25"/>
        <v>#NUM!</v>
      </c>
      <c r="GI28" t="e">
        <f t="shared" si="25"/>
        <v>#NUM!</v>
      </c>
      <c r="GJ28" t="e">
        <f t="shared" si="25"/>
        <v>#NUM!</v>
      </c>
      <c r="GK28" t="e">
        <f t="shared" si="25"/>
        <v>#NUM!</v>
      </c>
      <c r="GL28" t="e">
        <f t="shared" si="25"/>
        <v>#NUM!</v>
      </c>
      <c r="GM28" t="e">
        <f t="shared" si="25"/>
        <v>#NUM!</v>
      </c>
      <c r="GN28" t="e">
        <f t="shared" si="25"/>
        <v>#NUM!</v>
      </c>
      <c r="GO28" t="e">
        <f t="shared" si="25"/>
        <v>#NUM!</v>
      </c>
      <c r="GP28" t="e">
        <f t="shared" si="25"/>
        <v>#NUM!</v>
      </c>
      <c r="GQ28" t="e">
        <f t="shared" si="25"/>
        <v>#NUM!</v>
      </c>
      <c r="GR28" t="e">
        <f t="shared" si="25"/>
        <v>#NUM!</v>
      </c>
      <c r="GS28" t="e">
        <f t="shared" si="25"/>
        <v>#NUM!</v>
      </c>
      <c r="GT28" t="e">
        <f t="shared" si="25"/>
        <v>#NUM!</v>
      </c>
      <c r="GU28" t="e">
        <f t="shared" si="25"/>
        <v>#NUM!</v>
      </c>
      <c r="GV28" t="e">
        <f t="shared" si="25"/>
        <v>#NUM!</v>
      </c>
      <c r="GW28" t="e">
        <f t="shared" si="25"/>
        <v>#NUM!</v>
      </c>
      <c r="GX28" t="e">
        <f t="shared" si="25"/>
        <v>#NUM!</v>
      </c>
      <c r="GY28" t="e">
        <f t="shared" si="25"/>
        <v>#NUM!</v>
      </c>
      <c r="GZ28" t="e">
        <f t="shared" si="25"/>
        <v>#NUM!</v>
      </c>
      <c r="HA28" t="e">
        <f t="shared" si="25"/>
        <v>#NUM!</v>
      </c>
      <c r="HB28" t="e">
        <f t="shared" si="25"/>
        <v>#NUM!</v>
      </c>
      <c r="HC28" t="e">
        <f t="shared" si="25"/>
        <v>#NUM!</v>
      </c>
      <c r="HD28" t="e">
        <f t="shared" si="25"/>
        <v>#NUM!</v>
      </c>
      <c r="HE28" t="e">
        <f t="shared" si="25"/>
        <v>#NUM!</v>
      </c>
      <c r="HF28" t="e">
        <f t="shared" si="25"/>
        <v>#NUM!</v>
      </c>
    </row>
    <row r="29" spans="1:214" x14ac:dyDescent="0.3">
      <c r="A29" t="s">
        <v>5</v>
      </c>
      <c r="AY29" t="e">
        <f t="shared" ref="AY29:CD29" si="26">_xlfn.NORM.DIST(AX$17,$J29,$K29,FALSE)</f>
        <v>#NUM!</v>
      </c>
      <c r="AZ29" t="e">
        <f t="shared" si="26"/>
        <v>#NUM!</v>
      </c>
      <c r="BA29" t="e">
        <f t="shared" si="26"/>
        <v>#NUM!</v>
      </c>
      <c r="BB29" t="e">
        <f t="shared" si="26"/>
        <v>#NUM!</v>
      </c>
      <c r="BC29" t="e">
        <f t="shared" si="26"/>
        <v>#NUM!</v>
      </c>
      <c r="BD29" t="e">
        <f t="shared" si="26"/>
        <v>#NUM!</v>
      </c>
      <c r="BE29" t="e">
        <f t="shared" si="26"/>
        <v>#NUM!</v>
      </c>
      <c r="BF29" t="e">
        <f t="shared" si="26"/>
        <v>#NUM!</v>
      </c>
      <c r="BG29" t="e">
        <f t="shared" si="26"/>
        <v>#NUM!</v>
      </c>
      <c r="BH29" t="e">
        <f t="shared" si="26"/>
        <v>#NUM!</v>
      </c>
      <c r="BI29" t="e">
        <f t="shared" si="26"/>
        <v>#NUM!</v>
      </c>
      <c r="BJ29" t="e">
        <f t="shared" si="26"/>
        <v>#NUM!</v>
      </c>
      <c r="BK29" t="e">
        <f t="shared" si="26"/>
        <v>#NUM!</v>
      </c>
      <c r="BL29" t="e">
        <f t="shared" si="26"/>
        <v>#NUM!</v>
      </c>
      <c r="BM29" t="e">
        <f t="shared" si="26"/>
        <v>#NUM!</v>
      </c>
      <c r="BN29" t="e">
        <f t="shared" si="26"/>
        <v>#NUM!</v>
      </c>
      <c r="BO29" t="e">
        <f t="shared" si="26"/>
        <v>#NUM!</v>
      </c>
      <c r="BP29" t="e">
        <f t="shared" si="26"/>
        <v>#NUM!</v>
      </c>
      <c r="BQ29" t="e">
        <f t="shared" si="26"/>
        <v>#NUM!</v>
      </c>
      <c r="BR29" t="e">
        <f t="shared" si="26"/>
        <v>#NUM!</v>
      </c>
      <c r="BS29" t="e">
        <f t="shared" si="26"/>
        <v>#NUM!</v>
      </c>
      <c r="BT29" t="e">
        <f t="shared" si="26"/>
        <v>#NUM!</v>
      </c>
      <c r="BU29" t="e">
        <f t="shared" si="26"/>
        <v>#NUM!</v>
      </c>
      <c r="BV29" t="e">
        <f t="shared" si="26"/>
        <v>#NUM!</v>
      </c>
      <c r="BW29" t="e">
        <f t="shared" si="26"/>
        <v>#NUM!</v>
      </c>
      <c r="BX29" t="e">
        <f t="shared" si="26"/>
        <v>#NUM!</v>
      </c>
      <c r="BY29" t="e">
        <f t="shared" si="26"/>
        <v>#NUM!</v>
      </c>
      <c r="BZ29" t="e">
        <f t="shared" si="26"/>
        <v>#NUM!</v>
      </c>
      <c r="CA29" t="e">
        <f t="shared" si="26"/>
        <v>#NUM!</v>
      </c>
      <c r="CB29" t="e">
        <f t="shared" si="26"/>
        <v>#NUM!</v>
      </c>
      <c r="CC29" t="e">
        <f t="shared" si="26"/>
        <v>#NUM!</v>
      </c>
      <c r="CD29" t="e">
        <f t="shared" si="26"/>
        <v>#NUM!</v>
      </c>
      <c r="CE29" t="e">
        <f t="shared" ref="CE29:DJ29" si="27">_xlfn.NORM.DIST(CD$17,$J29,$K29,FALSE)</f>
        <v>#NUM!</v>
      </c>
      <c r="CF29" t="e">
        <f t="shared" si="27"/>
        <v>#NUM!</v>
      </c>
      <c r="CG29" t="e">
        <f t="shared" si="27"/>
        <v>#NUM!</v>
      </c>
      <c r="CH29" t="e">
        <f t="shared" si="27"/>
        <v>#NUM!</v>
      </c>
      <c r="CI29" t="e">
        <f t="shared" si="27"/>
        <v>#NUM!</v>
      </c>
      <c r="CJ29" t="e">
        <f t="shared" si="27"/>
        <v>#NUM!</v>
      </c>
      <c r="CK29" t="e">
        <f t="shared" si="27"/>
        <v>#NUM!</v>
      </c>
      <c r="CL29" t="e">
        <f t="shared" si="27"/>
        <v>#NUM!</v>
      </c>
      <c r="CM29" t="e">
        <f t="shared" si="27"/>
        <v>#NUM!</v>
      </c>
      <c r="CN29" t="e">
        <f t="shared" si="27"/>
        <v>#NUM!</v>
      </c>
      <c r="CO29" t="e">
        <f t="shared" si="27"/>
        <v>#NUM!</v>
      </c>
      <c r="CP29" t="e">
        <f t="shared" si="27"/>
        <v>#NUM!</v>
      </c>
      <c r="CQ29" t="e">
        <f t="shared" si="27"/>
        <v>#NUM!</v>
      </c>
      <c r="CR29" t="e">
        <f t="shared" si="27"/>
        <v>#NUM!</v>
      </c>
      <c r="CS29" t="e">
        <f t="shared" si="27"/>
        <v>#NUM!</v>
      </c>
      <c r="CT29" t="e">
        <f t="shared" si="27"/>
        <v>#NUM!</v>
      </c>
      <c r="CU29" t="e">
        <f t="shared" si="27"/>
        <v>#NUM!</v>
      </c>
      <c r="CV29" t="e">
        <f t="shared" si="27"/>
        <v>#NUM!</v>
      </c>
      <c r="CW29" t="e">
        <f t="shared" si="27"/>
        <v>#NUM!</v>
      </c>
      <c r="CX29" t="e">
        <f t="shared" si="27"/>
        <v>#NUM!</v>
      </c>
      <c r="CY29" t="e">
        <f t="shared" si="27"/>
        <v>#NUM!</v>
      </c>
      <c r="CZ29" t="e">
        <f t="shared" si="27"/>
        <v>#NUM!</v>
      </c>
      <c r="DA29" t="e">
        <f t="shared" si="27"/>
        <v>#NUM!</v>
      </c>
      <c r="DB29" t="e">
        <f t="shared" si="27"/>
        <v>#NUM!</v>
      </c>
      <c r="DC29" t="e">
        <f t="shared" si="27"/>
        <v>#NUM!</v>
      </c>
      <c r="DD29" t="e">
        <f t="shared" si="27"/>
        <v>#NUM!</v>
      </c>
      <c r="DE29" t="e">
        <f t="shared" si="27"/>
        <v>#NUM!</v>
      </c>
      <c r="DF29" t="e">
        <f t="shared" si="27"/>
        <v>#NUM!</v>
      </c>
      <c r="DG29" t="e">
        <f t="shared" si="27"/>
        <v>#NUM!</v>
      </c>
      <c r="DH29" t="e">
        <f t="shared" si="27"/>
        <v>#NUM!</v>
      </c>
      <c r="DI29" t="e">
        <f t="shared" si="27"/>
        <v>#NUM!</v>
      </c>
      <c r="DJ29" s="2" t="e">
        <f t="shared" si="27"/>
        <v>#NUM!</v>
      </c>
      <c r="DK29" t="e">
        <f t="shared" ref="DK29:EP29" si="28">_xlfn.NORM.DIST(DJ$17,$J29,$K29,FALSE)</f>
        <v>#NUM!</v>
      </c>
      <c r="DL29" t="e">
        <f t="shared" si="28"/>
        <v>#NUM!</v>
      </c>
      <c r="DM29" t="e">
        <f t="shared" si="28"/>
        <v>#NUM!</v>
      </c>
      <c r="DN29" t="e">
        <f t="shared" si="28"/>
        <v>#NUM!</v>
      </c>
      <c r="DO29" t="e">
        <f t="shared" si="28"/>
        <v>#NUM!</v>
      </c>
      <c r="DP29" t="e">
        <f t="shared" si="28"/>
        <v>#NUM!</v>
      </c>
      <c r="DQ29" t="e">
        <f t="shared" si="28"/>
        <v>#NUM!</v>
      </c>
      <c r="DR29" t="e">
        <f t="shared" si="28"/>
        <v>#NUM!</v>
      </c>
      <c r="DS29" t="e">
        <f t="shared" si="28"/>
        <v>#NUM!</v>
      </c>
      <c r="DT29" t="e">
        <f t="shared" si="28"/>
        <v>#NUM!</v>
      </c>
      <c r="DU29" t="e">
        <f t="shared" si="28"/>
        <v>#NUM!</v>
      </c>
      <c r="DV29" t="e">
        <f t="shared" si="28"/>
        <v>#NUM!</v>
      </c>
      <c r="DW29" t="e">
        <f t="shared" si="28"/>
        <v>#NUM!</v>
      </c>
      <c r="DX29" t="e">
        <f t="shared" si="28"/>
        <v>#NUM!</v>
      </c>
      <c r="DY29" t="e">
        <f t="shared" si="28"/>
        <v>#NUM!</v>
      </c>
      <c r="DZ29" t="e">
        <f t="shared" si="28"/>
        <v>#NUM!</v>
      </c>
      <c r="EA29" t="e">
        <f t="shared" si="28"/>
        <v>#NUM!</v>
      </c>
      <c r="EB29" t="e">
        <f t="shared" si="28"/>
        <v>#NUM!</v>
      </c>
      <c r="EC29" t="e">
        <f t="shared" si="28"/>
        <v>#NUM!</v>
      </c>
      <c r="ED29" t="e">
        <f t="shared" si="28"/>
        <v>#NUM!</v>
      </c>
      <c r="EE29" t="e">
        <f t="shared" si="28"/>
        <v>#NUM!</v>
      </c>
      <c r="EF29" t="e">
        <f t="shared" si="28"/>
        <v>#NUM!</v>
      </c>
      <c r="EG29" t="e">
        <f t="shared" si="28"/>
        <v>#NUM!</v>
      </c>
      <c r="EH29" t="e">
        <f t="shared" si="28"/>
        <v>#NUM!</v>
      </c>
      <c r="EI29" t="e">
        <f t="shared" si="28"/>
        <v>#NUM!</v>
      </c>
      <c r="EJ29" t="e">
        <f t="shared" si="28"/>
        <v>#NUM!</v>
      </c>
      <c r="EK29" t="e">
        <f t="shared" si="28"/>
        <v>#NUM!</v>
      </c>
      <c r="EL29" t="e">
        <f t="shared" si="28"/>
        <v>#NUM!</v>
      </c>
      <c r="EM29" t="e">
        <f t="shared" si="28"/>
        <v>#NUM!</v>
      </c>
      <c r="EN29" t="e">
        <f t="shared" si="28"/>
        <v>#NUM!</v>
      </c>
      <c r="EO29" t="e">
        <f t="shared" si="28"/>
        <v>#NUM!</v>
      </c>
      <c r="EP29" t="e">
        <f t="shared" si="28"/>
        <v>#NUM!</v>
      </c>
      <c r="EQ29" t="e">
        <f t="shared" ref="EQ29:FV29" si="29">_xlfn.NORM.DIST(EP$17,$J29,$K29,FALSE)</f>
        <v>#NUM!</v>
      </c>
      <c r="ER29" t="e">
        <f t="shared" si="29"/>
        <v>#NUM!</v>
      </c>
      <c r="ES29" t="e">
        <f t="shared" si="29"/>
        <v>#NUM!</v>
      </c>
      <c r="ET29" t="e">
        <f t="shared" si="29"/>
        <v>#NUM!</v>
      </c>
      <c r="EU29" t="e">
        <f t="shared" si="29"/>
        <v>#NUM!</v>
      </c>
      <c r="EV29" t="e">
        <f t="shared" si="29"/>
        <v>#NUM!</v>
      </c>
      <c r="EW29" t="e">
        <f t="shared" si="29"/>
        <v>#NUM!</v>
      </c>
      <c r="EX29" t="e">
        <f t="shared" si="29"/>
        <v>#NUM!</v>
      </c>
      <c r="EY29" t="e">
        <f t="shared" si="29"/>
        <v>#NUM!</v>
      </c>
      <c r="EZ29" t="e">
        <f t="shared" si="29"/>
        <v>#NUM!</v>
      </c>
      <c r="FA29" t="e">
        <f t="shared" si="29"/>
        <v>#NUM!</v>
      </c>
      <c r="FB29" t="e">
        <f t="shared" si="29"/>
        <v>#NUM!</v>
      </c>
      <c r="FC29" t="e">
        <f t="shared" si="29"/>
        <v>#NUM!</v>
      </c>
      <c r="FD29" t="e">
        <f t="shared" si="29"/>
        <v>#NUM!</v>
      </c>
      <c r="FE29" t="e">
        <f t="shared" si="29"/>
        <v>#NUM!</v>
      </c>
      <c r="FF29" t="e">
        <f t="shared" si="29"/>
        <v>#NUM!</v>
      </c>
      <c r="FG29" t="e">
        <f t="shared" si="29"/>
        <v>#NUM!</v>
      </c>
      <c r="FH29" t="e">
        <f t="shared" si="29"/>
        <v>#NUM!</v>
      </c>
      <c r="FI29" t="e">
        <f t="shared" si="29"/>
        <v>#NUM!</v>
      </c>
      <c r="FJ29" t="e">
        <f t="shared" si="29"/>
        <v>#NUM!</v>
      </c>
      <c r="FK29" t="e">
        <f t="shared" si="29"/>
        <v>#NUM!</v>
      </c>
      <c r="FL29" t="e">
        <f t="shared" si="29"/>
        <v>#NUM!</v>
      </c>
      <c r="FM29" t="e">
        <f t="shared" si="29"/>
        <v>#NUM!</v>
      </c>
      <c r="FN29" t="e">
        <f t="shared" si="29"/>
        <v>#NUM!</v>
      </c>
      <c r="FO29" t="e">
        <f t="shared" si="29"/>
        <v>#NUM!</v>
      </c>
      <c r="FP29" t="e">
        <f t="shared" si="29"/>
        <v>#NUM!</v>
      </c>
      <c r="FQ29" t="e">
        <f t="shared" si="29"/>
        <v>#NUM!</v>
      </c>
      <c r="FR29" t="e">
        <f t="shared" si="29"/>
        <v>#NUM!</v>
      </c>
      <c r="FS29" t="e">
        <f t="shared" si="29"/>
        <v>#NUM!</v>
      </c>
      <c r="FT29" t="e">
        <f t="shared" si="29"/>
        <v>#NUM!</v>
      </c>
      <c r="FU29" t="e">
        <f t="shared" si="29"/>
        <v>#NUM!</v>
      </c>
      <c r="FV29" t="e">
        <f t="shared" si="29"/>
        <v>#NUM!</v>
      </c>
      <c r="FW29" t="e">
        <f t="shared" ref="FW29:HF29" si="30">_xlfn.NORM.DIST(FV$17,$J29,$K29,FALSE)</f>
        <v>#NUM!</v>
      </c>
      <c r="FX29" t="e">
        <f t="shared" si="30"/>
        <v>#NUM!</v>
      </c>
      <c r="FY29" t="e">
        <f t="shared" si="30"/>
        <v>#NUM!</v>
      </c>
      <c r="FZ29" t="e">
        <f t="shared" si="30"/>
        <v>#NUM!</v>
      </c>
      <c r="GA29" t="e">
        <f t="shared" si="30"/>
        <v>#NUM!</v>
      </c>
      <c r="GB29" t="e">
        <f t="shared" si="30"/>
        <v>#NUM!</v>
      </c>
      <c r="GC29" t="e">
        <f t="shared" si="30"/>
        <v>#NUM!</v>
      </c>
      <c r="GD29" t="e">
        <f t="shared" si="30"/>
        <v>#NUM!</v>
      </c>
      <c r="GE29" t="e">
        <f t="shared" si="30"/>
        <v>#NUM!</v>
      </c>
      <c r="GF29" t="e">
        <f t="shared" si="30"/>
        <v>#NUM!</v>
      </c>
      <c r="GG29" t="e">
        <f t="shared" si="30"/>
        <v>#NUM!</v>
      </c>
      <c r="GH29" t="e">
        <f t="shared" si="30"/>
        <v>#NUM!</v>
      </c>
      <c r="GI29" t="e">
        <f t="shared" si="30"/>
        <v>#NUM!</v>
      </c>
      <c r="GJ29" t="e">
        <f t="shared" si="30"/>
        <v>#NUM!</v>
      </c>
      <c r="GK29" t="e">
        <f t="shared" si="30"/>
        <v>#NUM!</v>
      </c>
      <c r="GL29" t="e">
        <f t="shared" si="30"/>
        <v>#NUM!</v>
      </c>
      <c r="GM29" t="e">
        <f t="shared" si="30"/>
        <v>#NUM!</v>
      </c>
      <c r="GN29" t="e">
        <f t="shared" si="30"/>
        <v>#NUM!</v>
      </c>
      <c r="GO29" t="e">
        <f t="shared" si="30"/>
        <v>#NUM!</v>
      </c>
      <c r="GP29" t="e">
        <f t="shared" si="30"/>
        <v>#NUM!</v>
      </c>
      <c r="GQ29" t="e">
        <f t="shared" si="30"/>
        <v>#NUM!</v>
      </c>
      <c r="GR29" t="e">
        <f t="shared" si="30"/>
        <v>#NUM!</v>
      </c>
      <c r="GS29" t="e">
        <f t="shared" si="30"/>
        <v>#NUM!</v>
      </c>
      <c r="GT29" t="e">
        <f t="shared" si="30"/>
        <v>#NUM!</v>
      </c>
      <c r="GU29" t="e">
        <f t="shared" si="30"/>
        <v>#NUM!</v>
      </c>
      <c r="GV29" t="e">
        <f t="shared" si="30"/>
        <v>#NUM!</v>
      </c>
      <c r="GW29" t="e">
        <f t="shared" si="30"/>
        <v>#NUM!</v>
      </c>
      <c r="GX29" t="e">
        <f t="shared" si="30"/>
        <v>#NUM!</v>
      </c>
      <c r="GY29" t="e">
        <f t="shared" si="30"/>
        <v>#NUM!</v>
      </c>
      <c r="GZ29" t="e">
        <f t="shared" si="30"/>
        <v>#NUM!</v>
      </c>
      <c r="HA29" t="e">
        <f t="shared" si="30"/>
        <v>#NUM!</v>
      </c>
      <c r="HB29" t="e">
        <f t="shared" si="30"/>
        <v>#NUM!</v>
      </c>
      <c r="HC29" t="e">
        <f t="shared" si="30"/>
        <v>#NUM!</v>
      </c>
      <c r="HD29" t="e">
        <f t="shared" si="30"/>
        <v>#NUM!</v>
      </c>
      <c r="HE29" t="e">
        <f t="shared" si="30"/>
        <v>#NUM!</v>
      </c>
      <c r="HF29" t="e">
        <f t="shared" si="30"/>
        <v>#NUM!</v>
      </c>
    </row>
    <row r="30" spans="1:214" x14ac:dyDescent="0.3">
      <c r="B30" s="1">
        <v>2.5741E-5</v>
      </c>
      <c r="C30">
        <v>0.11863700000000001</v>
      </c>
      <c r="D30">
        <v>0.13494300000000001</v>
      </c>
      <c r="E30">
        <v>0.15162300000000001</v>
      </c>
      <c r="F30">
        <v>0.16869500000000001</v>
      </c>
      <c r="G30">
        <v>0.18617700000000001</v>
      </c>
      <c r="H30">
        <v>0.20408599999999999</v>
      </c>
      <c r="AY30" t="e">
        <f t="shared" ref="AY30:CD30" si="31">_xlfn.NORM.DIST(AX$17,$J30,$K30,FALSE)</f>
        <v>#NUM!</v>
      </c>
      <c r="AZ30" t="e">
        <f t="shared" si="31"/>
        <v>#NUM!</v>
      </c>
      <c r="BA30" t="e">
        <f t="shared" si="31"/>
        <v>#NUM!</v>
      </c>
      <c r="BB30" t="e">
        <f t="shared" si="31"/>
        <v>#NUM!</v>
      </c>
      <c r="BC30" t="e">
        <f t="shared" si="31"/>
        <v>#NUM!</v>
      </c>
      <c r="BD30" t="e">
        <f t="shared" si="31"/>
        <v>#NUM!</v>
      </c>
      <c r="BE30" t="e">
        <f t="shared" si="31"/>
        <v>#NUM!</v>
      </c>
      <c r="BF30" t="e">
        <f t="shared" si="31"/>
        <v>#NUM!</v>
      </c>
      <c r="BG30" t="e">
        <f t="shared" si="31"/>
        <v>#NUM!</v>
      </c>
      <c r="BH30" t="e">
        <f t="shared" si="31"/>
        <v>#NUM!</v>
      </c>
      <c r="BI30" t="e">
        <f t="shared" si="31"/>
        <v>#NUM!</v>
      </c>
      <c r="BJ30" t="e">
        <f t="shared" si="31"/>
        <v>#NUM!</v>
      </c>
      <c r="BK30" t="e">
        <f t="shared" si="31"/>
        <v>#NUM!</v>
      </c>
      <c r="BL30" t="e">
        <f t="shared" si="31"/>
        <v>#NUM!</v>
      </c>
      <c r="BM30" t="e">
        <f t="shared" si="31"/>
        <v>#NUM!</v>
      </c>
      <c r="BN30" t="e">
        <f t="shared" si="31"/>
        <v>#NUM!</v>
      </c>
      <c r="BO30" t="e">
        <f t="shared" si="31"/>
        <v>#NUM!</v>
      </c>
      <c r="BP30" t="e">
        <f t="shared" si="31"/>
        <v>#NUM!</v>
      </c>
      <c r="BQ30" t="e">
        <f t="shared" si="31"/>
        <v>#NUM!</v>
      </c>
      <c r="BR30" t="e">
        <f t="shared" si="31"/>
        <v>#NUM!</v>
      </c>
      <c r="BS30" t="e">
        <f t="shared" si="31"/>
        <v>#NUM!</v>
      </c>
      <c r="BT30" t="e">
        <f t="shared" si="31"/>
        <v>#NUM!</v>
      </c>
      <c r="BU30" t="e">
        <f t="shared" si="31"/>
        <v>#NUM!</v>
      </c>
      <c r="BV30" t="e">
        <f t="shared" si="31"/>
        <v>#NUM!</v>
      </c>
      <c r="BW30" t="e">
        <f t="shared" si="31"/>
        <v>#NUM!</v>
      </c>
      <c r="BX30" t="e">
        <f t="shared" si="31"/>
        <v>#NUM!</v>
      </c>
      <c r="BY30" t="e">
        <f t="shared" si="31"/>
        <v>#NUM!</v>
      </c>
      <c r="BZ30" t="e">
        <f t="shared" si="31"/>
        <v>#NUM!</v>
      </c>
      <c r="CA30" t="e">
        <f t="shared" si="31"/>
        <v>#NUM!</v>
      </c>
      <c r="CB30" t="e">
        <f t="shared" si="31"/>
        <v>#NUM!</v>
      </c>
      <c r="CC30" t="e">
        <f t="shared" si="31"/>
        <v>#NUM!</v>
      </c>
      <c r="CD30" t="e">
        <f t="shared" si="31"/>
        <v>#NUM!</v>
      </c>
      <c r="CE30" t="e">
        <f t="shared" ref="CE30:DJ30" si="32">_xlfn.NORM.DIST(CD$17,$J30,$K30,FALSE)</f>
        <v>#NUM!</v>
      </c>
      <c r="CF30" t="e">
        <f t="shared" si="32"/>
        <v>#NUM!</v>
      </c>
      <c r="CG30" t="e">
        <f t="shared" si="32"/>
        <v>#NUM!</v>
      </c>
      <c r="CH30" t="e">
        <f t="shared" si="32"/>
        <v>#NUM!</v>
      </c>
      <c r="CI30" t="e">
        <f t="shared" si="32"/>
        <v>#NUM!</v>
      </c>
      <c r="CJ30" t="e">
        <f t="shared" si="32"/>
        <v>#NUM!</v>
      </c>
      <c r="CK30" t="e">
        <f t="shared" si="32"/>
        <v>#NUM!</v>
      </c>
      <c r="CL30" t="e">
        <f t="shared" si="32"/>
        <v>#NUM!</v>
      </c>
      <c r="CM30" t="e">
        <f t="shared" si="32"/>
        <v>#NUM!</v>
      </c>
      <c r="CN30" t="e">
        <f t="shared" si="32"/>
        <v>#NUM!</v>
      </c>
      <c r="CO30" t="e">
        <f t="shared" si="32"/>
        <v>#NUM!</v>
      </c>
      <c r="CP30" t="e">
        <f t="shared" si="32"/>
        <v>#NUM!</v>
      </c>
      <c r="CQ30" t="e">
        <f t="shared" si="32"/>
        <v>#NUM!</v>
      </c>
      <c r="CR30" t="e">
        <f t="shared" si="32"/>
        <v>#NUM!</v>
      </c>
      <c r="CS30" t="e">
        <f t="shared" si="32"/>
        <v>#NUM!</v>
      </c>
      <c r="CT30" t="e">
        <f t="shared" si="32"/>
        <v>#NUM!</v>
      </c>
      <c r="CU30" t="e">
        <f t="shared" si="32"/>
        <v>#NUM!</v>
      </c>
      <c r="CV30" t="e">
        <f t="shared" si="32"/>
        <v>#NUM!</v>
      </c>
      <c r="CW30" t="e">
        <f t="shared" si="32"/>
        <v>#NUM!</v>
      </c>
      <c r="CX30" t="e">
        <f t="shared" si="32"/>
        <v>#NUM!</v>
      </c>
      <c r="CY30" t="e">
        <f t="shared" si="32"/>
        <v>#NUM!</v>
      </c>
      <c r="CZ30" t="e">
        <f t="shared" si="32"/>
        <v>#NUM!</v>
      </c>
      <c r="DA30" t="e">
        <f t="shared" si="32"/>
        <v>#NUM!</v>
      </c>
      <c r="DB30" t="e">
        <f t="shared" si="32"/>
        <v>#NUM!</v>
      </c>
      <c r="DC30" t="e">
        <f t="shared" si="32"/>
        <v>#NUM!</v>
      </c>
      <c r="DD30" t="e">
        <f t="shared" si="32"/>
        <v>#NUM!</v>
      </c>
      <c r="DE30" t="e">
        <f t="shared" si="32"/>
        <v>#NUM!</v>
      </c>
      <c r="DF30" t="e">
        <f t="shared" si="32"/>
        <v>#NUM!</v>
      </c>
      <c r="DG30" t="e">
        <f t="shared" si="32"/>
        <v>#NUM!</v>
      </c>
      <c r="DH30" t="e">
        <f t="shared" si="32"/>
        <v>#NUM!</v>
      </c>
      <c r="DI30" t="e">
        <f t="shared" si="32"/>
        <v>#NUM!</v>
      </c>
      <c r="DJ30" s="2" t="e">
        <f t="shared" si="32"/>
        <v>#NUM!</v>
      </c>
      <c r="DK30" t="e">
        <f t="shared" ref="DK30:EP30" si="33">_xlfn.NORM.DIST(DJ$17,$J30,$K30,FALSE)</f>
        <v>#NUM!</v>
      </c>
      <c r="DL30" t="e">
        <f t="shared" si="33"/>
        <v>#NUM!</v>
      </c>
      <c r="DM30" t="e">
        <f t="shared" si="33"/>
        <v>#NUM!</v>
      </c>
      <c r="DN30" t="e">
        <f t="shared" si="33"/>
        <v>#NUM!</v>
      </c>
      <c r="DO30" t="e">
        <f t="shared" si="33"/>
        <v>#NUM!</v>
      </c>
      <c r="DP30" t="e">
        <f t="shared" si="33"/>
        <v>#NUM!</v>
      </c>
      <c r="DQ30" t="e">
        <f t="shared" si="33"/>
        <v>#NUM!</v>
      </c>
      <c r="DR30" t="e">
        <f t="shared" si="33"/>
        <v>#NUM!</v>
      </c>
      <c r="DS30" t="e">
        <f t="shared" si="33"/>
        <v>#NUM!</v>
      </c>
      <c r="DT30" t="e">
        <f t="shared" si="33"/>
        <v>#NUM!</v>
      </c>
      <c r="DU30" t="e">
        <f t="shared" si="33"/>
        <v>#NUM!</v>
      </c>
      <c r="DV30" t="e">
        <f t="shared" si="33"/>
        <v>#NUM!</v>
      </c>
      <c r="DW30" t="e">
        <f t="shared" si="33"/>
        <v>#NUM!</v>
      </c>
      <c r="DX30" t="e">
        <f t="shared" si="33"/>
        <v>#NUM!</v>
      </c>
      <c r="DY30" t="e">
        <f t="shared" si="33"/>
        <v>#NUM!</v>
      </c>
      <c r="DZ30" t="e">
        <f t="shared" si="33"/>
        <v>#NUM!</v>
      </c>
      <c r="EA30" t="e">
        <f t="shared" si="33"/>
        <v>#NUM!</v>
      </c>
      <c r="EB30" t="e">
        <f t="shared" si="33"/>
        <v>#NUM!</v>
      </c>
      <c r="EC30" t="e">
        <f t="shared" si="33"/>
        <v>#NUM!</v>
      </c>
      <c r="ED30" t="e">
        <f t="shared" si="33"/>
        <v>#NUM!</v>
      </c>
      <c r="EE30" t="e">
        <f t="shared" si="33"/>
        <v>#NUM!</v>
      </c>
      <c r="EF30" t="e">
        <f t="shared" si="33"/>
        <v>#NUM!</v>
      </c>
      <c r="EG30" t="e">
        <f t="shared" si="33"/>
        <v>#NUM!</v>
      </c>
      <c r="EH30" t="e">
        <f t="shared" si="33"/>
        <v>#NUM!</v>
      </c>
      <c r="EI30" t="e">
        <f t="shared" si="33"/>
        <v>#NUM!</v>
      </c>
      <c r="EJ30" t="e">
        <f t="shared" si="33"/>
        <v>#NUM!</v>
      </c>
      <c r="EK30" t="e">
        <f t="shared" si="33"/>
        <v>#NUM!</v>
      </c>
      <c r="EL30" t="e">
        <f t="shared" si="33"/>
        <v>#NUM!</v>
      </c>
      <c r="EM30" t="e">
        <f t="shared" si="33"/>
        <v>#NUM!</v>
      </c>
      <c r="EN30" t="e">
        <f t="shared" si="33"/>
        <v>#NUM!</v>
      </c>
      <c r="EO30" t="e">
        <f t="shared" si="33"/>
        <v>#NUM!</v>
      </c>
      <c r="EP30" t="e">
        <f t="shared" si="33"/>
        <v>#NUM!</v>
      </c>
      <c r="EQ30" t="e">
        <f t="shared" ref="EQ30:FV30" si="34">_xlfn.NORM.DIST(EP$17,$J30,$K30,FALSE)</f>
        <v>#NUM!</v>
      </c>
      <c r="ER30" t="e">
        <f t="shared" si="34"/>
        <v>#NUM!</v>
      </c>
      <c r="ES30" t="e">
        <f t="shared" si="34"/>
        <v>#NUM!</v>
      </c>
      <c r="ET30" t="e">
        <f t="shared" si="34"/>
        <v>#NUM!</v>
      </c>
      <c r="EU30" t="e">
        <f t="shared" si="34"/>
        <v>#NUM!</v>
      </c>
      <c r="EV30" t="e">
        <f t="shared" si="34"/>
        <v>#NUM!</v>
      </c>
      <c r="EW30" t="e">
        <f t="shared" si="34"/>
        <v>#NUM!</v>
      </c>
      <c r="EX30" t="e">
        <f t="shared" si="34"/>
        <v>#NUM!</v>
      </c>
      <c r="EY30" t="e">
        <f t="shared" si="34"/>
        <v>#NUM!</v>
      </c>
      <c r="EZ30" t="e">
        <f t="shared" si="34"/>
        <v>#NUM!</v>
      </c>
      <c r="FA30" t="e">
        <f t="shared" si="34"/>
        <v>#NUM!</v>
      </c>
      <c r="FB30" t="e">
        <f t="shared" si="34"/>
        <v>#NUM!</v>
      </c>
      <c r="FC30" t="e">
        <f t="shared" si="34"/>
        <v>#NUM!</v>
      </c>
      <c r="FD30" t="e">
        <f t="shared" si="34"/>
        <v>#NUM!</v>
      </c>
      <c r="FE30" t="e">
        <f t="shared" si="34"/>
        <v>#NUM!</v>
      </c>
      <c r="FF30" t="e">
        <f t="shared" si="34"/>
        <v>#NUM!</v>
      </c>
      <c r="FG30" t="e">
        <f t="shared" si="34"/>
        <v>#NUM!</v>
      </c>
      <c r="FH30" t="e">
        <f t="shared" si="34"/>
        <v>#NUM!</v>
      </c>
      <c r="FI30" t="e">
        <f t="shared" si="34"/>
        <v>#NUM!</v>
      </c>
      <c r="FJ30" t="e">
        <f t="shared" si="34"/>
        <v>#NUM!</v>
      </c>
      <c r="FK30" t="e">
        <f t="shared" si="34"/>
        <v>#NUM!</v>
      </c>
      <c r="FL30" t="e">
        <f t="shared" si="34"/>
        <v>#NUM!</v>
      </c>
      <c r="FM30" t="e">
        <f t="shared" si="34"/>
        <v>#NUM!</v>
      </c>
      <c r="FN30" t="e">
        <f t="shared" si="34"/>
        <v>#NUM!</v>
      </c>
      <c r="FO30" t="e">
        <f t="shared" si="34"/>
        <v>#NUM!</v>
      </c>
      <c r="FP30" t="e">
        <f t="shared" si="34"/>
        <v>#NUM!</v>
      </c>
      <c r="FQ30" t="e">
        <f t="shared" si="34"/>
        <v>#NUM!</v>
      </c>
      <c r="FR30" t="e">
        <f t="shared" si="34"/>
        <v>#NUM!</v>
      </c>
      <c r="FS30" t="e">
        <f t="shared" si="34"/>
        <v>#NUM!</v>
      </c>
      <c r="FT30" t="e">
        <f t="shared" si="34"/>
        <v>#NUM!</v>
      </c>
      <c r="FU30" t="e">
        <f t="shared" si="34"/>
        <v>#NUM!</v>
      </c>
      <c r="FV30" t="e">
        <f t="shared" si="34"/>
        <v>#NUM!</v>
      </c>
      <c r="FW30" t="e">
        <f t="shared" ref="FW30:HF30" si="35">_xlfn.NORM.DIST(FV$17,$J30,$K30,FALSE)</f>
        <v>#NUM!</v>
      </c>
      <c r="FX30" t="e">
        <f t="shared" si="35"/>
        <v>#NUM!</v>
      </c>
      <c r="FY30" t="e">
        <f t="shared" si="35"/>
        <v>#NUM!</v>
      </c>
      <c r="FZ30" t="e">
        <f t="shared" si="35"/>
        <v>#NUM!</v>
      </c>
      <c r="GA30" t="e">
        <f t="shared" si="35"/>
        <v>#NUM!</v>
      </c>
      <c r="GB30" t="e">
        <f t="shared" si="35"/>
        <v>#NUM!</v>
      </c>
      <c r="GC30" t="e">
        <f t="shared" si="35"/>
        <v>#NUM!</v>
      </c>
      <c r="GD30" t="e">
        <f t="shared" si="35"/>
        <v>#NUM!</v>
      </c>
      <c r="GE30" t="e">
        <f t="shared" si="35"/>
        <v>#NUM!</v>
      </c>
      <c r="GF30" t="e">
        <f t="shared" si="35"/>
        <v>#NUM!</v>
      </c>
      <c r="GG30" t="e">
        <f t="shared" si="35"/>
        <v>#NUM!</v>
      </c>
      <c r="GH30" t="e">
        <f t="shared" si="35"/>
        <v>#NUM!</v>
      </c>
      <c r="GI30" t="e">
        <f t="shared" si="35"/>
        <v>#NUM!</v>
      </c>
      <c r="GJ30" t="e">
        <f t="shared" si="35"/>
        <v>#NUM!</v>
      </c>
      <c r="GK30" t="e">
        <f t="shared" si="35"/>
        <v>#NUM!</v>
      </c>
      <c r="GL30" t="e">
        <f t="shared" si="35"/>
        <v>#NUM!</v>
      </c>
      <c r="GM30" t="e">
        <f t="shared" si="35"/>
        <v>#NUM!</v>
      </c>
      <c r="GN30" t="e">
        <f t="shared" si="35"/>
        <v>#NUM!</v>
      </c>
      <c r="GO30" t="e">
        <f t="shared" si="35"/>
        <v>#NUM!</v>
      </c>
      <c r="GP30" t="e">
        <f t="shared" si="35"/>
        <v>#NUM!</v>
      </c>
      <c r="GQ30" t="e">
        <f t="shared" si="35"/>
        <v>#NUM!</v>
      </c>
      <c r="GR30" t="e">
        <f t="shared" si="35"/>
        <v>#NUM!</v>
      </c>
      <c r="GS30" t="e">
        <f t="shared" si="35"/>
        <v>#NUM!</v>
      </c>
      <c r="GT30" t="e">
        <f t="shared" si="35"/>
        <v>#NUM!</v>
      </c>
      <c r="GU30" t="e">
        <f t="shared" si="35"/>
        <v>#NUM!</v>
      </c>
      <c r="GV30" t="e">
        <f t="shared" si="35"/>
        <v>#NUM!</v>
      </c>
      <c r="GW30" t="e">
        <f t="shared" si="35"/>
        <v>#NUM!</v>
      </c>
      <c r="GX30" t="e">
        <f t="shared" si="35"/>
        <v>#NUM!</v>
      </c>
      <c r="GY30" t="e">
        <f t="shared" si="35"/>
        <v>#NUM!</v>
      </c>
      <c r="GZ30" t="e">
        <f t="shared" si="35"/>
        <v>#NUM!</v>
      </c>
      <c r="HA30" t="e">
        <f t="shared" si="35"/>
        <v>#NUM!</v>
      </c>
      <c r="HB30" t="e">
        <f t="shared" si="35"/>
        <v>#NUM!</v>
      </c>
      <c r="HC30" t="e">
        <f t="shared" si="35"/>
        <v>#NUM!</v>
      </c>
      <c r="HD30" t="e">
        <f t="shared" si="35"/>
        <v>#NUM!</v>
      </c>
      <c r="HE30" t="e">
        <f t="shared" si="35"/>
        <v>#NUM!</v>
      </c>
      <c r="HF30" t="e">
        <f t="shared" si="35"/>
        <v>#NUM!</v>
      </c>
    </row>
    <row r="31" spans="1:214" x14ac:dyDescent="0.3">
      <c r="A31" t="s">
        <v>6</v>
      </c>
      <c r="AY31" t="e">
        <f t="shared" ref="AY31:CD31" si="36">_xlfn.NORM.DIST(AX$17,$J31,$K31,FALSE)</f>
        <v>#NUM!</v>
      </c>
      <c r="AZ31" t="e">
        <f t="shared" si="36"/>
        <v>#NUM!</v>
      </c>
      <c r="BA31" t="e">
        <f t="shared" si="36"/>
        <v>#NUM!</v>
      </c>
      <c r="BB31" t="e">
        <f t="shared" si="36"/>
        <v>#NUM!</v>
      </c>
      <c r="BC31" t="e">
        <f t="shared" si="36"/>
        <v>#NUM!</v>
      </c>
      <c r="BD31" t="e">
        <f t="shared" si="36"/>
        <v>#NUM!</v>
      </c>
      <c r="BE31" t="e">
        <f t="shared" si="36"/>
        <v>#NUM!</v>
      </c>
      <c r="BF31" t="e">
        <f t="shared" si="36"/>
        <v>#NUM!</v>
      </c>
      <c r="BG31" t="e">
        <f t="shared" si="36"/>
        <v>#NUM!</v>
      </c>
      <c r="BH31" t="e">
        <f t="shared" si="36"/>
        <v>#NUM!</v>
      </c>
      <c r="BI31" t="e">
        <f t="shared" si="36"/>
        <v>#NUM!</v>
      </c>
      <c r="BJ31" t="e">
        <f t="shared" si="36"/>
        <v>#NUM!</v>
      </c>
      <c r="BK31" t="e">
        <f t="shared" si="36"/>
        <v>#NUM!</v>
      </c>
      <c r="BL31" t="e">
        <f t="shared" si="36"/>
        <v>#NUM!</v>
      </c>
      <c r="BM31" t="e">
        <f t="shared" si="36"/>
        <v>#NUM!</v>
      </c>
      <c r="BN31" t="e">
        <f t="shared" si="36"/>
        <v>#NUM!</v>
      </c>
      <c r="BO31" t="e">
        <f t="shared" si="36"/>
        <v>#NUM!</v>
      </c>
      <c r="BP31" t="e">
        <f t="shared" si="36"/>
        <v>#NUM!</v>
      </c>
      <c r="BQ31" t="e">
        <f t="shared" si="36"/>
        <v>#NUM!</v>
      </c>
      <c r="BR31" t="e">
        <f t="shared" si="36"/>
        <v>#NUM!</v>
      </c>
      <c r="BS31" t="e">
        <f t="shared" si="36"/>
        <v>#NUM!</v>
      </c>
      <c r="BT31" t="e">
        <f t="shared" si="36"/>
        <v>#NUM!</v>
      </c>
      <c r="BU31" t="e">
        <f t="shared" si="36"/>
        <v>#NUM!</v>
      </c>
      <c r="BV31" t="e">
        <f t="shared" si="36"/>
        <v>#NUM!</v>
      </c>
      <c r="BW31" t="e">
        <f t="shared" si="36"/>
        <v>#NUM!</v>
      </c>
      <c r="BX31" t="e">
        <f t="shared" si="36"/>
        <v>#NUM!</v>
      </c>
      <c r="BY31" t="e">
        <f t="shared" si="36"/>
        <v>#NUM!</v>
      </c>
      <c r="BZ31" t="e">
        <f t="shared" si="36"/>
        <v>#NUM!</v>
      </c>
      <c r="CA31" t="e">
        <f t="shared" si="36"/>
        <v>#NUM!</v>
      </c>
      <c r="CB31" t="e">
        <f t="shared" si="36"/>
        <v>#NUM!</v>
      </c>
      <c r="CC31" t="e">
        <f t="shared" si="36"/>
        <v>#NUM!</v>
      </c>
      <c r="CD31" t="e">
        <f t="shared" si="36"/>
        <v>#NUM!</v>
      </c>
      <c r="CE31" t="e">
        <f t="shared" ref="CE31:DJ31" si="37">_xlfn.NORM.DIST(CD$17,$J31,$K31,FALSE)</f>
        <v>#NUM!</v>
      </c>
      <c r="CF31" t="e">
        <f t="shared" si="37"/>
        <v>#NUM!</v>
      </c>
      <c r="CG31" t="e">
        <f t="shared" si="37"/>
        <v>#NUM!</v>
      </c>
      <c r="CH31" t="e">
        <f t="shared" si="37"/>
        <v>#NUM!</v>
      </c>
      <c r="CI31" t="e">
        <f t="shared" si="37"/>
        <v>#NUM!</v>
      </c>
      <c r="CJ31" t="e">
        <f t="shared" si="37"/>
        <v>#NUM!</v>
      </c>
      <c r="CK31" t="e">
        <f t="shared" si="37"/>
        <v>#NUM!</v>
      </c>
      <c r="CL31" t="e">
        <f t="shared" si="37"/>
        <v>#NUM!</v>
      </c>
      <c r="CM31" t="e">
        <f t="shared" si="37"/>
        <v>#NUM!</v>
      </c>
      <c r="CN31" t="e">
        <f t="shared" si="37"/>
        <v>#NUM!</v>
      </c>
      <c r="CO31" t="e">
        <f t="shared" si="37"/>
        <v>#NUM!</v>
      </c>
      <c r="CP31" t="e">
        <f t="shared" si="37"/>
        <v>#NUM!</v>
      </c>
      <c r="CQ31" t="e">
        <f t="shared" si="37"/>
        <v>#NUM!</v>
      </c>
      <c r="CR31" t="e">
        <f t="shared" si="37"/>
        <v>#NUM!</v>
      </c>
      <c r="CS31" t="e">
        <f t="shared" si="37"/>
        <v>#NUM!</v>
      </c>
      <c r="CT31" t="e">
        <f t="shared" si="37"/>
        <v>#NUM!</v>
      </c>
      <c r="CU31" t="e">
        <f t="shared" si="37"/>
        <v>#NUM!</v>
      </c>
      <c r="CV31" t="e">
        <f t="shared" si="37"/>
        <v>#NUM!</v>
      </c>
      <c r="CW31" t="e">
        <f t="shared" si="37"/>
        <v>#NUM!</v>
      </c>
      <c r="CX31" t="e">
        <f t="shared" si="37"/>
        <v>#NUM!</v>
      </c>
      <c r="CY31" t="e">
        <f t="shared" si="37"/>
        <v>#NUM!</v>
      </c>
      <c r="CZ31" t="e">
        <f t="shared" si="37"/>
        <v>#NUM!</v>
      </c>
      <c r="DA31" t="e">
        <f t="shared" si="37"/>
        <v>#NUM!</v>
      </c>
      <c r="DB31" t="e">
        <f t="shared" si="37"/>
        <v>#NUM!</v>
      </c>
      <c r="DC31" t="e">
        <f t="shared" si="37"/>
        <v>#NUM!</v>
      </c>
      <c r="DD31" t="e">
        <f t="shared" si="37"/>
        <v>#NUM!</v>
      </c>
      <c r="DE31" t="e">
        <f t="shared" si="37"/>
        <v>#NUM!</v>
      </c>
      <c r="DF31" t="e">
        <f t="shared" si="37"/>
        <v>#NUM!</v>
      </c>
      <c r="DG31" t="e">
        <f t="shared" si="37"/>
        <v>#NUM!</v>
      </c>
      <c r="DH31" t="e">
        <f t="shared" si="37"/>
        <v>#NUM!</v>
      </c>
      <c r="DI31" t="e">
        <f t="shared" si="37"/>
        <v>#NUM!</v>
      </c>
      <c r="DJ31" s="2" t="e">
        <f t="shared" si="37"/>
        <v>#NUM!</v>
      </c>
      <c r="DK31" t="e">
        <f t="shared" ref="DK31:EP31" si="38">_xlfn.NORM.DIST(DJ$17,$J31,$K31,FALSE)</f>
        <v>#NUM!</v>
      </c>
      <c r="DL31" t="e">
        <f t="shared" si="38"/>
        <v>#NUM!</v>
      </c>
      <c r="DM31" t="e">
        <f t="shared" si="38"/>
        <v>#NUM!</v>
      </c>
      <c r="DN31" t="e">
        <f t="shared" si="38"/>
        <v>#NUM!</v>
      </c>
      <c r="DO31" t="e">
        <f t="shared" si="38"/>
        <v>#NUM!</v>
      </c>
      <c r="DP31" t="e">
        <f t="shared" si="38"/>
        <v>#NUM!</v>
      </c>
      <c r="DQ31" t="e">
        <f t="shared" si="38"/>
        <v>#NUM!</v>
      </c>
      <c r="DR31" t="e">
        <f t="shared" si="38"/>
        <v>#NUM!</v>
      </c>
      <c r="DS31" t="e">
        <f t="shared" si="38"/>
        <v>#NUM!</v>
      </c>
      <c r="DT31" t="e">
        <f t="shared" si="38"/>
        <v>#NUM!</v>
      </c>
      <c r="DU31" t="e">
        <f t="shared" si="38"/>
        <v>#NUM!</v>
      </c>
      <c r="DV31" t="e">
        <f t="shared" si="38"/>
        <v>#NUM!</v>
      </c>
      <c r="DW31" t="e">
        <f t="shared" si="38"/>
        <v>#NUM!</v>
      </c>
      <c r="DX31" t="e">
        <f t="shared" si="38"/>
        <v>#NUM!</v>
      </c>
      <c r="DY31" t="e">
        <f t="shared" si="38"/>
        <v>#NUM!</v>
      </c>
      <c r="DZ31" t="e">
        <f t="shared" si="38"/>
        <v>#NUM!</v>
      </c>
      <c r="EA31" t="e">
        <f t="shared" si="38"/>
        <v>#NUM!</v>
      </c>
      <c r="EB31" t="e">
        <f t="shared" si="38"/>
        <v>#NUM!</v>
      </c>
      <c r="EC31" t="e">
        <f t="shared" si="38"/>
        <v>#NUM!</v>
      </c>
      <c r="ED31" t="e">
        <f t="shared" si="38"/>
        <v>#NUM!</v>
      </c>
      <c r="EE31" t="e">
        <f t="shared" si="38"/>
        <v>#NUM!</v>
      </c>
      <c r="EF31" t="e">
        <f t="shared" si="38"/>
        <v>#NUM!</v>
      </c>
      <c r="EG31" t="e">
        <f t="shared" si="38"/>
        <v>#NUM!</v>
      </c>
      <c r="EH31" t="e">
        <f t="shared" si="38"/>
        <v>#NUM!</v>
      </c>
      <c r="EI31" t="e">
        <f t="shared" si="38"/>
        <v>#NUM!</v>
      </c>
      <c r="EJ31" t="e">
        <f t="shared" si="38"/>
        <v>#NUM!</v>
      </c>
      <c r="EK31" t="e">
        <f t="shared" si="38"/>
        <v>#NUM!</v>
      </c>
      <c r="EL31" t="e">
        <f t="shared" si="38"/>
        <v>#NUM!</v>
      </c>
      <c r="EM31" t="e">
        <f t="shared" si="38"/>
        <v>#NUM!</v>
      </c>
      <c r="EN31" t="e">
        <f t="shared" si="38"/>
        <v>#NUM!</v>
      </c>
      <c r="EO31" t="e">
        <f t="shared" si="38"/>
        <v>#NUM!</v>
      </c>
      <c r="EP31" t="e">
        <f t="shared" si="38"/>
        <v>#NUM!</v>
      </c>
      <c r="EQ31" t="e">
        <f t="shared" ref="EQ31:FV31" si="39">_xlfn.NORM.DIST(EP$17,$J31,$K31,FALSE)</f>
        <v>#NUM!</v>
      </c>
      <c r="ER31" t="e">
        <f t="shared" si="39"/>
        <v>#NUM!</v>
      </c>
      <c r="ES31" t="e">
        <f t="shared" si="39"/>
        <v>#NUM!</v>
      </c>
      <c r="ET31" t="e">
        <f t="shared" si="39"/>
        <v>#NUM!</v>
      </c>
      <c r="EU31" t="e">
        <f t="shared" si="39"/>
        <v>#NUM!</v>
      </c>
      <c r="EV31" t="e">
        <f t="shared" si="39"/>
        <v>#NUM!</v>
      </c>
      <c r="EW31" t="e">
        <f t="shared" si="39"/>
        <v>#NUM!</v>
      </c>
      <c r="EX31" t="e">
        <f t="shared" si="39"/>
        <v>#NUM!</v>
      </c>
      <c r="EY31" t="e">
        <f t="shared" si="39"/>
        <v>#NUM!</v>
      </c>
      <c r="EZ31" t="e">
        <f t="shared" si="39"/>
        <v>#NUM!</v>
      </c>
      <c r="FA31" t="e">
        <f t="shared" si="39"/>
        <v>#NUM!</v>
      </c>
      <c r="FB31" t="e">
        <f t="shared" si="39"/>
        <v>#NUM!</v>
      </c>
      <c r="FC31" t="e">
        <f t="shared" si="39"/>
        <v>#NUM!</v>
      </c>
      <c r="FD31" t="e">
        <f t="shared" si="39"/>
        <v>#NUM!</v>
      </c>
      <c r="FE31" t="e">
        <f t="shared" si="39"/>
        <v>#NUM!</v>
      </c>
      <c r="FF31" t="e">
        <f t="shared" si="39"/>
        <v>#NUM!</v>
      </c>
      <c r="FG31" t="e">
        <f t="shared" si="39"/>
        <v>#NUM!</v>
      </c>
      <c r="FH31" t="e">
        <f t="shared" si="39"/>
        <v>#NUM!</v>
      </c>
      <c r="FI31" t="e">
        <f t="shared" si="39"/>
        <v>#NUM!</v>
      </c>
      <c r="FJ31" t="e">
        <f t="shared" si="39"/>
        <v>#NUM!</v>
      </c>
      <c r="FK31" t="e">
        <f t="shared" si="39"/>
        <v>#NUM!</v>
      </c>
      <c r="FL31" t="e">
        <f t="shared" si="39"/>
        <v>#NUM!</v>
      </c>
      <c r="FM31" t="e">
        <f t="shared" si="39"/>
        <v>#NUM!</v>
      </c>
      <c r="FN31" t="e">
        <f t="shared" si="39"/>
        <v>#NUM!</v>
      </c>
      <c r="FO31" t="e">
        <f t="shared" si="39"/>
        <v>#NUM!</v>
      </c>
      <c r="FP31" t="e">
        <f t="shared" si="39"/>
        <v>#NUM!</v>
      </c>
      <c r="FQ31" t="e">
        <f t="shared" si="39"/>
        <v>#NUM!</v>
      </c>
      <c r="FR31" t="e">
        <f t="shared" si="39"/>
        <v>#NUM!</v>
      </c>
      <c r="FS31" t="e">
        <f t="shared" si="39"/>
        <v>#NUM!</v>
      </c>
      <c r="FT31" t="e">
        <f t="shared" si="39"/>
        <v>#NUM!</v>
      </c>
      <c r="FU31" t="e">
        <f t="shared" si="39"/>
        <v>#NUM!</v>
      </c>
      <c r="FV31" t="e">
        <f t="shared" si="39"/>
        <v>#NUM!</v>
      </c>
      <c r="FW31" t="e">
        <f t="shared" ref="FW31:HF31" si="40">_xlfn.NORM.DIST(FV$17,$J31,$K31,FALSE)</f>
        <v>#NUM!</v>
      </c>
      <c r="FX31" t="e">
        <f t="shared" si="40"/>
        <v>#NUM!</v>
      </c>
      <c r="FY31" t="e">
        <f t="shared" si="40"/>
        <v>#NUM!</v>
      </c>
      <c r="FZ31" t="e">
        <f t="shared" si="40"/>
        <v>#NUM!</v>
      </c>
      <c r="GA31" t="e">
        <f t="shared" si="40"/>
        <v>#NUM!</v>
      </c>
      <c r="GB31" t="e">
        <f t="shared" si="40"/>
        <v>#NUM!</v>
      </c>
      <c r="GC31" t="e">
        <f t="shared" si="40"/>
        <v>#NUM!</v>
      </c>
      <c r="GD31" t="e">
        <f t="shared" si="40"/>
        <v>#NUM!</v>
      </c>
      <c r="GE31" t="e">
        <f t="shared" si="40"/>
        <v>#NUM!</v>
      </c>
      <c r="GF31" t="e">
        <f t="shared" si="40"/>
        <v>#NUM!</v>
      </c>
      <c r="GG31" t="e">
        <f t="shared" si="40"/>
        <v>#NUM!</v>
      </c>
      <c r="GH31" t="e">
        <f t="shared" si="40"/>
        <v>#NUM!</v>
      </c>
      <c r="GI31" t="e">
        <f t="shared" si="40"/>
        <v>#NUM!</v>
      </c>
      <c r="GJ31" t="e">
        <f t="shared" si="40"/>
        <v>#NUM!</v>
      </c>
      <c r="GK31" t="e">
        <f t="shared" si="40"/>
        <v>#NUM!</v>
      </c>
      <c r="GL31" t="e">
        <f t="shared" si="40"/>
        <v>#NUM!</v>
      </c>
      <c r="GM31" t="e">
        <f t="shared" si="40"/>
        <v>#NUM!</v>
      </c>
      <c r="GN31" t="e">
        <f t="shared" si="40"/>
        <v>#NUM!</v>
      </c>
      <c r="GO31" t="e">
        <f t="shared" si="40"/>
        <v>#NUM!</v>
      </c>
      <c r="GP31" t="e">
        <f t="shared" si="40"/>
        <v>#NUM!</v>
      </c>
      <c r="GQ31" t="e">
        <f t="shared" si="40"/>
        <v>#NUM!</v>
      </c>
      <c r="GR31" t="e">
        <f t="shared" si="40"/>
        <v>#NUM!</v>
      </c>
      <c r="GS31" t="e">
        <f t="shared" si="40"/>
        <v>#NUM!</v>
      </c>
      <c r="GT31" t="e">
        <f t="shared" si="40"/>
        <v>#NUM!</v>
      </c>
      <c r="GU31" t="e">
        <f t="shared" si="40"/>
        <v>#NUM!</v>
      </c>
      <c r="GV31" t="e">
        <f t="shared" si="40"/>
        <v>#NUM!</v>
      </c>
      <c r="GW31" t="e">
        <f t="shared" si="40"/>
        <v>#NUM!</v>
      </c>
      <c r="GX31" t="e">
        <f t="shared" si="40"/>
        <v>#NUM!</v>
      </c>
      <c r="GY31" t="e">
        <f t="shared" si="40"/>
        <v>#NUM!</v>
      </c>
      <c r="GZ31" t="e">
        <f t="shared" si="40"/>
        <v>#NUM!</v>
      </c>
      <c r="HA31" t="e">
        <f t="shared" si="40"/>
        <v>#NUM!</v>
      </c>
      <c r="HB31" t="e">
        <f t="shared" si="40"/>
        <v>#NUM!</v>
      </c>
      <c r="HC31" t="e">
        <f t="shared" si="40"/>
        <v>#NUM!</v>
      </c>
      <c r="HD31" t="e">
        <f t="shared" si="40"/>
        <v>#NUM!</v>
      </c>
      <c r="HE31" t="e">
        <f t="shared" si="40"/>
        <v>#NUM!</v>
      </c>
      <c r="HF31" t="e">
        <f t="shared" si="40"/>
        <v>#NUM!</v>
      </c>
    </row>
    <row r="32" spans="1:214" x14ac:dyDescent="0.3">
      <c r="B32">
        <v>1.55009</v>
      </c>
      <c r="C32">
        <v>1.3285100000000001</v>
      </c>
      <c r="D32">
        <v>1.3016300000000001</v>
      </c>
      <c r="E32">
        <v>1.2749299999999999</v>
      </c>
      <c r="F32">
        <v>1.2484200000000001</v>
      </c>
      <c r="G32">
        <v>1.22211</v>
      </c>
      <c r="H32">
        <v>1.1959900000000001</v>
      </c>
      <c r="AY32" t="e">
        <f t="shared" ref="AY32:CD32" si="41">_xlfn.NORM.DIST(AX$17,$J32,$K32,FALSE)</f>
        <v>#NUM!</v>
      </c>
      <c r="AZ32" t="e">
        <f t="shared" si="41"/>
        <v>#NUM!</v>
      </c>
      <c r="BA32" t="e">
        <f t="shared" si="41"/>
        <v>#NUM!</v>
      </c>
      <c r="BB32" t="e">
        <f t="shared" si="41"/>
        <v>#NUM!</v>
      </c>
      <c r="BC32" t="e">
        <f t="shared" si="41"/>
        <v>#NUM!</v>
      </c>
      <c r="BD32" t="e">
        <f t="shared" si="41"/>
        <v>#NUM!</v>
      </c>
      <c r="BE32" t="e">
        <f t="shared" si="41"/>
        <v>#NUM!</v>
      </c>
      <c r="BF32" t="e">
        <f t="shared" si="41"/>
        <v>#NUM!</v>
      </c>
      <c r="BG32" t="e">
        <f t="shared" si="41"/>
        <v>#NUM!</v>
      </c>
      <c r="BH32" t="e">
        <f t="shared" si="41"/>
        <v>#NUM!</v>
      </c>
      <c r="BI32" t="e">
        <f t="shared" si="41"/>
        <v>#NUM!</v>
      </c>
      <c r="BJ32" t="e">
        <f t="shared" si="41"/>
        <v>#NUM!</v>
      </c>
      <c r="BK32" t="e">
        <f t="shared" si="41"/>
        <v>#NUM!</v>
      </c>
      <c r="BL32" t="e">
        <f t="shared" si="41"/>
        <v>#NUM!</v>
      </c>
      <c r="BM32" t="e">
        <f t="shared" si="41"/>
        <v>#NUM!</v>
      </c>
      <c r="BN32" t="e">
        <f t="shared" si="41"/>
        <v>#NUM!</v>
      </c>
      <c r="BO32" t="e">
        <f t="shared" si="41"/>
        <v>#NUM!</v>
      </c>
      <c r="BP32" t="e">
        <f t="shared" si="41"/>
        <v>#NUM!</v>
      </c>
      <c r="BQ32" t="e">
        <f t="shared" si="41"/>
        <v>#NUM!</v>
      </c>
      <c r="BR32" t="e">
        <f t="shared" si="41"/>
        <v>#NUM!</v>
      </c>
      <c r="BS32" t="e">
        <f t="shared" si="41"/>
        <v>#NUM!</v>
      </c>
      <c r="BT32" t="e">
        <f t="shared" si="41"/>
        <v>#NUM!</v>
      </c>
      <c r="BU32" t="e">
        <f t="shared" si="41"/>
        <v>#NUM!</v>
      </c>
      <c r="BV32" t="e">
        <f t="shared" si="41"/>
        <v>#NUM!</v>
      </c>
      <c r="BW32" t="e">
        <f t="shared" si="41"/>
        <v>#NUM!</v>
      </c>
      <c r="BX32" t="e">
        <f t="shared" si="41"/>
        <v>#NUM!</v>
      </c>
      <c r="BY32" t="e">
        <f t="shared" si="41"/>
        <v>#NUM!</v>
      </c>
      <c r="BZ32" t="e">
        <f t="shared" si="41"/>
        <v>#NUM!</v>
      </c>
      <c r="CA32" t="e">
        <f t="shared" si="41"/>
        <v>#NUM!</v>
      </c>
      <c r="CB32" t="e">
        <f t="shared" si="41"/>
        <v>#NUM!</v>
      </c>
      <c r="CC32" t="e">
        <f t="shared" si="41"/>
        <v>#NUM!</v>
      </c>
      <c r="CD32" t="e">
        <f t="shared" si="41"/>
        <v>#NUM!</v>
      </c>
      <c r="CE32" t="e">
        <f t="shared" ref="CE32:DJ32" si="42">_xlfn.NORM.DIST(CD$17,$J32,$K32,FALSE)</f>
        <v>#NUM!</v>
      </c>
      <c r="CF32" t="e">
        <f t="shared" si="42"/>
        <v>#NUM!</v>
      </c>
      <c r="CG32" t="e">
        <f t="shared" si="42"/>
        <v>#NUM!</v>
      </c>
      <c r="CH32" t="e">
        <f t="shared" si="42"/>
        <v>#NUM!</v>
      </c>
      <c r="CI32" t="e">
        <f t="shared" si="42"/>
        <v>#NUM!</v>
      </c>
      <c r="CJ32" t="e">
        <f t="shared" si="42"/>
        <v>#NUM!</v>
      </c>
      <c r="CK32" t="e">
        <f t="shared" si="42"/>
        <v>#NUM!</v>
      </c>
      <c r="CL32" t="e">
        <f t="shared" si="42"/>
        <v>#NUM!</v>
      </c>
      <c r="CM32" t="e">
        <f t="shared" si="42"/>
        <v>#NUM!</v>
      </c>
      <c r="CN32" t="e">
        <f t="shared" si="42"/>
        <v>#NUM!</v>
      </c>
      <c r="CO32" t="e">
        <f t="shared" si="42"/>
        <v>#NUM!</v>
      </c>
      <c r="CP32" t="e">
        <f t="shared" si="42"/>
        <v>#NUM!</v>
      </c>
      <c r="CQ32" t="e">
        <f t="shared" si="42"/>
        <v>#NUM!</v>
      </c>
      <c r="CR32" t="e">
        <f t="shared" si="42"/>
        <v>#NUM!</v>
      </c>
      <c r="CS32" t="e">
        <f t="shared" si="42"/>
        <v>#NUM!</v>
      </c>
      <c r="CT32" t="e">
        <f t="shared" si="42"/>
        <v>#NUM!</v>
      </c>
      <c r="CU32" t="e">
        <f t="shared" si="42"/>
        <v>#NUM!</v>
      </c>
      <c r="CV32" t="e">
        <f t="shared" si="42"/>
        <v>#NUM!</v>
      </c>
      <c r="CW32" t="e">
        <f t="shared" si="42"/>
        <v>#NUM!</v>
      </c>
      <c r="CX32" t="e">
        <f t="shared" si="42"/>
        <v>#NUM!</v>
      </c>
      <c r="CY32" t="e">
        <f t="shared" si="42"/>
        <v>#NUM!</v>
      </c>
      <c r="CZ32" t="e">
        <f t="shared" si="42"/>
        <v>#NUM!</v>
      </c>
      <c r="DA32" t="e">
        <f t="shared" si="42"/>
        <v>#NUM!</v>
      </c>
      <c r="DB32" t="e">
        <f t="shared" si="42"/>
        <v>#NUM!</v>
      </c>
      <c r="DC32" t="e">
        <f t="shared" si="42"/>
        <v>#NUM!</v>
      </c>
      <c r="DD32" t="e">
        <f t="shared" si="42"/>
        <v>#NUM!</v>
      </c>
      <c r="DE32" t="e">
        <f t="shared" si="42"/>
        <v>#NUM!</v>
      </c>
      <c r="DF32" t="e">
        <f t="shared" si="42"/>
        <v>#NUM!</v>
      </c>
      <c r="DG32" t="e">
        <f t="shared" si="42"/>
        <v>#NUM!</v>
      </c>
      <c r="DH32" t="e">
        <f t="shared" si="42"/>
        <v>#NUM!</v>
      </c>
      <c r="DI32" t="e">
        <f t="shared" si="42"/>
        <v>#NUM!</v>
      </c>
      <c r="DJ32" s="2" t="e">
        <f t="shared" si="42"/>
        <v>#NUM!</v>
      </c>
      <c r="DK32" t="e">
        <f t="shared" ref="DK32:EP32" si="43">_xlfn.NORM.DIST(DJ$17,$J32,$K32,FALSE)</f>
        <v>#NUM!</v>
      </c>
      <c r="DL32" t="e">
        <f t="shared" si="43"/>
        <v>#NUM!</v>
      </c>
      <c r="DM32" t="e">
        <f t="shared" si="43"/>
        <v>#NUM!</v>
      </c>
      <c r="DN32" t="e">
        <f t="shared" si="43"/>
        <v>#NUM!</v>
      </c>
      <c r="DO32" t="e">
        <f t="shared" si="43"/>
        <v>#NUM!</v>
      </c>
      <c r="DP32" t="e">
        <f t="shared" si="43"/>
        <v>#NUM!</v>
      </c>
      <c r="DQ32" t="e">
        <f t="shared" si="43"/>
        <v>#NUM!</v>
      </c>
      <c r="DR32" t="e">
        <f t="shared" si="43"/>
        <v>#NUM!</v>
      </c>
      <c r="DS32" t="e">
        <f t="shared" si="43"/>
        <v>#NUM!</v>
      </c>
      <c r="DT32" t="e">
        <f t="shared" si="43"/>
        <v>#NUM!</v>
      </c>
      <c r="DU32" t="e">
        <f t="shared" si="43"/>
        <v>#NUM!</v>
      </c>
      <c r="DV32" t="e">
        <f t="shared" si="43"/>
        <v>#NUM!</v>
      </c>
      <c r="DW32" t="e">
        <f t="shared" si="43"/>
        <v>#NUM!</v>
      </c>
      <c r="DX32" t="e">
        <f t="shared" si="43"/>
        <v>#NUM!</v>
      </c>
      <c r="DY32" t="e">
        <f t="shared" si="43"/>
        <v>#NUM!</v>
      </c>
      <c r="DZ32" t="e">
        <f t="shared" si="43"/>
        <v>#NUM!</v>
      </c>
      <c r="EA32" t="e">
        <f t="shared" si="43"/>
        <v>#NUM!</v>
      </c>
      <c r="EB32" t="e">
        <f t="shared" si="43"/>
        <v>#NUM!</v>
      </c>
      <c r="EC32" t="e">
        <f t="shared" si="43"/>
        <v>#NUM!</v>
      </c>
      <c r="ED32" t="e">
        <f t="shared" si="43"/>
        <v>#NUM!</v>
      </c>
      <c r="EE32" t="e">
        <f t="shared" si="43"/>
        <v>#NUM!</v>
      </c>
      <c r="EF32" t="e">
        <f t="shared" si="43"/>
        <v>#NUM!</v>
      </c>
      <c r="EG32" t="e">
        <f t="shared" si="43"/>
        <v>#NUM!</v>
      </c>
      <c r="EH32" t="e">
        <f t="shared" si="43"/>
        <v>#NUM!</v>
      </c>
      <c r="EI32" t="e">
        <f t="shared" si="43"/>
        <v>#NUM!</v>
      </c>
      <c r="EJ32" t="e">
        <f t="shared" si="43"/>
        <v>#NUM!</v>
      </c>
      <c r="EK32" t="e">
        <f t="shared" si="43"/>
        <v>#NUM!</v>
      </c>
      <c r="EL32" t="e">
        <f t="shared" si="43"/>
        <v>#NUM!</v>
      </c>
      <c r="EM32" t="e">
        <f t="shared" si="43"/>
        <v>#NUM!</v>
      </c>
      <c r="EN32" t="e">
        <f t="shared" si="43"/>
        <v>#NUM!</v>
      </c>
      <c r="EO32" t="e">
        <f t="shared" si="43"/>
        <v>#NUM!</v>
      </c>
      <c r="EP32" t="e">
        <f t="shared" si="43"/>
        <v>#NUM!</v>
      </c>
      <c r="EQ32" t="e">
        <f t="shared" ref="EQ32:FV32" si="44">_xlfn.NORM.DIST(EP$17,$J32,$K32,FALSE)</f>
        <v>#NUM!</v>
      </c>
      <c r="ER32" t="e">
        <f t="shared" si="44"/>
        <v>#NUM!</v>
      </c>
      <c r="ES32" t="e">
        <f t="shared" si="44"/>
        <v>#NUM!</v>
      </c>
      <c r="ET32" t="e">
        <f t="shared" si="44"/>
        <v>#NUM!</v>
      </c>
      <c r="EU32" t="e">
        <f t="shared" si="44"/>
        <v>#NUM!</v>
      </c>
      <c r="EV32" t="e">
        <f t="shared" si="44"/>
        <v>#NUM!</v>
      </c>
      <c r="EW32" t="e">
        <f t="shared" si="44"/>
        <v>#NUM!</v>
      </c>
      <c r="EX32" t="e">
        <f t="shared" si="44"/>
        <v>#NUM!</v>
      </c>
      <c r="EY32" t="e">
        <f t="shared" si="44"/>
        <v>#NUM!</v>
      </c>
      <c r="EZ32" t="e">
        <f t="shared" si="44"/>
        <v>#NUM!</v>
      </c>
      <c r="FA32" t="e">
        <f t="shared" si="44"/>
        <v>#NUM!</v>
      </c>
      <c r="FB32" t="e">
        <f t="shared" si="44"/>
        <v>#NUM!</v>
      </c>
      <c r="FC32" t="e">
        <f t="shared" si="44"/>
        <v>#NUM!</v>
      </c>
      <c r="FD32" t="e">
        <f t="shared" si="44"/>
        <v>#NUM!</v>
      </c>
      <c r="FE32" t="e">
        <f t="shared" si="44"/>
        <v>#NUM!</v>
      </c>
      <c r="FF32" t="e">
        <f t="shared" si="44"/>
        <v>#NUM!</v>
      </c>
      <c r="FG32" t="e">
        <f t="shared" si="44"/>
        <v>#NUM!</v>
      </c>
      <c r="FH32" t="e">
        <f t="shared" si="44"/>
        <v>#NUM!</v>
      </c>
      <c r="FI32" t="e">
        <f t="shared" si="44"/>
        <v>#NUM!</v>
      </c>
      <c r="FJ32" t="e">
        <f t="shared" si="44"/>
        <v>#NUM!</v>
      </c>
      <c r="FK32" t="e">
        <f t="shared" si="44"/>
        <v>#NUM!</v>
      </c>
      <c r="FL32" t="e">
        <f t="shared" si="44"/>
        <v>#NUM!</v>
      </c>
      <c r="FM32" t="e">
        <f t="shared" si="44"/>
        <v>#NUM!</v>
      </c>
      <c r="FN32" t="e">
        <f t="shared" si="44"/>
        <v>#NUM!</v>
      </c>
      <c r="FO32" t="e">
        <f t="shared" si="44"/>
        <v>#NUM!</v>
      </c>
      <c r="FP32" t="e">
        <f t="shared" si="44"/>
        <v>#NUM!</v>
      </c>
      <c r="FQ32" t="e">
        <f t="shared" si="44"/>
        <v>#NUM!</v>
      </c>
      <c r="FR32" t="e">
        <f t="shared" si="44"/>
        <v>#NUM!</v>
      </c>
      <c r="FS32" t="e">
        <f t="shared" si="44"/>
        <v>#NUM!</v>
      </c>
      <c r="FT32" t="e">
        <f t="shared" si="44"/>
        <v>#NUM!</v>
      </c>
      <c r="FU32" t="e">
        <f t="shared" si="44"/>
        <v>#NUM!</v>
      </c>
      <c r="FV32" t="e">
        <f t="shared" si="44"/>
        <v>#NUM!</v>
      </c>
      <c r="FW32" t="e">
        <f t="shared" ref="FW32:HF32" si="45">_xlfn.NORM.DIST(FV$17,$J32,$K32,FALSE)</f>
        <v>#NUM!</v>
      </c>
      <c r="FX32" t="e">
        <f t="shared" si="45"/>
        <v>#NUM!</v>
      </c>
      <c r="FY32" t="e">
        <f t="shared" si="45"/>
        <v>#NUM!</v>
      </c>
      <c r="FZ32" t="e">
        <f t="shared" si="45"/>
        <v>#NUM!</v>
      </c>
      <c r="GA32" t="e">
        <f t="shared" si="45"/>
        <v>#NUM!</v>
      </c>
      <c r="GB32" t="e">
        <f t="shared" si="45"/>
        <v>#NUM!</v>
      </c>
      <c r="GC32" t="e">
        <f t="shared" si="45"/>
        <v>#NUM!</v>
      </c>
      <c r="GD32" t="e">
        <f t="shared" si="45"/>
        <v>#NUM!</v>
      </c>
      <c r="GE32" t="e">
        <f t="shared" si="45"/>
        <v>#NUM!</v>
      </c>
      <c r="GF32" t="e">
        <f t="shared" si="45"/>
        <v>#NUM!</v>
      </c>
      <c r="GG32" t="e">
        <f t="shared" si="45"/>
        <v>#NUM!</v>
      </c>
      <c r="GH32" t="e">
        <f t="shared" si="45"/>
        <v>#NUM!</v>
      </c>
      <c r="GI32" t="e">
        <f t="shared" si="45"/>
        <v>#NUM!</v>
      </c>
      <c r="GJ32" t="e">
        <f t="shared" si="45"/>
        <v>#NUM!</v>
      </c>
      <c r="GK32" t="e">
        <f t="shared" si="45"/>
        <v>#NUM!</v>
      </c>
      <c r="GL32" t="e">
        <f t="shared" si="45"/>
        <v>#NUM!</v>
      </c>
      <c r="GM32" t="e">
        <f t="shared" si="45"/>
        <v>#NUM!</v>
      </c>
      <c r="GN32" t="e">
        <f t="shared" si="45"/>
        <v>#NUM!</v>
      </c>
      <c r="GO32" t="e">
        <f t="shared" si="45"/>
        <v>#NUM!</v>
      </c>
      <c r="GP32" t="e">
        <f t="shared" si="45"/>
        <v>#NUM!</v>
      </c>
      <c r="GQ32" t="e">
        <f t="shared" si="45"/>
        <v>#NUM!</v>
      </c>
      <c r="GR32" t="e">
        <f t="shared" si="45"/>
        <v>#NUM!</v>
      </c>
      <c r="GS32" t="e">
        <f t="shared" si="45"/>
        <v>#NUM!</v>
      </c>
      <c r="GT32" t="e">
        <f t="shared" si="45"/>
        <v>#NUM!</v>
      </c>
      <c r="GU32" t="e">
        <f t="shared" si="45"/>
        <v>#NUM!</v>
      </c>
      <c r="GV32" t="e">
        <f t="shared" si="45"/>
        <v>#NUM!</v>
      </c>
      <c r="GW32" t="e">
        <f t="shared" si="45"/>
        <v>#NUM!</v>
      </c>
      <c r="GX32" t="e">
        <f t="shared" si="45"/>
        <v>#NUM!</v>
      </c>
      <c r="GY32" t="e">
        <f t="shared" si="45"/>
        <v>#NUM!</v>
      </c>
      <c r="GZ32" t="e">
        <f t="shared" si="45"/>
        <v>#NUM!</v>
      </c>
      <c r="HA32" t="e">
        <f t="shared" si="45"/>
        <v>#NUM!</v>
      </c>
      <c r="HB32" t="e">
        <f t="shared" si="45"/>
        <v>#NUM!</v>
      </c>
      <c r="HC32" t="e">
        <f t="shared" si="45"/>
        <v>#NUM!</v>
      </c>
      <c r="HD32" t="e">
        <f t="shared" si="45"/>
        <v>#NUM!</v>
      </c>
      <c r="HE32" t="e">
        <f t="shared" si="45"/>
        <v>#NUM!</v>
      </c>
      <c r="HF32" t="e">
        <f t="shared" si="45"/>
        <v>#NUM!</v>
      </c>
    </row>
    <row r="33" spans="1:214" x14ac:dyDescent="0.3">
      <c r="A33" t="s">
        <v>7</v>
      </c>
      <c r="AY33" t="e">
        <f t="shared" ref="AY33:CD33" si="46">_xlfn.NORM.DIST(AX$17,$J33,$K33,FALSE)</f>
        <v>#NUM!</v>
      </c>
      <c r="AZ33" t="e">
        <f t="shared" si="46"/>
        <v>#NUM!</v>
      </c>
      <c r="BA33" t="e">
        <f t="shared" si="46"/>
        <v>#NUM!</v>
      </c>
      <c r="BB33" t="e">
        <f t="shared" si="46"/>
        <v>#NUM!</v>
      </c>
      <c r="BC33" t="e">
        <f t="shared" si="46"/>
        <v>#NUM!</v>
      </c>
      <c r="BD33" t="e">
        <f t="shared" si="46"/>
        <v>#NUM!</v>
      </c>
      <c r="BE33" t="e">
        <f t="shared" si="46"/>
        <v>#NUM!</v>
      </c>
      <c r="BF33" t="e">
        <f t="shared" si="46"/>
        <v>#NUM!</v>
      </c>
      <c r="BG33" t="e">
        <f t="shared" si="46"/>
        <v>#NUM!</v>
      </c>
      <c r="BH33" t="e">
        <f t="shared" si="46"/>
        <v>#NUM!</v>
      </c>
      <c r="BI33" t="e">
        <f t="shared" si="46"/>
        <v>#NUM!</v>
      </c>
      <c r="BJ33" t="e">
        <f t="shared" si="46"/>
        <v>#NUM!</v>
      </c>
      <c r="BK33" t="e">
        <f t="shared" si="46"/>
        <v>#NUM!</v>
      </c>
      <c r="BL33" t="e">
        <f t="shared" si="46"/>
        <v>#NUM!</v>
      </c>
      <c r="BM33" t="e">
        <f t="shared" si="46"/>
        <v>#NUM!</v>
      </c>
      <c r="BN33" t="e">
        <f t="shared" si="46"/>
        <v>#NUM!</v>
      </c>
      <c r="BO33" t="e">
        <f t="shared" si="46"/>
        <v>#NUM!</v>
      </c>
      <c r="BP33" t="e">
        <f t="shared" si="46"/>
        <v>#NUM!</v>
      </c>
      <c r="BQ33" t="e">
        <f t="shared" si="46"/>
        <v>#NUM!</v>
      </c>
      <c r="BR33" t="e">
        <f t="shared" si="46"/>
        <v>#NUM!</v>
      </c>
      <c r="BS33" t="e">
        <f t="shared" si="46"/>
        <v>#NUM!</v>
      </c>
      <c r="BT33" t="e">
        <f t="shared" si="46"/>
        <v>#NUM!</v>
      </c>
      <c r="BU33" t="e">
        <f t="shared" si="46"/>
        <v>#NUM!</v>
      </c>
      <c r="BV33" t="e">
        <f t="shared" si="46"/>
        <v>#NUM!</v>
      </c>
      <c r="BW33" t="e">
        <f t="shared" si="46"/>
        <v>#NUM!</v>
      </c>
      <c r="BX33" t="e">
        <f t="shared" si="46"/>
        <v>#NUM!</v>
      </c>
      <c r="BY33" t="e">
        <f t="shared" si="46"/>
        <v>#NUM!</v>
      </c>
      <c r="BZ33" t="e">
        <f t="shared" si="46"/>
        <v>#NUM!</v>
      </c>
      <c r="CA33" t="e">
        <f t="shared" si="46"/>
        <v>#NUM!</v>
      </c>
      <c r="CB33" t="e">
        <f t="shared" si="46"/>
        <v>#NUM!</v>
      </c>
      <c r="CC33" t="e">
        <f t="shared" si="46"/>
        <v>#NUM!</v>
      </c>
      <c r="CD33" t="e">
        <f t="shared" si="46"/>
        <v>#NUM!</v>
      </c>
      <c r="CE33" t="e">
        <f t="shared" ref="CE33:DJ33" si="47">_xlfn.NORM.DIST(CD$17,$J33,$K33,FALSE)</f>
        <v>#NUM!</v>
      </c>
      <c r="CF33" t="e">
        <f t="shared" si="47"/>
        <v>#NUM!</v>
      </c>
      <c r="CG33" t="e">
        <f t="shared" si="47"/>
        <v>#NUM!</v>
      </c>
      <c r="CH33" t="e">
        <f t="shared" si="47"/>
        <v>#NUM!</v>
      </c>
      <c r="CI33" t="e">
        <f t="shared" si="47"/>
        <v>#NUM!</v>
      </c>
      <c r="CJ33" t="e">
        <f t="shared" si="47"/>
        <v>#NUM!</v>
      </c>
      <c r="CK33" t="e">
        <f t="shared" si="47"/>
        <v>#NUM!</v>
      </c>
      <c r="CL33" t="e">
        <f t="shared" si="47"/>
        <v>#NUM!</v>
      </c>
      <c r="CM33" t="e">
        <f t="shared" si="47"/>
        <v>#NUM!</v>
      </c>
      <c r="CN33" t="e">
        <f t="shared" si="47"/>
        <v>#NUM!</v>
      </c>
      <c r="CO33" t="e">
        <f t="shared" si="47"/>
        <v>#NUM!</v>
      </c>
      <c r="CP33" t="e">
        <f t="shared" si="47"/>
        <v>#NUM!</v>
      </c>
      <c r="CQ33" t="e">
        <f t="shared" si="47"/>
        <v>#NUM!</v>
      </c>
      <c r="CR33" t="e">
        <f t="shared" si="47"/>
        <v>#NUM!</v>
      </c>
      <c r="CS33" t="e">
        <f t="shared" si="47"/>
        <v>#NUM!</v>
      </c>
      <c r="CT33" t="e">
        <f t="shared" si="47"/>
        <v>#NUM!</v>
      </c>
      <c r="CU33" t="e">
        <f t="shared" si="47"/>
        <v>#NUM!</v>
      </c>
      <c r="CV33" t="e">
        <f t="shared" si="47"/>
        <v>#NUM!</v>
      </c>
      <c r="CW33" t="e">
        <f t="shared" si="47"/>
        <v>#NUM!</v>
      </c>
      <c r="CX33" t="e">
        <f t="shared" si="47"/>
        <v>#NUM!</v>
      </c>
      <c r="CY33" t="e">
        <f t="shared" si="47"/>
        <v>#NUM!</v>
      </c>
      <c r="CZ33" t="e">
        <f t="shared" si="47"/>
        <v>#NUM!</v>
      </c>
      <c r="DA33" t="e">
        <f t="shared" si="47"/>
        <v>#NUM!</v>
      </c>
      <c r="DB33" t="e">
        <f t="shared" si="47"/>
        <v>#NUM!</v>
      </c>
      <c r="DC33" t="e">
        <f t="shared" si="47"/>
        <v>#NUM!</v>
      </c>
      <c r="DD33" t="e">
        <f t="shared" si="47"/>
        <v>#NUM!</v>
      </c>
      <c r="DE33" t="e">
        <f t="shared" si="47"/>
        <v>#NUM!</v>
      </c>
      <c r="DF33" t="e">
        <f t="shared" si="47"/>
        <v>#NUM!</v>
      </c>
      <c r="DG33" t="e">
        <f t="shared" si="47"/>
        <v>#NUM!</v>
      </c>
      <c r="DH33" t="e">
        <f t="shared" si="47"/>
        <v>#NUM!</v>
      </c>
      <c r="DI33" t="e">
        <f t="shared" si="47"/>
        <v>#NUM!</v>
      </c>
      <c r="DJ33" s="2" t="e">
        <f t="shared" si="47"/>
        <v>#NUM!</v>
      </c>
      <c r="DK33" t="e">
        <f t="shared" ref="DK33:EP33" si="48">_xlfn.NORM.DIST(DJ$17,$J33,$K33,FALSE)</f>
        <v>#NUM!</v>
      </c>
      <c r="DL33" t="e">
        <f t="shared" si="48"/>
        <v>#NUM!</v>
      </c>
      <c r="DM33" t="e">
        <f t="shared" si="48"/>
        <v>#NUM!</v>
      </c>
      <c r="DN33" t="e">
        <f t="shared" si="48"/>
        <v>#NUM!</v>
      </c>
      <c r="DO33" t="e">
        <f t="shared" si="48"/>
        <v>#NUM!</v>
      </c>
      <c r="DP33" t="e">
        <f t="shared" si="48"/>
        <v>#NUM!</v>
      </c>
      <c r="DQ33" t="e">
        <f t="shared" si="48"/>
        <v>#NUM!</v>
      </c>
      <c r="DR33" t="e">
        <f t="shared" si="48"/>
        <v>#NUM!</v>
      </c>
      <c r="DS33" t="e">
        <f t="shared" si="48"/>
        <v>#NUM!</v>
      </c>
      <c r="DT33" t="e">
        <f t="shared" si="48"/>
        <v>#NUM!</v>
      </c>
      <c r="DU33" t="e">
        <f t="shared" si="48"/>
        <v>#NUM!</v>
      </c>
      <c r="DV33" t="e">
        <f t="shared" si="48"/>
        <v>#NUM!</v>
      </c>
      <c r="DW33" t="e">
        <f t="shared" si="48"/>
        <v>#NUM!</v>
      </c>
      <c r="DX33" t="e">
        <f t="shared" si="48"/>
        <v>#NUM!</v>
      </c>
      <c r="DY33" t="e">
        <f t="shared" si="48"/>
        <v>#NUM!</v>
      </c>
      <c r="DZ33" t="e">
        <f t="shared" si="48"/>
        <v>#NUM!</v>
      </c>
      <c r="EA33" t="e">
        <f t="shared" si="48"/>
        <v>#NUM!</v>
      </c>
      <c r="EB33" t="e">
        <f t="shared" si="48"/>
        <v>#NUM!</v>
      </c>
      <c r="EC33" t="e">
        <f t="shared" si="48"/>
        <v>#NUM!</v>
      </c>
      <c r="ED33" t="e">
        <f t="shared" si="48"/>
        <v>#NUM!</v>
      </c>
      <c r="EE33" t="e">
        <f t="shared" si="48"/>
        <v>#NUM!</v>
      </c>
      <c r="EF33" t="e">
        <f t="shared" si="48"/>
        <v>#NUM!</v>
      </c>
      <c r="EG33" t="e">
        <f t="shared" si="48"/>
        <v>#NUM!</v>
      </c>
      <c r="EH33" t="e">
        <f t="shared" si="48"/>
        <v>#NUM!</v>
      </c>
      <c r="EI33" t="e">
        <f t="shared" si="48"/>
        <v>#NUM!</v>
      </c>
      <c r="EJ33" t="e">
        <f t="shared" si="48"/>
        <v>#NUM!</v>
      </c>
      <c r="EK33" t="e">
        <f t="shared" si="48"/>
        <v>#NUM!</v>
      </c>
      <c r="EL33" t="e">
        <f t="shared" si="48"/>
        <v>#NUM!</v>
      </c>
      <c r="EM33" t="e">
        <f t="shared" si="48"/>
        <v>#NUM!</v>
      </c>
      <c r="EN33" t="e">
        <f t="shared" si="48"/>
        <v>#NUM!</v>
      </c>
      <c r="EO33" t="e">
        <f t="shared" si="48"/>
        <v>#NUM!</v>
      </c>
      <c r="EP33" t="e">
        <f t="shared" si="48"/>
        <v>#NUM!</v>
      </c>
      <c r="EQ33" t="e">
        <f t="shared" ref="EQ33:FV33" si="49">_xlfn.NORM.DIST(EP$17,$J33,$K33,FALSE)</f>
        <v>#NUM!</v>
      </c>
      <c r="ER33" t="e">
        <f t="shared" si="49"/>
        <v>#NUM!</v>
      </c>
      <c r="ES33" t="e">
        <f t="shared" si="49"/>
        <v>#NUM!</v>
      </c>
      <c r="ET33" t="e">
        <f t="shared" si="49"/>
        <v>#NUM!</v>
      </c>
      <c r="EU33" t="e">
        <f t="shared" si="49"/>
        <v>#NUM!</v>
      </c>
      <c r="EV33" t="e">
        <f t="shared" si="49"/>
        <v>#NUM!</v>
      </c>
      <c r="EW33" t="e">
        <f t="shared" si="49"/>
        <v>#NUM!</v>
      </c>
      <c r="EX33" t="e">
        <f t="shared" si="49"/>
        <v>#NUM!</v>
      </c>
      <c r="EY33" t="e">
        <f t="shared" si="49"/>
        <v>#NUM!</v>
      </c>
      <c r="EZ33" t="e">
        <f t="shared" si="49"/>
        <v>#NUM!</v>
      </c>
      <c r="FA33" t="e">
        <f t="shared" si="49"/>
        <v>#NUM!</v>
      </c>
      <c r="FB33" t="e">
        <f t="shared" si="49"/>
        <v>#NUM!</v>
      </c>
      <c r="FC33" t="e">
        <f t="shared" si="49"/>
        <v>#NUM!</v>
      </c>
      <c r="FD33" t="e">
        <f t="shared" si="49"/>
        <v>#NUM!</v>
      </c>
      <c r="FE33" t="e">
        <f t="shared" si="49"/>
        <v>#NUM!</v>
      </c>
      <c r="FF33" t="e">
        <f t="shared" si="49"/>
        <v>#NUM!</v>
      </c>
      <c r="FG33" t="e">
        <f t="shared" si="49"/>
        <v>#NUM!</v>
      </c>
      <c r="FH33" t="e">
        <f t="shared" si="49"/>
        <v>#NUM!</v>
      </c>
      <c r="FI33" t="e">
        <f t="shared" si="49"/>
        <v>#NUM!</v>
      </c>
      <c r="FJ33" t="e">
        <f t="shared" si="49"/>
        <v>#NUM!</v>
      </c>
      <c r="FK33" t="e">
        <f t="shared" si="49"/>
        <v>#NUM!</v>
      </c>
      <c r="FL33" t="e">
        <f t="shared" si="49"/>
        <v>#NUM!</v>
      </c>
      <c r="FM33" t="e">
        <f t="shared" si="49"/>
        <v>#NUM!</v>
      </c>
      <c r="FN33" t="e">
        <f t="shared" si="49"/>
        <v>#NUM!</v>
      </c>
      <c r="FO33" t="e">
        <f t="shared" si="49"/>
        <v>#NUM!</v>
      </c>
      <c r="FP33" t="e">
        <f t="shared" si="49"/>
        <v>#NUM!</v>
      </c>
      <c r="FQ33" t="e">
        <f t="shared" si="49"/>
        <v>#NUM!</v>
      </c>
      <c r="FR33" t="e">
        <f t="shared" si="49"/>
        <v>#NUM!</v>
      </c>
      <c r="FS33" t="e">
        <f t="shared" si="49"/>
        <v>#NUM!</v>
      </c>
      <c r="FT33" t="e">
        <f t="shared" si="49"/>
        <v>#NUM!</v>
      </c>
      <c r="FU33" t="e">
        <f t="shared" si="49"/>
        <v>#NUM!</v>
      </c>
      <c r="FV33" t="e">
        <f t="shared" si="49"/>
        <v>#NUM!</v>
      </c>
      <c r="FW33" t="e">
        <f t="shared" ref="FW33:HF33" si="50">_xlfn.NORM.DIST(FV$17,$J33,$K33,FALSE)</f>
        <v>#NUM!</v>
      </c>
      <c r="FX33" t="e">
        <f t="shared" si="50"/>
        <v>#NUM!</v>
      </c>
      <c r="FY33" t="e">
        <f t="shared" si="50"/>
        <v>#NUM!</v>
      </c>
      <c r="FZ33" t="e">
        <f t="shared" si="50"/>
        <v>#NUM!</v>
      </c>
      <c r="GA33" t="e">
        <f t="shared" si="50"/>
        <v>#NUM!</v>
      </c>
      <c r="GB33" t="e">
        <f t="shared" si="50"/>
        <v>#NUM!</v>
      </c>
      <c r="GC33" t="e">
        <f t="shared" si="50"/>
        <v>#NUM!</v>
      </c>
      <c r="GD33" t="e">
        <f t="shared" si="50"/>
        <v>#NUM!</v>
      </c>
      <c r="GE33" t="e">
        <f t="shared" si="50"/>
        <v>#NUM!</v>
      </c>
      <c r="GF33" t="e">
        <f t="shared" si="50"/>
        <v>#NUM!</v>
      </c>
      <c r="GG33" t="e">
        <f t="shared" si="50"/>
        <v>#NUM!</v>
      </c>
      <c r="GH33" t="e">
        <f t="shared" si="50"/>
        <v>#NUM!</v>
      </c>
      <c r="GI33" t="e">
        <f t="shared" si="50"/>
        <v>#NUM!</v>
      </c>
      <c r="GJ33" t="e">
        <f t="shared" si="50"/>
        <v>#NUM!</v>
      </c>
      <c r="GK33" t="e">
        <f t="shared" si="50"/>
        <v>#NUM!</v>
      </c>
      <c r="GL33" t="e">
        <f t="shared" si="50"/>
        <v>#NUM!</v>
      </c>
      <c r="GM33" t="e">
        <f t="shared" si="50"/>
        <v>#NUM!</v>
      </c>
      <c r="GN33" t="e">
        <f t="shared" si="50"/>
        <v>#NUM!</v>
      </c>
      <c r="GO33" t="e">
        <f t="shared" si="50"/>
        <v>#NUM!</v>
      </c>
      <c r="GP33" t="e">
        <f t="shared" si="50"/>
        <v>#NUM!</v>
      </c>
      <c r="GQ33" t="e">
        <f t="shared" si="50"/>
        <v>#NUM!</v>
      </c>
      <c r="GR33" t="e">
        <f t="shared" si="50"/>
        <v>#NUM!</v>
      </c>
      <c r="GS33" t="e">
        <f t="shared" si="50"/>
        <v>#NUM!</v>
      </c>
      <c r="GT33" t="e">
        <f t="shared" si="50"/>
        <v>#NUM!</v>
      </c>
      <c r="GU33" t="e">
        <f t="shared" si="50"/>
        <v>#NUM!</v>
      </c>
      <c r="GV33" t="e">
        <f t="shared" si="50"/>
        <v>#NUM!</v>
      </c>
      <c r="GW33" t="e">
        <f t="shared" si="50"/>
        <v>#NUM!</v>
      </c>
      <c r="GX33" t="e">
        <f t="shared" si="50"/>
        <v>#NUM!</v>
      </c>
      <c r="GY33" t="e">
        <f t="shared" si="50"/>
        <v>#NUM!</v>
      </c>
      <c r="GZ33" t="e">
        <f t="shared" si="50"/>
        <v>#NUM!</v>
      </c>
      <c r="HA33" t="e">
        <f t="shared" si="50"/>
        <v>#NUM!</v>
      </c>
      <c r="HB33" t="e">
        <f t="shared" si="50"/>
        <v>#NUM!</v>
      </c>
      <c r="HC33" t="e">
        <f t="shared" si="50"/>
        <v>#NUM!</v>
      </c>
      <c r="HD33" t="e">
        <f t="shared" si="50"/>
        <v>#NUM!</v>
      </c>
      <c r="HE33" t="e">
        <f t="shared" si="50"/>
        <v>#NUM!</v>
      </c>
      <c r="HF33" t="e">
        <f t="shared" si="50"/>
        <v>#NUM!</v>
      </c>
    </row>
    <row r="34" spans="1:214" x14ac:dyDescent="0.3">
      <c r="B34">
        <v>0.34976200000000002</v>
      </c>
      <c r="C34">
        <v>0.31204199999999999</v>
      </c>
      <c r="D34">
        <v>0.30752499999999999</v>
      </c>
      <c r="E34">
        <v>0.30305300000000002</v>
      </c>
      <c r="F34">
        <v>0.29862499999999997</v>
      </c>
      <c r="G34">
        <v>0.29424099999999997</v>
      </c>
      <c r="H34">
        <v>0.28990199999999999</v>
      </c>
    </row>
    <row r="35" spans="1:214" x14ac:dyDescent="0.3">
      <c r="A35" t="s">
        <v>89</v>
      </c>
    </row>
    <row r="36" spans="1:214" x14ac:dyDescent="0.3">
      <c r="B36">
        <v>1.1374</v>
      </c>
      <c r="C36">
        <v>0.97481300000000004</v>
      </c>
      <c r="D36">
        <v>0.95508499999999996</v>
      </c>
      <c r="E36">
        <v>0.93549499999999997</v>
      </c>
      <c r="F36">
        <v>0.916045</v>
      </c>
      <c r="G36">
        <v>0.89673599999999998</v>
      </c>
      <c r="H36">
        <v>0.87756999999999996</v>
      </c>
    </row>
    <row r="37" spans="1:214" x14ac:dyDescent="0.3">
      <c r="A37" t="s">
        <v>100</v>
      </c>
    </row>
    <row r="38" spans="1:214" x14ac:dyDescent="0.3">
      <c r="B38">
        <v>0.122876</v>
      </c>
      <c r="C38">
        <v>0.122389</v>
      </c>
      <c r="D38">
        <v>0.122277</v>
      </c>
      <c r="E38">
        <v>0.122152</v>
      </c>
      <c r="F38">
        <v>0.122013</v>
      </c>
      <c r="G38">
        <v>0.12186</v>
      </c>
      <c r="H38">
        <v>0.12169099999999999</v>
      </c>
    </row>
    <row r="39" spans="1:214" x14ac:dyDescent="0.3">
      <c r="A39" t="s">
        <v>8</v>
      </c>
    </row>
    <row r="40" spans="1:214" x14ac:dyDescent="0.3">
      <c r="B40">
        <v>1.7930600000000001</v>
      </c>
      <c r="C40">
        <v>1.3889400000000001</v>
      </c>
      <c r="D40">
        <v>1.34446</v>
      </c>
      <c r="E40">
        <v>1.3012600000000001</v>
      </c>
      <c r="F40">
        <v>1.25932</v>
      </c>
      <c r="G40">
        <v>1.21861</v>
      </c>
      <c r="H40">
        <v>1.1791100000000001</v>
      </c>
    </row>
    <row r="41" spans="1:214" x14ac:dyDescent="0.3">
      <c r="A41" t="s">
        <v>9</v>
      </c>
    </row>
    <row r="42" spans="1:214" x14ac:dyDescent="0.3">
      <c r="B42">
        <v>0.40438299999999999</v>
      </c>
      <c r="C42">
        <v>0.33509499999999998</v>
      </c>
      <c r="D42">
        <v>0.32746199999999998</v>
      </c>
      <c r="E42">
        <v>0.32003100000000001</v>
      </c>
      <c r="F42">
        <v>0.31279499999999999</v>
      </c>
      <c r="G42">
        <v>0.30574800000000002</v>
      </c>
      <c r="H42">
        <v>0.29888300000000001</v>
      </c>
    </row>
    <row r="43" spans="1:214" x14ac:dyDescent="0.3">
      <c r="A43" t="s">
        <v>10</v>
      </c>
    </row>
    <row r="44" spans="1:214" x14ac:dyDescent="0.3">
      <c r="B44">
        <v>3.5248499999999998</v>
      </c>
      <c r="C44">
        <v>2.73041</v>
      </c>
      <c r="D44">
        <v>2.6429800000000001</v>
      </c>
      <c r="E44">
        <v>2.5580599999999998</v>
      </c>
      <c r="F44">
        <v>2.4756</v>
      </c>
      <c r="G44">
        <v>2.3955700000000002</v>
      </c>
      <c r="H44">
        <v>2.31793</v>
      </c>
    </row>
    <row r="45" spans="1:214" x14ac:dyDescent="0.3">
      <c r="A45" t="s">
        <v>11</v>
      </c>
    </row>
    <row r="46" spans="1:214" x14ac:dyDescent="0.3">
      <c r="B46">
        <v>0.69975500000000002</v>
      </c>
      <c r="C46">
        <v>0.58881799999999995</v>
      </c>
      <c r="D46">
        <v>0.57655599999999996</v>
      </c>
      <c r="E46">
        <v>0.56460100000000002</v>
      </c>
      <c r="F46">
        <v>0.55293899999999996</v>
      </c>
      <c r="G46">
        <v>0.54155900000000001</v>
      </c>
      <c r="H46">
        <v>0.53044899999999995</v>
      </c>
    </row>
    <row r="47" spans="1:214" x14ac:dyDescent="0.3">
      <c r="A47" t="s">
        <v>12</v>
      </c>
    </row>
    <row r="48" spans="1:214" x14ac:dyDescent="0.3">
      <c r="B48">
        <v>1.7981499999999999</v>
      </c>
      <c r="C48">
        <v>1.3085500000000001</v>
      </c>
      <c r="D48">
        <v>1.2623599999999999</v>
      </c>
      <c r="E48">
        <v>1.21889</v>
      </c>
      <c r="F48">
        <v>1.1779900000000001</v>
      </c>
      <c r="G48">
        <v>1.1395</v>
      </c>
      <c r="H48">
        <v>1.10327</v>
      </c>
    </row>
    <row r="49" spans="1:8" x14ac:dyDescent="0.3">
      <c r="A49" t="s">
        <v>13</v>
      </c>
    </row>
    <row r="50" spans="1:8" x14ac:dyDescent="0.3">
      <c r="B50">
        <v>0.35210200000000003</v>
      </c>
      <c r="C50">
        <v>0.31912400000000002</v>
      </c>
      <c r="D50">
        <v>0.31623400000000002</v>
      </c>
      <c r="E50">
        <v>0.31347199999999997</v>
      </c>
      <c r="F50">
        <v>0.31081399999999998</v>
      </c>
      <c r="G50">
        <v>0.30823899999999999</v>
      </c>
      <c r="H50">
        <v>0.305728</v>
      </c>
    </row>
    <row r="51" spans="1:8" x14ac:dyDescent="0.3">
      <c r="A51" t="s">
        <v>86</v>
      </c>
    </row>
    <row r="52" spans="1:8" x14ac:dyDescent="0.3">
      <c r="B52">
        <v>1.7100200000000001</v>
      </c>
      <c r="C52">
        <v>1.2013499999999999</v>
      </c>
      <c r="D52">
        <v>1.1534199999999999</v>
      </c>
      <c r="E52">
        <v>1.10829</v>
      </c>
      <c r="F52">
        <v>1.06579</v>
      </c>
      <c r="G52">
        <v>1.0257499999999999</v>
      </c>
      <c r="H52">
        <v>0.988008</v>
      </c>
    </row>
    <row r="53" spans="1:8" x14ac:dyDescent="0.3">
      <c r="A53" t="s">
        <v>87</v>
      </c>
    </row>
    <row r="54" spans="1:8" x14ac:dyDescent="0.3">
      <c r="B54" s="1">
        <v>0.330125</v>
      </c>
      <c r="C54">
        <v>0.30480800000000002</v>
      </c>
      <c r="D54">
        <v>0.30140899999999998</v>
      </c>
      <c r="E54">
        <v>0.29796600000000001</v>
      </c>
      <c r="F54">
        <v>0.29448299999999999</v>
      </c>
      <c r="G54">
        <v>0.29096699999999998</v>
      </c>
      <c r="H54">
        <v>0.28742400000000001</v>
      </c>
    </row>
    <row r="55" spans="1:8" x14ac:dyDescent="0.3">
      <c r="A55" t="s">
        <v>52</v>
      </c>
    </row>
    <row r="56" spans="1:8" x14ac:dyDescent="0.3">
      <c r="B56">
        <v>0.56420499999999996</v>
      </c>
      <c r="C56">
        <v>1.02067</v>
      </c>
      <c r="D56">
        <v>1.0942400000000001</v>
      </c>
      <c r="E56">
        <v>1.1721200000000001</v>
      </c>
      <c r="F56">
        <v>1.2545299999999999</v>
      </c>
      <c r="G56">
        <v>1.3417300000000001</v>
      </c>
      <c r="H56">
        <v>1.4339900000000001</v>
      </c>
    </row>
    <row r="57" spans="1:8" x14ac:dyDescent="0.3">
      <c r="A57" t="s">
        <v>53</v>
      </c>
    </row>
    <row r="58" spans="1:8" x14ac:dyDescent="0.3">
      <c r="B58" s="1">
        <v>0.246118</v>
      </c>
      <c r="C58">
        <v>0.451845</v>
      </c>
      <c r="D58">
        <v>0.486516</v>
      </c>
      <c r="E58">
        <v>0.523644</v>
      </c>
      <c r="F58">
        <v>0.56340400000000002</v>
      </c>
      <c r="G58">
        <v>0.60598700000000005</v>
      </c>
      <c r="H58">
        <v>0.65160300000000004</v>
      </c>
    </row>
    <row r="59" spans="1:8" x14ac:dyDescent="0.3">
      <c r="A59" t="s">
        <v>63</v>
      </c>
    </row>
    <row r="60" spans="1:8" x14ac:dyDescent="0.3">
      <c r="B60" s="1">
        <v>0.93667599999999995</v>
      </c>
      <c r="C60">
        <v>0.93489599999999995</v>
      </c>
      <c r="D60">
        <v>0.93452999999999997</v>
      </c>
      <c r="E60">
        <v>0.93412399999999995</v>
      </c>
      <c r="F60">
        <v>0.93367699999999998</v>
      </c>
      <c r="G60">
        <v>0.93318599999999996</v>
      </c>
      <c r="H60">
        <v>0.93264599999999998</v>
      </c>
    </row>
    <row r="61" spans="1:8" x14ac:dyDescent="0.3">
      <c r="A61" t="s">
        <v>64</v>
      </c>
    </row>
    <row r="62" spans="1:8" x14ac:dyDescent="0.3">
      <c r="B62" s="1">
        <v>6.38711E-2</v>
      </c>
      <c r="C62">
        <v>6.1647500000000001E-2</v>
      </c>
      <c r="D62">
        <v>6.1336700000000001E-2</v>
      </c>
      <c r="E62">
        <v>6.1017500000000002E-2</v>
      </c>
      <c r="F62">
        <v>6.0689699999999999E-2</v>
      </c>
      <c r="G62">
        <v>6.0352999999999997E-2</v>
      </c>
      <c r="H62">
        <v>6.0007100000000001E-2</v>
      </c>
    </row>
    <row r="63" spans="1:8" x14ac:dyDescent="0.3">
      <c r="A63" t="s">
        <v>65</v>
      </c>
    </row>
    <row r="64" spans="1:8" x14ac:dyDescent="0.3">
      <c r="B64">
        <v>1.4078599999999999</v>
      </c>
      <c r="C64">
        <v>1.2888999999999999</v>
      </c>
      <c r="D64">
        <v>1.26738</v>
      </c>
      <c r="E64">
        <v>1.2447699999999999</v>
      </c>
      <c r="F64">
        <v>1.22123</v>
      </c>
      <c r="G64">
        <v>1.19692</v>
      </c>
      <c r="H64">
        <v>1.1719999999999999</v>
      </c>
    </row>
    <row r="65" spans="1:8" x14ac:dyDescent="0.3">
      <c r="A65" t="s">
        <v>66</v>
      </c>
    </row>
    <row r="66" spans="1:8" x14ac:dyDescent="0.3">
      <c r="B66" s="1">
        <v>0.124098</v>
      </c>
      <c r="C66">
        <v>0.17532300000000001</v>
      </c>
      <c r="D66">
        <v>0.17997199999999999</v>
      </c>
      <c r="E66">
        <v>0.18395600000000001</v>
      </c>
      <c r="F66">
        <v>0.18723200000000001</v>
      </c>
      <c r="G66">
        <v>0.189773</v>
      </c>
      <c r="H66">
        <v>0.19156799999999999</v>
      </c>
    </row>
    <row r="67" spans="1:8" x14ac:dyDescent="0.3">
      <c r="A67" t="s">
        <v>55</v>
      </c>
    </row>
    <row r="68" spans="1:8" x14ac:dyDescent="0.3">
      <c r="B68">
        <v>1E-4</v>
      </c>
      <c r="C68">
        <v>0.49082500000000001</v>
      </c>
      <c r="D68">
        <v>0.55763399999999996</v>
      </c>
      <c r="E68">
        <v>0.62580800000000003</v>
      </c>
      <c r="F68">
        <v>0.69540000000000002</v>
      </c>
      <c r="G68">
        <v>0.76646599999999998</v>
      </c>
      <c r="H68">
        <v>0.83906499999999995</v>
      </c>
    </row>
    <row r="69" spans="1:8" x14ac:dyDescent="0.3">
      <c r="A69" t="s">
        <v>56</v>
      </c>
    </row>
    <row r="70" spans="1:8" x14ac:dyDescent="0.3">
      <c r="B70" s="1">
        <v>1.14731E-5</v>
      </c>
      <c r="C70">
        <v>0.101913</v>
      </c>
      <c r="D70">
        <v>0.11594699999999999</v>
      </c>
      <c r="E70">
        <v>0.13031400000000001</v>
      </c>
      <c r="F70">
        <v>0.14503199999999999</v>
      </c>
      <c r="G70">
        <v>0.16011600000000001</v>
      </c>
      <c r="H70">
        <v>0.17558799999999999</v>
      </c>
    </row>
    <row r="71" spans="1:8" x14ac:dyDescent="0.3">
      <c r="A71" t="s">
        <v>50</v>
      </c>
    </row>
    <row r="72" spans="1:8" x14ac:dyDescent="0.3">
      <c r="B72">
        <v>7.7482600000000001</v>
      </c>
      <c r="C72">
        <v>14.0169</v>
      </c>
      <c r="D72">
        <v>15.0273</v>
      </c>
      <c r="E72">
        <v>16.096800000000002</v>
      </c>
      <c r="F72">
        <v>17.2285</v>
      </c>
      <c r="G72">
        <v>18.425999999999998</v>
      </c>
      <c r="H72">
        <v>19.693000000000001</v>
      </c>
    </row>
    <row r="73" spans="1:8" x14ac:dyDescent="0.3">
      <c r="A73" t="s">
        <v>51</v>
      </c>
    </row>
    <row r="74" spans="1:8" x14ac:dyDescent="0.3">
      <c r="B74">
        <v>3.3492199999999999</v>
      </c>
      <c r="C74">
        <v>6.1582299999999996</v>
      </c>
      <c r="D74">
        <v>6.6319600000000003</v>
      </c>
      <c r="E74">
        <v>7.13931</v>
      </c>
      <c r="F74">
        <v>7.6826699999999999</v>
      </c>
      <c r="G74">
        <v>8.26464</v>
      </c>
      <c r="H74">
        <v>8.8881099999999993</v>
      </c>
    </row>
    <row r="75" spans="1:8" x14ac:dyDescent="0.3">
      <c r="A75" t="s">
        <v>14</v>
      </c>
    </row>
    <row r="76" spans="1:8" x14ac:dyDescent="0.3">
      <c r="A76">
        <v>1964</v>
      </c>
      <c r="B76">
        <v>0.11093500000000001</v>
      </c>
      <c r="C76">
        <v>2.1684499999999999E-2</v>
      </c>
      <c r="D76">
        <v>7.5313500000000005E-2</v>
      </c>
      <c r="E76">
        <v>0.16340399999999999</v>
      </c>
    </row>
    <row r="77" spans="1:8" x14ac:dyDescent="0.3">
      <c r="A77">
        <v>1965</v>
      </c>
      <c r="B77">
        <v>0.12305099999999999</v>
      </c>
      <c r="C77">
        <v>2.3396699999999999E-2</v>
      </c>
      <c r="D77">
        <v>8.4410399999999997E-2</v>
      </c>
      <c r="E77">
        <v>0.17937900000000001</v>
      </c>
    </row>
    <row r="78" spans="1:8" x14ac:dyDescent="0.3">
      <c r="A78">
        <v>1966</v>
      </c>
      <c r="B78">
        <v>0.108427</v>
      </c>
      <c r="C78">
        <v>1.8564400000000002E-2</v>
      </c>
      <c r="D78">
        <v>7.7178300000000005E-2</v>
      </c>
      <c r="E78">
        <v>0.15232799999999999</v>
      </c>
    </row>
    <row r="79" spans="1:8" x14ac:dyDescent="0.3">
      <c r="A79">
        <v>1967</v>
      </c>
      <c r="B79">
        <v>0.16566400000000001</v>
      </c>
      <c r="C79">
        <v>2.5543E-2</v>
      </c>
      <c r="D79">
        <v>0.121924</v>
      </c>
      <c r="E79">
        <v>0.22509499999999999</v>
      </c>
    </row>
    <row r="80" spans="1:8" x14ac:dyDescent="0.3">
      <c r="A80">
        <v>1968</v>
      </c>
      <c r="B80">
        <v>0.16980899999999999</v>
      </c>
      <c r="C80">
        <v>2.5773999999999998E-2</v>
      </c>
      <c r="D80">
        <v>0.12556700000000001</v>
      </c>
      <c r="E80">
        <v>0.22964000000000001</v>
      </c>
    </row>
    <row r="81" spans="1:5" x14ac:dyDescent="0.3">
      <c r="A81">
        <v>1969</v>
      </c>
      <c r="B81">
        <v>0.16314200000000001</v>
      </c>
      <c r="C81">
        <v>2.4185499999999999E-2</v>
      </c>
      <c r="D81">
        <v>0.121478</v>
      </c>
      <c r="E81">
        <v>0.21909600000000001</v>
      </c>
    </row>
    <row r="82" spans="1:5" x14ac:dyDescent="0.3">
      <c r="A82">
        <v>1970</v>
      </c>
      <c r="B82">
        <v>0.195163</v>
      </c>
      <c r="C82">
        <v>2.6618800000000001E-2</v>
      </c>
      <c r="D82">
        <v>0.148756</v>
      </c>
      <c r="E82">
        <v>0.256048</v>
      </c>
    </row>
    <row r="83" spans="1:5" x14ac:dyDescent="0.3">
      <c r="A83">
        <v>1971</v>
      </c>
      <c r="B83">
        <v>0.26095299999999999</v>
      </c>
      <c r="C83">
        <v>3.29985E-2</v>
      </c>
      <c r="D83">
        <v>0.202844</v>
      </c>
      <c r="E83">
        <v>0.33570899999999998</v>
      </c>
    </row>
    <row r="84" spans="1:5" x14ac:dyDescent="0.3">
      <c r="A84">
        <v>1972</v>
      </c>
      <c r="B84">
        <v>0.318305</v>
      </c>
      <c r="C84">
        <v>4.1751099999999999E-2</v>
      </c>
      <c r="D84">
        <v>0.24513099999999999</v>
      </c>
      <c r="E84">
        <v>0.41332200000000002</v>
      </c>
    </row>
    <row r="85" spans="1:5" x14ac:dyDescent="0.3">
      <c r="A85">
        <v>1973</v>
      </c>
      <c r="B85">
        <v>0.38768999999999998</v>
      </c>
      <c r="C85">
        <v>5.7146299999999997E-2</v>
      </c>
      <c r="D85">
        <v>0.28916199999999997</v>
      </c>
      <c r="E85">
        <v>0.51979200000000003</v>
      </c>
    </row>
    <row r="86" spans="1:5" x14ac:dyDescent="0.3">
      <c r="A86">
        <v>1974</v>
      </c>
      <c r="B86">
        <v>0.38504899999999997</v>
      </c>
      <c r="C86">
        <v>5.2389499999999999E-2</v>
      </c>
      <c r="D86">
        <v>0.29368300000000003</v>
      </c>
      <c r="E86">
        <v>0.50483999999999996</v>
      </c>
    </row>
    <row r="87" spans="1:5" x14ac:dyDescent="0.3">
      <c r="A87">
        <v>1975</v>
      </c>
      <c r="B87">
        <v>0.35106100000000001</v>
      </c>
      <c r="C87">
        <v>3.7206200000000002E-2</v>
      </c>
      <c r="D87">
        <v>0.28417399999999998</v>
      </c>
      <c r="E87">
        <v>0.43369099999999999</v>
      </c>
    </row>
    <row r="88" spans="1:5" x14ac:dyDescent="0.3">
      <c r="A88">
        <v>1976</v>
      </c>
      <c r="B88">
        <v>0.313861</v>
      </c>
      <c r="C88">
        <v>2.93834E-2</v>
      </c>
      <c r="D88">
        <v>0.26037399999999999</v>
      </c>
      <c r="E88">
        <v>0.37833499999999998</v>
      </c>
    </row>
    <row r="89" spans="1:5" x14ac:dyDescent="0.3">
      <c r="A89">
        <v>1977</v>
      </c>
      <c r="B89">
        <v>0.26700699999999999</v>
      </c>
      <c r="C89">
        <v>2.4158099999999998E-2</v>
      </c>
      <c r="D89">
        <v>0.22289200000000001</v>
      </c>
      <c r="E89">
        <v>0.319853</v>
      </c>
    </row>
    <row r="90" spans="1:5" x14ac:dyDescent="0.3">
      <c r="A90">
        <v>1978</v>
      </c>
      <c r="B90">
        <v>0.273532</v>
      </c>
      <c r="C90">
        <v>2.3778000000000001E-2</v>
      </c>
      <c r="D90">
        <v>0.22995599999999999</v>
      </c>
      <c r="E90">
        <v>0.32536599999999999</v>
      </c>
    </row>
    <row r="91" spans="1:5" x14ac:dyDescent="0.3">
      <c r="A91">
        <v>1979</v>
      </c>
      <c r="B91">
        <v>0.24349299999999999</v>
      </c>
      <c r="C91">
        <v>1.9825499999999999E-2</v>
      </c>
      <c r="D91">
        <v>0.206958</v>
      </c>
      <c r="E91">
        <v>0.28647800000000001</v>
      </c>
    </row>
    <row r="92" spans="1:5" x14ac:dyDescent="0.3">
      <c r="A92">
        <v>1980</v>
      </c>
      <c r="B92">
        <v>0.17088100000000001</v>
      </c>
      <c r="C92">
        <v>1.2408499999999999E-2</v>
      </c>
      <c r="D92">
        <v>0.14781</v>
      </c>
      <c r="E92">
        <v>0.19755300000000001</v>
      </c>
    </row>
    <row r="93" spans="1:5" x14ac:dyDescent="0.3">
      <c r="A93">
        <v>1981</v>
      </c>
      <c r="B93">
        <v>0.12614900000000001</v>
      </c>
      <c r="C93">
        <v>9.1050000000000002E-3</v>
      </c>
      <c r="D93">
        <v>0.109213</v>
      </c>
      <c r="E93">
        <v>0.14571200000000001</v>
      </c>
    </row>
    <row r="94" spans="1:5" x14ac:dyDescent="0.3">
      <c r="A94">
        <v>1982</v>
      </c>
      <c r="B94">
        <v>0.107742</v>
      </c>
      <c r="C94">
        <v>7.61037E-3</v>
      </c>
      <c r="D94">
        <v>9.35637E-2</v>
      </c>
      <c r="E94">
        <v>0.124068</v>
      </c>
    </row>
    <row r="95" spans="1:5" x14ac:dyDescent="0.3">
      <c r="A95">
        <v>1983</v>
      </c>
      <c r="B95">
        <v>0.104159</v>
      </c>
      <c r="C95">
        <v>7.1197099999999996E-3</v>
      </c>
      <c r="D95">
        <v>9.0864E-2</v>
      </c>
      <c r="E95">
        <v>0.119398</v>
      </c>
    </row>
    <row r="96" spans="1:5" x14ac:dyDescent="0.3">
      <c r="A96">
        <v>1984</v>
      </c>
      <c r="B96">
        <v>0.107839</v>
      </c>
      <c r="C96">
        <v>6.93474E-3</v>
      </c>
      <c r="D96">
        <v>9.4836699999999996E-2</v>
      </c>
      <c r="E96">
        <v>0.122623</v>
      </c>
    </row>
    <row r="97" spans="1:5" x14ac:dyDescent="0.3">
      <c r="A97">
        <v>1985</v>
      </c>
      <c r="B97">
        <v>0.105291</v>
      </c>
      <c r="C97">
        <v>6.4468700000000004E-3</v>
      </c>
      <c r="D97">
        <v>9.3165799999999993E-2</v>
      </c>
      <c r="E97">
        <v>0.118993</v>
      </c>
    </row>
    <row r="98" spans="1:5" x14ac:dyDescent="0.3">
      <c r="A98">
        <v>1986</v>
      </c>
      <c r="B98">
        <v>0.104057</v>
      </c>
      <c r="C98">
        <v>6.1465299999999999E-3</v>
      </c>
      <c r="D98">
        <v>9.2471600000000001E-2</v>
      </c>
      <c r="E98">
        <v>0.117093</v>
      </c>
    </row>
    <row r="99" spans="1:5" x14ac:dyDescent="0.3">
      <c r="A99">
        <v>1987</v>
      </c>
      <c r="B99">
        <v>7.9338400000000003E-2</v>
      </c>
      <c r="C99">
        <v>4.6360999999999998E-3</v>
      </c>
      <c r="D99">
        <v>7.0594500000000004E-2</v>
      </c>
      <c r="E99">
        <v>8.9165300000000003E-2</v>
      </c>
    </row>
    <row r="100" spans="1:5" x14ac:dyDescent="0.3">
      <c r="A100">
        <v>1988</v>
      </c>
      <c r="B100">
        <v>0.11955399999999999</v>
      </c>
      <c r="C100">
        <v>6.6711000000000001E-3</v>
      </c>
      <c r="D100">
        <v>0.10693800000000001</v>
      </c>
      <c r="E100">
        <v>0.133657</v>
      </c>
    </row>
    <row r="101" spans="1:5" x14ac:dyDescent="0.3">
      <c r="A101">
        <v>1989</v>
      </c>
      <c r="B101">
        <v>0.14120199999999999</v>
      </c>
      <c r="C101">
        <v>7.8796300000000003E-3</v>
      </c>
      <c r="D101">
        <v>0.126301</v>
      </c>
      <c r="E101">
        <v>0.15786</v>
      </c>
    </row>
    <row r="102" spans="1:5" x14ac:dyDescent="0.3">
      <c r="A102">
        <v>1990</v>
      </c>
      <c r="B102">
        <v>0.20409099999999999</v>
      </c>
      <c r="C102">
        <v>1.11801E-2</v>
      </c>
      <c r="D102">
        <v>0.18292700000000001</v>
      </c>
      <c r="E102">
        <v>0.22770299999999999</v>
      </c>
    </row>
    <row r="103" spans="1:5" x14ac:dyDescent="0.3">
      <c r="A103">
        <v>1991</v>
      </c>
      <c r="B103">
        <v>0.180927</v>
      </c>
      <c r="C103">
        <v>9.9486399999999999E-3</v>
      </c>
      <c r="D103">
        <v>0.16209799999999999</v>
      </c>
      <c r="E103">
        <v>0.20194300000000001</v>
      </c>
    </row>
    <row r="104" spans="1:5" x14ac:dyDescent="0.3">
      <c r="A104">
        <v>1992</v>
      </c>
      <c r="B104">
        <v>0.16769500000000001</v>
      </c>
      <c r="C104">
        <v>8.7735899999999995E-3</v>
      </c>
      <c r="D104">
        <v>0.15104600000000001</v>
      </c>
      <c r="E104">
        <v>0.18618000000000001</v>
      </c>
    </row>
    <row r="105" spans="1:5" x14ac:dyDescent="0.3">
      <c r="A105">
        <v>1993</v>
      </c>
      <c r="B105">
        <v>0.123512</v>
      </c>
      <c r="C105">
        <v>6.67901E-3</v>
      </c>
      <c r="D105">
        <v>0.11086</v>
      </c>
      <c r="E105">
        <v>0.13760800000000001</v>
      </c>
    </row>
    <row r="106" spans="1:5" x14ac:dyDescent="0.3">
      <c r="A106">
        <v>1994</v>
      </c>
      <c r="B106">
        <v>0.113565</v>
      </c>
      <c r="C106">
        <v>6.1328099999999998E-3</v>
      </c>
      <c r="D106">
        <v>0.10194599999999999</v>
      </c>
      <c r="E106">
        <v>0.12650700000000001</v>
      </c>
    </row>
    <row r="107" spans="1:5" x14ac:dyDescent="0.3">
      <c r="A107">
        <v>1995</v>
      </c>
      <c r="B107">
        <v>0.109374</v>
      </c>
      <c r="C107">
        <v>5.9502599999999998E-3</v>
      </c>
      <c r="D107">
        <v>9.8106399999999996E-2</v>
      </c>
      <c r="E107">
        <v>0.121937</v>
      </c>
    </row>
    <row r="108" spans="1:5" x14ac:dyDescent="0.3">
      <c r="A108">
        <v>1996</v>
      </c>
      <c r="B108">
        <v>0.111509</v>
      </c>
      <c r="C108">
        <v>6.1150400000000004E-3</v>
      </c>
      <c r="D108">
        <v>9.9934200000000001E-2</v>
      </c>
      <c r="E108">
        <v>0.12442499999999999</v>
      </c>
    </row>
    <row r="109" spans="1:5" x14ac:dyDescent="0.3">
      <c r="A109">
        <v>1997</v>
      </c>
      <c r="B109">
        <v>0.120952</v>
      </c>
      <c r="C109">
        <v>6.6660699999999996E-3</v>
      </c>
      <c r="D109">
        <v>0.108337</v>
      </c>
      <c r="E109">
        <v>0.13503499999999999</v>
      </c>
    </row>
    <row r="110" spans="1:5" x14ac:dyDescent="0.3">
      <c r="A110">
        <v>1998</v>
      </c>
      <c r="B110">
        <v>0.11833100000000001</v>
      </c>
      <c r="C110">
        <v>6.3789399999999996E-3</v>
      </c>
      <c r="D110">
        <v>0.10624500000000001</v>
      </c>
      <c r="E110">
        <v>0.13179199999999999</v>
      </c>
    </row>
    <row r="111" spans="1:5" x14ac:dyDescent="0.3">
      <c r="A111">
        <v>1999</v>
      </c>
      <c r="B111">
        <v>0.10495699999999999</v>
      </c>
      <c r="C111">
        <v>5.6686200000000001E-3</v>
      </c>
      <c r="D111">
        <v>9.4218399999999994E-2</v>
      </c>
      <c r="E111">
        <v>0.11692</v>
      </c>
    </row>
    <row r="112" spans="1:5" x14ac:dyDescent="0.3">
      <c r="A112">
        <v>2000</v>
      </c>
      <c r="B112">
        <v>0.123958</v>
      </c>
      <c r="C112">
        <v>6.5702199999999999E-3</v>
      </c>
      <c r="D112">
        <v>0.111498</v>
      </c>
      <c r="E112">
        <v>0.13780999999999999</v>
      </c>
    </row>
    <row r="113" spans="1:5" x14ac:dyDescent="0.3">
      <c r="A113">
        <v>2001</v>
      </c>
      <c r="B113">
        <v>0.14971300000000001</v>
      </c>
      <c r="C113">
        <v>7.7867500000000003E-3</v>
      </c>
      <c r="D113">
        <v>0.134932</v>
      </c>
      <c r="E113">
        <v>0.16611400000000001</v>
      </c>
    </row>
    <row r="114" spans="1:5" x14ac:dyDescent="0.3">
      <c r="A114">
        <v>2002</v>
      </c>
      <c r="B114">
        <v>0.15237600000000001</v>
      </c>
      <c r="C114">
        <v>7.7387100000000002E-3</v>
      </c>
      <c r="D114">
        <v>0.13766700000000001</v>
      </c>
      <c r="E114">
        <v>0.168656</v>
      </c>
    </row>
    <row r="115" spans="1:5" x14ac:dyDescent="0.3">
      <c r="A115">
        <v>2003</v>
      </c>
      <c r="B115">
        <v>0.14005999999999999</v>
      </c>
      <c r="C115">
        <v>7.0982299999999996E-3</v>
      </c>
      <c r="D115">
        <v>0.12656700000000001</v>
      </c>
      <c r="E115">
        <v>0.15498999999999999</v>
      </c>
    </row>
    <row r="116" spans="1:5" x14ac:dyDescent="0.3">
      <c r="A116">
        <v>2004</v>
      </c>
      <c r="B116">
        <v>0.147287</v>
      </c>
      <c r="C116">
        <v>7.5158999999999998E-3</v>
      </c>
      <c r="D116">
        <v>0.13300500000000001</v>
      </c>
      <c r="E116">
        <v>0.163102</v>
      </c>
    </row>
    <row r="117" spans="1:5" x14ac:dyDescent="0.3">
      <c r="A117">
        <v>2005</v>
      </c>
      <c r="B117">
        <v>0.18088000000000001</v>
      </c>
      <c r="C117">
        <v>9.1781899999999993E-3</v>
      </c>
      <c r="D117">
        <v>0.163435</v>
      </c>
      <c r="E117">
        <v>0.200187</v>
      </c>
    </row>
    <row r="118" spans="1:5" x14ac:dyDescent="0.3">
      <c r="A118">
        <v>2006</v>
      </c>
      <c r="B118">
        <v>0.231101</v>
      </c>
      <c r="C118">
        <v>1.1594200000000001E-2</v>
      </c>
      <c r="D118">
        <v>0.20905099999999999</v>
      </c>
      <c r="E118">
        <v>0.25547700000000001</v>
      </c>
    </row>
    <row r="119" spans="1:5" x14ac:dyDescent="0.3">
      <c r="A119">
        <v>2007</v>
      </c>
      <c r="B119">
        <v>0.24632999999999999</v>
      </c>
      <c r="C119">
        <v>1.30574E-2</v>
      </c>
      <c r="D119">
        <v>0.22156899999999999</v>
      </c>
      <c r="E119">
        <v>0.27385900000000002</v>
      </c>
    </row>
    <row r="120" spans="1:5" x14ac:dyDescent="0.3">
      <c r="A120">
        <v>2008</v>
      </c>
      <c r="B120">
        <v>0.20441699999999999</v>
      </c>
      <c r="C120">
        <v>1.2042600000000001E-2</v>
      </c>
      <c r="D120">
        <v>0.18171599999999999</v>
      </c>
      <c r="E120">
        <v>0.22995599999999999</v>
      </c>
    </row>
    <row r="121" spans="1:5" x14ac:dyDescent="0.3">
      <c r="A121">
        <v>2009</v>
      </c>
      <c r="B121">
        <v>0.14749999999999999</v>
      </c>
      <c r="C121">
        <v>1.01286E-2</v>
      </c>
      <c r="D121">
        <v>0.12859300000000001</v>
      </c>
      <c r="E121">
        <v>0.169187</v>
      </c>
    </row>
    <row r="122" spans="1:5" x14ac:dyDescent="0.3">
      <c r="A122">
        <v>2010</v>
      </c>
      <c r="B122">
        <v>0.130522</v>
      </c>
      <c r="C122">
        <v>1.05685E-2</v>
      </c>
      <c r="D122">
        <v>0.111037</v>
      </c>
      <c r="E122">
        <v>0.15342600000000001</v>
      </c>
    </row>
    <row r="123" spans="1:5" x14ac:dyDescent="0.3">
      <c r="A123">
        <v>2011</v>
      </c>
      <c r="B123">
        <v>0.163271</v>
      </c>
      <c r="C123">
        <v>1.5809199999999999E-2</v>
      </c>
      <c r="D123">
        <v>0.13458600000000001</v>
      </c>
      <c r="E123">
        <v>0.19806799999999999</v>
      </c>
    </row>
    <row r="124" spans="1:5" x14ac:dyDescent="0.3">
      <c r="A124">
        <v>2012</v>
      </c>
      <c r="B124">
        <v>0.16062299999999999</v>
      </c>
      <c r="C124">
        <v>1.7980900000000001E-2</v>
      </c>
      <c r="D124">
        <v>0.128492</v>
      </c>
      <c r="E124">
        <v>0.20078799999999999</v>
      </c>
    </row>
    <row r="125" spans="1:5" x14ac:dyDescent="0.3">
      <c r="A125" t="s">
        <v>15</v>
      </c>
    </row>
    <row r="126" spans="1:5" x14ac:dyDescent="0.3">
      <c r="A126">
        <v>1964</v>
      </c>
      <c r="B126">
        <v>443.97699999999998</v>
      </c>
      <c r="C126">
        <v>111.90300000000001</v>
      </c>
      <c r="D126">
        <v>270.26900000000001</v>
      </c>
      <c r="E126">
        <v>729.32899999999995</v>
      </c>
    </row>
    <row r="127" spans="1:5" x14ac:dyDescent="0.3">
      <c r="A127">
        <v>1965</v>
      </c>
      <c r="B127">
        <v>565.74800000000005</v>
      </c>
      <c r="C127">
        <v>126.345</v>
      </c>
      <c r="D127">
        <v>363.916</v>
      </c>
      <c r="E127">
        <v>879.51599999999996</v>
      </c>
    </row>
    <row r="128" spans="1:5" x14ac:dyDescent="0.3">
      <c r="A128">
        <v>1966</v>
      </c>
      <c r="B128">
        <v>675.19399999999996</v>
      </c>
      <c r="C128">
        <v>148.459</v>
      </c>
      <c r="D128">
        <v>437.21699999999998</v>
      </c>
      <c r="E128">
        <v>1042.7</v>
      </c>
    </row>
    <row r="129" spans="1:5" x14ac:dyDescent="0.3">
      <c r="A129">
        <v>1967</v>
      </c>
      <c r="B129">
        <v>853.06799999999998</v>
      </c>
      <c r="C129">
        <v>167.459</v>
      </c>
      <c r="D129">
        <v>578.21199999999999</v>
      </c>
      <c r="E129">
        <v>1258.58</v>
      </c>
    </row>
    <row r="130" spans="1:5" x14ac:dyDescent="0.3">
      <c r="A130">
        <v>1968</v>
      </c>
      <c r="B130">
        <v>1052.96</v>
      </c>
      <c r="C130">
        <v>199.34399999999999</v>
      </c>
      <c r="D130">
        <v>723.46799999999996</v>
      </c>
      <c r="E130">
        <v>1532.52</v>
      </c>
    </row>
    <row r="131" spans="1:5" x14ac:dyDescent="0.3">
      <c r="A131">
        <v>1969</v>
      </c>
      <c r="B131">
        <v>1331.59</v>
      </c>
      <c r="C131">
        <v>244.447</v>
      </c>
      <c r="D131">
        <v>925.20299999999997</v>
      </c>
      <c r="E131">
        <v>1916.47</v>
      </c>
    </row>
    <row r="132" spans="1:5" x14ac:dyDescent="0.3">
      <c r="A132">
        <v>1970</v>
      </c>
      <c r="B132">
        <v>1669.25</v>
      </c>
      <c r="C132">
        <v>298.91699999999997</v>
      </c>
      <c r="D132">
        <v>1170.05</v>
      </c>
      <c r="E132">
        <v>2381.42</v>
      </c>
    </row>
    <row r="133" spans="1:5" x14ac:dyDescent="0.3">
      <c r="A133">
        <v>1971</v>
      </c>
      <c r="B133">
        <v>1882.97</v>
      </c>
      <c r="C133">
        <v>332.80599999999998</v>
      </c>
      <c r="D133">
        <v>1325.87</v>
      </c>
      <c r="E133">
        <v>2674.13</v>
      </c>
    </row>
    <row r="134" spans="1:5" x14ac:dyDescent="0.3">
      <c r="A134">
        <v>1972</v>
      </c>
      <c r="B134">
        <v>1809.85</v>
      </c>
      <c r="C134">
        <v>329.14100000000002</v>
      </c>
      <c r="D134">
        <v>1261.72</v>
      </c>
      <c r="E134">
        <v>2596.1</v>
      </c>
    </row>
    <row r="135" spans="1:5" x14ac:dyDescent="0.3">
      <c r="A135">
        <v>1973</v>
      </c>
      <c r="B135">
        <v>1441.28</v>
      </c>
      <c r="C135">
        <v>308.66800000000001</v>
      </c>
      <c r="D135">
        <v>943.64599999999996</v>
      </c>
      <c r="E135">
        <v>2201.33</v>
      </c>
    </row>
    <row r="136" spans="1:5" x14ac:dyDescent="0.3">
      <c r="A136">
        <v>1974</v>
      </c>
      <c r="B136">
        <v>988.00400000000002</v>
      </c>
      <c r="C136">
        <v>266.03199999999998</v>
      </c>
      <c r="D136">
        <v>582.05100000000004</v>
      </c>
      <c r="E136">
        <v>1677.09</v>
      </c>
    </row>
    <row r="137" spans="1:5" x14ac:dyDescent="0.3">
      <c r="A137">
        <v>1975</v>
      </c>
      <c r="B137">
        <v>822.25599999999997</v>
      </c>
      <c r="C137">
        <v>201.779</v>
      </c>
      <c r="D137">
        <v>506.95100000000002</v>
      </c>
      <c r="E137">
        <v>1333.67</v>
      </c>
    </row>
    <row r="138" spans="1:5" x14ac:dyDescent="0.3">
      <c r="A138">
        <v>1976</v>
      </c>
      <c r="B138">
        <v>849.923</v>
      </c>
      <c r="C138">
        <v>152.77199999999999</v>
      </c>
      <c r="D138">
        <v>594.96500000000003</v>
      </c>
      <c r="E138">
        <v>1214.1400000000001</v>
      </c>
    </row>
    <row r="139" spans="1:5" x14ac:dyDescent="0.3">
      <c r="A139">
        <v>1977</v>
      </c>
      <c r="B139">
        <v>923.36500000000001</v>
      </c>
      <c r="C139">
        <v>128.58699999999999</v>
      </c>
      <c r="D139">
        <v>699.83399999999995</v>
      </c>
      <c r="E139">
        <v>1218.29</v>
      </c>
    </row>
    <row r="140" spans="1:5" x14ac:dyDescent="0.3">
      <c r="A140">
        <v>1978</v>
      </c>
      <c r="B140">
        <v>973.10299999999995</v>
      </c>
      <c r="C140">
        <v>119.39700000000001</v>
      </c>
      <c r="D140">
        <v>762.04899999999998</v>
      </c>
      <c r="E140">
        <v>1242.6099999999999</v>
      </c>
    </row>
    <row r="141" spans="1:5" x14ac:dyDescent="0.3">
      <c r="A141">
        <v>1979</v>
      </c>
      <c r="B141">
        <v>955.45899999999995</v>
      </c>
      <c r="C141">
        <v>113.901</v>
      </c>
      <c r="D141">
        <v>753.41</v>
      </c>
      <c r="E141">
        <v>1211.69</v>
      </c>
    </row>
    <row r="142" spans="1:5" x14ac:dyDescent="0.3">
      <c r="A142">
        <v>1980</v>
      </c>
      <c r="B142">
        <v>1070.96</v>
      </c>
      <c r="C142">
        <v>110.21599999999999</v>
      </c>
      <c r="D142">
        <v>872.20299999999997</v>
      </c>
      <c r="E142">
        <v>1315</v>
      </c>
    </row>
    <row r="143" spans="1:5" x14ac:dyDescent="0.3">
      <c r="A143">
        <v>1981</v>
      </c>
      <c r="B143">
        <v>1760.92</v>
      </c>
      <c r="C143">
        <v>131.63300000000001</v>
      </c>
      <c r="D143">
        <v>1516.7</v>
      </c>
      <c r="E143">
        <v>2044.45</v>
      </c>
    </row>
    <row r="144" spans="1:5" x14ac:dyDescent="0.3">
      <c r="A144">
        <v>1982</v>
      </c>
      <c r="B144">
        <v>2682.02</v>
      </c>
      <c r="C144">
        <v>182.804</v>
      </c>
      <c r="D144">
        <v>2340.61</v>
      </c>
      <c r="E144">
        <v>3073.24</v>
      </c>
    </row>
    <row r="145" spans="1:5" x14ac:dyDescent="0.3">
      <c r="A145">
        <v>1983</v>
      </c>
      <c r="B145">
        <v>3307.79</v>
      </c>
      <c r="C145">
        <v>210.49799999999999</v>
      </c>
      <c r="D145">
        <v>2912.86</v>
      </c>
      <c r="E145">
        <v>3756.27</v>
      </c>
    </row>
    <row r="146" spans="1:5" x14ac:dyDescent="0.3">
      <c r="A146">
        <v>1984</v>
      </c>
      <c r="B146">
        <v>3521.79</v>
      </c>
      <c r="C146">
        <v>209.63399999999999</v>
      </c>
      <c r="D146">
        <v>3126.85</v>
      </c>
      <c r="E146">
        <v>3966.62</v>
      </c>
    </row>
    <row r="147" spans="1:5" x14ac:dyDescent="0.3">
      <c r="A147">
        <v>1985</v>
      </c>
      <c r="B147">
        <v>3777.43</v>
      </c>
      <c r="C147">
        <v>201.114</v>
      </c>
      <c r="D147">
        <v>3396.13</v>
      </c>
      <c r="E147">
        <v>4201.53</v>
      </c>
    </row>
    <row r="148" spans="1:5" x14ac:dyDescent="0.3">
      <c r="A148">
        <v>1986</v>
      </c>
      <c r="B148">
        <v>4001.85</v>
      </c>
      <c r="C148">
        <v>192.17099999999999</v>
      </c>
      <c r="D148">
        <v>3635.59</v>
      </c>
      <c r="E148">
        <v>4405.01</v>
      </c>
    </row>
    <row r="149" spans="1:5" x14ac:dyDescent="0.3">
      <c r="A149">
        <v>1987</v>
      </c>
      <c r="B149">
        <v>4122.41</v>
      </c>
      <c r="C149">
        <v>180.88200000000001</v>
      </c>
      <c r="D149">
        <v>3776.23</v>
      </c>
      <c r="E149">
        <v>4500.33</v>
      </c>
    </row>
    <row r="150" spans="1:5" x14ac:dyDescent="0.3">
      <c r="A150">
        <v>1988</v>
      </c>
      <c r="B150">
        <v>4119.51</v>
      </c>
      <c r="C150">
        <v>166.37799999999999</v>
      </c>
      <c r="D150">
        <v>3799.96</v>
      </c>
      <c r="E150">
        <v>4465.93</v>
      </c>
    </row>
    <row r="151" spans="1:5" x14ac:dyDescent="0.3">
      <c r="A151">
        <v>1989</v>
      </c>
      <c r="B151">
        <v>3720.4</v>
      </c>
      <c r="C151">
        <v>150.672</v>
      </c>
      <c r="D151">
        <v>3431.05</v>
      </c>
      <c r="E151">
        <v>4034.15</v>
      </c>
    </row>
    <row r="152" spans="1:5" x14ac:dyDescent="0.3">
      <c r="A152">
        <v>1990</v>
      </c>
      <c r="B152">
        <v>3011.47</v>
      </c>
      <c r="C152">
        <v>131.64599999999999</v>
      </c>
      <c r="D152">
        <v>2759.48</v>
      </c>
      <c r="E152">
        <v>3286.48</v>
      </c>
    </row>
    <row r="153" spans="1:5" x14ac:dyDescent="0.3">
      <c r="A153">
        <v>1991</v>
      </c>
      <c r="B153">
        <v>2263.23</v>
      </c>
      <c r="C153">
        <v>113.172</v>
      </c>
      <c r="D153">
        <v>2047.96</v>
      </c>
      <c r="E153">
        <v>2501.12</v>
      </c>
    </row>
    <row r="154" spans="1:5" x14ac:dyDescent="0.3">
      <c r="A154">
        <v>1992</v>
      </c>
      <c r="B154">
        <v>2366.34</v>
      </c>
      <c r="C154">
        <v>108.491</v>
      </c>
      <c r="D154">
        <v>2159.11</v>
      </c>
      <c r="E154">
        <v>2593.46</v>
      </c>
    </row>
    <row r="155" spans="1:5" x14ac:dyDescent="0.3">
      <c r="A155">
        <v>1993</v>
      </c>
      <c r="B155">
        <v>3243.61</v>
      </c>
      <c r="C155">
        <v>125.538</v>
      </c>
      <c r="D155">
        <v>3002.1</v>
      </c>
      <c r="E155">
        <v>3504.56</v>
      </c>
    </row>
    <row r="156" spans="1:5" x14ac:dyDescent="0.3">
      <c r="A156">
        <v>1994</v>
      </c>
      <c r="B156">
        <v>3532.15</v>
      </c>
      <c r="C156">
        <v>131.89400000000001</v>
      </c>
      <c r="D156">
        <v>3278.06</v>
      </c>
      <c r="E156">
        <v>3805.94</v>
      </c>
    </row>
    <row r="157" spans="1:5" x14ac:dyDescent="0.3">
      <c r="A157">
        <v>1995</v>
      </c>
      <c r="B157">
        <v>3732.26</v>
      </c>
      <c r="C157">
        <v>136.971</v>
      </c>
      <c r="D157">
        <v>3468.22</v>
      </c>
      <c r="E157">
        <v>4016.41</v>
      </c>
    </row>
    <row r="158" spans="1:5" x14ac:dyDescent="0.3">
      <c r="A158">
        <v>1996</v>
      </c>
      <c r="B158">
        <v>3730.06</v>
      </c>
      <c r="C158">
        <v>140.833</v>
      </c>
      <c r="D158">
        <v>3458.86</v>
      </c>
      <c r="E158">
        <v>4022.52</v>
      </c>
    </row>
    <row r="159" spans="1:5" x14ac:dyDescent="0.3">
      <c r="A159">
        <v>1997</v>
      </c>
      <c r="B159">
        <v>3525.18</v>
      </c>
      <c r="C159">
        <v>137.86500000000001</v>
      </c>
      <c r="D159">
        <v>3260.05</v>
      </c>
      <c r="E159">
        <v>3811.87</v>
      </c>
    </row>
    <row r="160" spans="1:5" x14ac:dyDescent="0.3">
      <c r="A160">
        <v>1998</v>
      </c>
      <c r="B160">
        <v>3283.53</v>
      </c>
      <c r="C160">
        <v>129.74799999999999</v>
      </c>
      <c r="D160">
        <v>3034.12</v>
      </c>
      <c r="E160">
        <v>3553.45</v>
      </c>
    </row>
    <row r="161" spans="1:5" x14ac:dyDescent="0.3">
      <c r="A161">
        <v>1999</v>
      </c>
      <c r="B161">
        <v>3296.11</v>
      </c>
      <c r="C161">
        <v>122.535</v>
      </c>
      <c r="D161">
        <v>3060.01</v>
      </c>
      <c r="E161">
        <v>3550.43</v>
      </c>
    </row>
    <row r="162" spans="1:5" x14ac:dyDescent="0.3">
      <c r="A162">
        <v>2000</v>
      </c>
      <c r="B162">
        <v>3335.11</v>
      </c>
      <c r="C162">
        <v>119.63500000000001</v>
      </c>
      <c r="D162">
        <v>3104.3</v>
      </c>
      <c r="E162">
        <v>3583.09</v>
      </c>
    </row>
    <row r="163" spans="1:5" x14ac:dyDescent="0.3">
      <c r="A163">
        <v>2001</v>
      </c>
      <c r="B163">
        <v>3373.1</v>
      </c>
      <c r="C163">
        <v>125.096</v>
      </c>
      <c r="D163">
        <v>3132.04</v>
      </c>
      <c r="E163">
        <v>3632.71</v>
      </c>
    </row>
    <row r="164" spans="1:5" x14ac:dyDescent="0.3">
      <c r="A164">
        <v>2002</v>
      </c>
      <c r="B164">
        <v>3204.81</v>
      </c>
      <c r="C164">
        <v>118.974</v>
      </c>
      <c r="D164">
        <v>2975.55</v>
      </c>
      <c r="E164">
        <v>3451.72</v>
      </c>
    </row>
    <row r="165" spans="1:5" x14ac:dyDescent="0.3">
      <c r="A165">
        <v>2003</v>
      </c>
      <c r="B165">
        <v>3395.73</v>
      </c>
      <c r="C165">
        <v>116.13</v>
      </c>
      <c r="D165">
        <v>3171.29</v>
      </c>
      <c r="E165">
        <v>3636.04</v>
      </c>
    </row>
    <row r="166" spans="1:5" x14ac:dyDescent="0.3">
      <c r="A166">
        <v>2004</v>
      </c>
      <c r="B166">
        <v>3486.61</v>
      </c>
      <c r="C166">
        <v>115.27800000000001</v>
      </c>
      <c r="D166">
        <v>3263.57</v>
      </c>
      <c r="E166">
        <v>3724.89</v>
      </c>
    </row>
    <row r="167" spans="1:5" x14ac:dyDescent="0.3">
      <c r="A167">
        <v>2005</v>
      </c>
      <c r="B167">
        <v>3184.09</v>
      </c>
      <c r="C167">
        <v>110.84399999999999</v>
      </c>
      <c r="D167">
        <v>2970.01</v>
      </c>
      <c r="E167">
        <v>3413.61</v>
      </c>
    </row>
    <row r="168" spans="1:5" x14ac:dyDescent="0.3">
      <c r="A168">
        <v>2006</v>
      </c>
      <c r="B168">
        <v>2610.39</v>
      </c>
      <c r="C168">
        <v>101.91500000000001</v>
      </c>
      <c r="D168">
        <v>2414.39</v>
      </c>
      <c r="E168">
        <v>2822.3</v>
      </c>
    </row>
    <row r="169" spans="1:5" x14ac:dyDescent="0.3">
      <c r="A169">
        <v>2007</v>
      </c>
      <c r="B169">
        <v>2174.0500000000002</v>
      </c>
      <c r="C169">
        <v>100.568</v>
      </c>
      <c r="D169">
        <v>1982.04</v>
      </c>
      <c r="E169">
        <v>2384.67</v>
      </c>
    </row>
    <row r="170" spans="1:5" x14ac:dyDescent="0.3">
      <c r="A170">
        <v>2008</v>
      </c>
      <c r="B170">
        <v>1590.37</v>
      </c>
      <c r="C170">
        <v>87.273300000000006</v>
      </c>
      <c r="D170">
        <v>1425.18</v>
      </c>
      <c r="E170">
        <v>1774.71</v>
      </c>
    </row>
    <row r="171" spans="1:5" x14ac:dyDescent="0.3">
      <c r="A171">
        <v>2009</v>
      </c>
      <c r="B171">
        <v>1708.42</v>
      </c>
      <c r="C171">
        <v>104.306</v>
      </c>
      <c r="D171">
        <v>1512.21</v>
      </c>
      <c r="E171">
        <v>1930.08</v>
      </c>
    </row>
    <row r="172" spans="1:5" x14ac:dyDescent="0.3">
      <c r="A172">
        <v>2010</v>
      </c>
      <c r="B172">
        <v>1837.04</v>
      </c>
      <c r="C172">
        <v>125.473</v>
      </c>
      <c r="D172">
        <v>1602.73</v>
      </c>
      <c r="E172">
        <v>2105.6</v>
      </c>
    </row>
    <row r="173" spans="1:5" x14ac:dyDescent="0.3">
      <c r="A173">
        <v>2011</v>
      </c>
      <c r="B173">
        <v>2059.12</v>
      </c>
      <c r="C173">
        <v>174.83099999999999</v>
      </c>
      <c r="D173">
        <v>1738.07</v>
      </c>
      <c r="E173">
        <v>2439.48</v>
      </c>
    </row>
    <row r="174" spans="1:5" x14ac:dyDescent="0.3">
      <c r="A174">
        <v>2012</v>
      </c>
      <c r="B174">
        <v>2289.02</v>
      </c>
      <c r="C174">
        <v>256.57400000000001</v>
      </c>
      <c r="D174">
        <v>1830.6</v>
      </c>
      <c r="E174">
        <v>2862.23</v>
      </c>
    </row>
    <row r="175" spans="1:5" x14ac:dyDescent="0.3">
      <c r="A175" t="s">
        <v>16</v>
      </c>
    </row>
    <row r="176" spans="1:5" x14ac:dyDescent="0.3">
      <c r="A176">
        <v>1964</v>
      </c>
      <c r="B176">
        <v>5227.5</v>
      </c>
      <c r="C176">
        <v>1771.63</v>
      </c>
      <c r="D176">
        <v>2703.27</v>
      </c>
      <c r="E176">
        <v>10108.799999999999</v>
      </c>
    </row>
    <row r="177" spans="1:5" x14ac:dyDescent="0.3">
      <c r="A177">
        <v>1965</v>
      </c>
      <c r="B177">
        <v>20406.7</v>
      </c>
      <c r="C177">
        <v>4276.21</v>
      </c>
      <c r="D177">
        <v>13480.7</v>
      </c>
      <c r="E177">
        <v>30891.1</v>
      </c>
    </row>
    <row r="178" spans="1:5" x14ac:dyDescent="0.3">
      <c r="A178">
        <v>1966</v>
      </c>
      <c r="B178">
        <v>14313.4</v>
      </c>
      <c r="C178">
        <v>4531.68</v>
      </c>
      <c r="D178">
        <v>7714.08</v>
      </c>
      <c r="E178">
        <v>26558.3</v>
      </c>
    </row>
    <row r="179" spans="1:5" x14ac:dyDescent="0.3">
      <c r="A179">
        <v>1967</v>
      </c>
      <c r="B179">
        <v>28708.400000000001</v>
      </c>
      <c r="C179">
        <v>6821.71</v>
      </c>
      <c r="D179">
        <v>17965.599999999999</v>
      </c>
      <c r="E179">
        <v>45875</v>
      </c>
    </row>
    <row r="180" spans="1:5" x14ac:dyDescent="0.3">
      <c r="A180">
        <v>1968</v>
      </c>
      <c r="B180">
        <v>26679.5</v>
      </c>
      <c r="C180">
        <v>6628.55</v>
      </c>
      <c r="D180">
        <v>16353.1</v>
      </c>
      <c r="E180">
        <v>43526.8</v>
      </c>
    </row>
    <row r="181" spans="1:5" x14ac:dyDescent="0.3">
      <c r="A181">
        <v>1969</v>
      </c>
      <c r="B181">
        <v>29281.4</v>
      </c>
      <c r="C181">
        <v>6817.14</v>
      </c>
      <c r="D181">
        <v>18494.099999999999</v>
      </c>
      <c r="E181">
        <v>46360.7</v>
      </c>
    </row>
    <row r="182" spans="1:5" x14ac:dyDescent="0.3">
      <c r="A182">
        <v>1970</v>
      </c>
      <c r="B182">
        <v>20123.7</v>
      </c>
      <c r="C182">
        <v>5475.27</v>
      </c>
      <c r="D182">
        <v>11792</v>
      </c>
      <c r="E182">
        <v>34342.1</v>
      </c>
    </row>
    <row r="183" spans="1:5" x14ac:dyDescent="0.3">
      <c r="A183">
        <v>1971</v>
      </c>
      <c r="B183">
        <v>9675.86</v>
      </c>
      <c r="C183">
        <v>3268.58</v>
      </c>
      <c r="D183">
        <v>5013.76</v>
      </c>
      <c r="E183">
        <v>18673.099999999999</v>
      </c>
    </row>
    <row r="184" spans="1:5" x14ac:dyDescent="0.3">
      <c r="A184">
        <v>1972</v>
      </c>
      <c r="B184">
        <v>10686.2</v>
      </c>
      <c r="C184">
        <v>3264.31</v>
      </c>
      <c r="D184">
        <v>5880.15</v>
      </c>
      <c r="E184">
        <v>19420.3</v>
      </c>
    </row>
    <row r="185" spans="1:5" x14ac:dyDescent="0.3">
      <c r="A185">
        <v>1973</v>
      </c>
      <c r="B185">
        <v>28946.7</v>
      </c>
      <c r="C185">
        <v>4557.5600000000004</v>
      </c>
      <c r="D185">
        <v>21168</v>
      </c>
      <c r="E185">
        <v>39584</v>
      </c>
    </row>
    <row r="186" spans="1:5" x14ac:dyDescent="0.3">
      <c r="A186">
        <v>1974</v>
      </c>
      <c r="B186">
        <v>21457.1</v>
      </c>
      <c r="C186">
        <v>3602.17</v>
      </c>
      <c r="D186">
        <v>15373.3</v>
      </c>
      <c r="E186">
        <v>29948.6</v>
      </c>
    </row>
    <row r="187" spans="1:5" x14ac:dyDescent="0.3">
      <c r="A187">
        <v>1975</v>
      </c>
      <c r="B187">
        <v>18171.099999999999</v>
      </c>
      <c r="C187">
        <v>2759.82</v>
      </c>
      <c r="D187">
        <v>13434.2</v>
      </c>
      <c r="E187">
        <v>24578.2</v>
      </c>
    </row>
    <row r="188" spans="1:5" x14ac:dyDescent="0.3">
      <c r="A188">
        <v>1976</v>
      </c>
      <c r="B188">
        <v>13945.8</v>
      </c>
      <c r="C188">
        <v>2127.85</v>
      </c>
      <c r="D188">
        <v>10296.200000000001</v>
      </c>
      <c r="E188">
        <v>18889.099999999999</v>
      </c>
    </row>
    <row r="189" spans="1:5" x14ac:dyDescent="0.3">
      <c r="A189">
        <v>1977</v>
      </c>
      <c r="B189">
        <v>13901</v>
      </c>
      <c r="C189">
        <v>1801.96</v>
      </c>
      <c r="D189">
        <v>10738</v>
      </c>
      <c r="E189">
        <v>17995.8</v>
      </c>
    </row>
    <row r="190" spans="1:5" x14ac:dyDescent="0.3">
      <c r="A190">
        <v>1978</v>
      </c>
      <c r="B190">
        <v>26917.7</v>
      </c>
      <c r="C190">
        <v>2396.14</v>
      </c>
      <c r="D190">
        <v>22535.7</v>
      </c>
      <c r="E190">
        <v>32151.8</v>
      </c>
    </row>
    <row r="191" spans="1:5" x14ac:dyDescent="0.3">
      <c r="A191">
        <v>1979</v>
      </c>
      <c r="B191">
        <v>65651</v>
      </c>
      <c r="C191">
        <v>5151.51</v>
      </c>
      <c r="D191">
        <v>56129.2</v>
      </c>
      <c r="E191">
        <v>76788</v>
      </c>
    </row>
    <row r="192" spans="1:5" x14ac:dyDescent="0.3">
      <c r="A192">
        <v>1980</v>
      </c>
      <c r="B192">
        <v>26289.599999999999</v>
      </c>
      <c r="C192">
        <v>2083.71</v>
      </c>
      <c r="D192">
        <v>22441.200000000001</v>
      </c>
      <c r="E192">
        <v>30797.8</v>
      </c>
    </row>
    <row r="193" spans="1:5" x14ac:dyDescent="0.3">
      <c r="A193">
        <v>1981</v>
      </c>
      <c r="B193">
        <v>29777.599999999999</v>
      </c>
      <c r="C193">
        <v>2376.81</v>
      </c>
      <c r="D193">
        <v>25390.5</v>
      </c>
      <c r="E193">
        <v>34922.800000000003</v>
      </c>
    </row>
    <row r="194" spans="1:5" x14ac:dyDescent="0.3">
      <c r="A194">
        <v>1982</v>
      </c>
      <c r="B194">
        <v>15587.2</v>
      </c>
      <c r="C194">
        <v>1708.25</v>
      </c>
      <c r="D194">
        <v>12527.4</v>
      </c>
      <c r="E194">
        <v>19394.3</v>
      </c>
    </row>
    <row r="195" spans="1:5" x14ac:dyDescent="0.3">
      <c r="A195">
        <v>1983</v>
      </c>
      <c r="B195">
        <v>52550</v>
      </c>
      <c r="C195">
        <v>2894.08</v>
      </c>
      <c r="D195">
        <v>47073.2</v>
      </c>
      <c r="E195">
        <v>58664.1</v>
      </c>
    </row>
    <row r="196" spans="1:5" x14ac:dyDescent="0.3">
      <c r="A196">
        <v>1984</v>
      </c>
      <c r="B196">
        <v>13031.6</v>
      </c>
      <c r="C196">
        <v>1442.99</v>
      </c>
      <c r="D196">
        <v>10449.9</v>
      </c>
      <c r="E196">
        <v>16251.1</v>
      </c>
    </row>
    <row r="197" spans="1:5" x14ac:dyDescent="0.3">
      <c r="A197">
        <v>1985</v>
      </c>
      <c r="B197">
        <v>35369.1</v>
      </c>
      <c r="C197">
        <v>2119.42</v>
      </c>
      <c r="D197">
        <v>31377.8</v>
      </c>
      <c r="E197">
        <v>39868.1</v>
      </c>
    </row>
    <row r="198" spans="1:5" x14ac:dyDescent="0.3">
      <c r="A198">
        <v>1986</v>
      </c>
      <c r="B198">
        <v>14505.5</v>
      </c>
      <c r="C198">
        <v>1256.82</v>
      </c>
      <c r="D198">
        <v>12201.5</v>
      </c>
      <c r="E198">
        <v>17244.5</v>
      </c>
    </row>
    <row r="199" spans="1:5" x14ac:dyDescent="0.3">
      <c r="A199">
        <v>1987</v>
      </c>
      <c r="B199">
        <v>8493.2199999999993</v>
      </c>
      <c r="C199">
        <v>948.74599999999998</v>
      </c>
      <c r="D199">
        <v>6797.45</v>
      </c>
      <c r="E199">
        <v>10612</v>
      </c>
    </row>
    <row r="200" spans="1:5" x14ac:dyDescent="0.3">
      <c r="A200">
        <v>1988</v>
      </c>
      <c r="B200">
        <v>5490.94</v>
      </c>
      <c r="C200">
        <v>724.23400000000004</v>
      </c>
      <c r="D200">
        <v>4222.57</v>
      </c>
      <c r="E200">
        <v>7140.3</v>
      </c>
    </row>
    <row r="201" spans="1:5" x14ac:dyDescent="0.3">
      <c r="A201">
        <v>1989</v>
      </c>
      <c r="B201">
        <v>10356.6</v>
      </c>
      <c r="C201">
        <v>1068.99</v>
      </c>
      <c r="D201">
        <v>8429.48</v>
      </c>
      <c r="E201">
        <v>12724.3</v>
      </c>
    </row>
    <row r="202" spans="1:5" x14ac:dyDescent="0.3">
      <c r="A202">
        <v>1990</v>
      </c>
      <c r="B202">
        <v>50175.1</v>
      </c>
      <c r="C202">
        <v>1868.7</v>
      </c>
      <c r="D202">
        <v>46574.7</v>
      </c>
      <c r="E202">
        <v>54053.9</v>
      </c>
    </row>
    <row r="203" spans="1:5" x14ac:dyDescent="0.3">
      <c r="A203">
        <v>1991</v>
      </c>
      <c r="B203">
        <v>25581.8</v>
      </c>
      <c r="C203">
        <v>1434.11</v>
      </c>
      <c r="D203">
        <v>22870.6</v>
      </c>
      <c r="E203">
        <v>28614.5</v>
      </c>
    </row>
    <row r="204" spans="1:5" x14ac:dyDescent="0.3">
      <c r="A204">
        <v>1992</v>
      </c>
      <c r="B204">
        <v>22046.9</v>
      </c>
      <c r="C204">
        <v>1441.18</v>
      </c>
      <c r="D204">
        <v>19347.7</v>
      </c>
      <c r="E204">
        <v>25122.7</v>
      </c>
    </row>
    <row r="205" spans="1:5" x14ac:dyDescent="0.3">
      <c r="A205">
        <v>1993</v>
      </c>
      <c r="B205">
        <v>47813.1</v>
      </c>
      <c r="C205">
        <v>2068.09</v>
      </c>
      <c r="D205">
        <v>43852.6</v>
      </c>
      <c r="E205">
        <v>52131.4</v>
      </c>
    </row>
    <row r="206" spans="1:5" x14ac:dyDescent="0.3">
      <c r="A206">
        <v>1994</v>
      </c>
      <c r="B206">
        <v>14781.9</v>
      </c>
      <c r="C206">
        <v>1113.0999999999999</v>
      </c>
      <c r="D206">
        <v>12718</v>
      </c>
      <c r="E206">
        <v>17180.8</v>
      </c>
    </row>
    <row r="207" spans="1:5" x14ac:dyDescent="0.3">
      <c r="A207">
        <v>1995</v>
      </c>
      <c r="B207">
        <v>10797.6</v>
      </c>
      <c r="C207">
        <v>870.95500000000004</v>
      </c>
      <c r="D207">
        <v>9191.34</v>
      </c>
      <c r="E207">
        <v>12684.6</v>
      </c>
    </row>
    <row r="208" spans="1:5" x14ac:dyDescent="0.3">
      <c r="A208">
        <v>1996</v>
      </c>
      <c r="B208">
        <v>23218.7</v>
      </c>
      <c r="C208">
        <v>1178.04</v>
      </c>
      <c r="D208">
        <v>20979.599999999999</v>
      </c>
      <c r="E208">
        <v>25696.799999999999</v>
      </c>
    </row>
    <row r="209" spans="1:16" x14ac:dyDescent="0.3">
      <c r="A209">
        <v>1997</v>
      </c>
      <c r="B209">
        <v>31494.400000000001</v>
      </c>
      <c r="C209">
        <v>1343.22</v>
      </c>
      <c r="D209">
        <v>28920.5</v>
      </c>
      <c r="E209">
        <v>34297.4</v>
      </c>
    </row>
    <row r="210" spans="1:16" x14ac:dyDescent="0.3">
      <c r="A210">
        <v>1998</v>
      </c>
      <c r="B210">
        <v>15699.7</v>
      </c>
      <c r="C210">
        <v>955.34900000000005</v>
      </c>
      <c r="D210">
        <v>13902.2</v>
      </c>
      <c r="E210">
        <v>17729.5</v>
      </c>
    </row>
    <row r="211" spans="1:16" x14ac:dyDescent="0.3">
      <c r="A211">
        <v>1999</v>
      </c>
      <c r="B211">
        <v>17239.400000000001</v>
      </c>
      <c r="C211">
        <v>998.29300000000001</v>
      </c>
      <c r="D211">
        <v>15355.6</v>
      </c>
      <c r="E211">
        <v>19354.3</v>
      </c>
      <c r="N211" s="1"/>
    </row>
    <row r="212" spans="1:16" x14ac:dyDescent="0.3">
      <c r="A212">
        <v>2000</v>
      </c>
      <c r="B212">
        <v>26600.7</v>
      </c>
      <c r="C212">
        <v>1216.3800000000001</v>
      </c>
      <c r="D212">
        <v>24277.1</v>
      </c>
      <c r="E212">
        <v>29146.799999999999</v>
      </c>
    </row>
    <row r="213" spans="1:16" x14ac:dyDescent="0.3">
      <c r="A213">
        <v>2001</v>
      </c>
      <c r="B213">
        <v>35891.4</v>
      </c>
      <c r="C213">
        <v>1318.73</v>
      </c>
      <c r="D213">
        <v>33349.300000000003</v>
      </c>
      <c r="E213">
        <v>38627.199999999997</v>
      </c>
      <c r="N213" s="1"/>
    </row>
    <row r="214" spans="1:16" x14ac:dyDescent="0.3">
      <c r="A214">
        <v>2002</v>
      </c>
      <c r="B214">
        <v>23355.7</v>
      </c>
      <c r="C214">
        <v>1065.29</v>
      </c>
      <c r="D214">
        <v>21320.400000000001</v>
      </c>
      <c r="E214">
        <v>25585.3</v>
      </c>
    </row>
    <row r="215" spans="1:16" x14ac:dyDescent="0.3">
      <c r="A215">
        <v>2003</v>
      </c>
      <c r="B215">
        <v>14086.5</v>
      </c>
      <c r="C215">
        <v>784.44</v>
      </c>
      <c r="D215">
        <v>12602.9</v>
      </c>
      <c r="E215">
        <v>15744.7</v>
      </c>
      <c r="N215" s="1"/>
      <c r="P215" s="1"/>
    </row>
    <row r="216" spans="1:16" x14ac:dyDescent="0.3">
      <c r="A216">
        <v>2004</v>
      </c>
      <c r="B216">
        <v>6307.98</v>
      </c>
      <c r="C216">
        <v>503.99299999999999</v>
      </c>
      <c r="D216">
        <v>5377.77</v>
      </c>
      <c r="E216">
        <v>7399.09</v>
      </c>
      <c r="P216" s="1"/>
    </row>
    <row r="217" spans="1:16" x14ac:dyDescent="0.3">
      <c r="A217">
        <v>2005</v>
      </c>
      <c r="B217">
        <v>4470.88</v>
      </c>
      <c r="C217">
        <v>438.41699999999997</v>
      </c>
      <c r="D217">
        <v>3676.4</v>
      </c>
      <c r="E217">
        <v>5437.06</v>
      </c>
      <c r="N217" s="1"/>
    </row>
    <row r="218" spans="1:16" x14ac:dyDescent="0.3">
      <c r="A218">
        <v>2006</v>
      </c>
      <c r="B218">
        <v>10740.2</v>
      </c>
      <c r="C218">
        <v>793.72799999999995</v>
      </c>
      <c r="D218">
        <v>9266.39</v>
      </c>
      <c r="E218">
        <v>12448.5</v>
      </c>
    </row>
    <row r="219" spans="1:16" x14ac:dyDescent="0.3">
      <c r="A219">
        <v>2007</v>
      </c>
      <c r="B219">
        <v>25682.9</v>
      </c>
      <c r="C219">
        <v>2117.25</v>
      </c>
      <c r="D219">
        <v>21785.200000000001</v>
      </c>
      <c r="E219">
        <v>30278.1</v>
      </c>
      <c r="N219" s="1"/>
      <c r="P219" s="1"/>
    </row>
    <row r="220" spans="1:16" x14ac:dyDescent="0.3">
      <c r="A220">
        <v>2008</v>
      </c>
      <c r="B220">
        <v>8496.0400000000009</v>
      </c>
      <c r="C220">
        <v>1298.78</v>
      </c>
      <c r="D220">
        <v>6269.06</v>
      </c>
      <c r="E220">
        <v>11514.1</v>
      </c>
      <c r="P220" s="1"/>
    </row>
    <row r="221" spans="1:16" x14ac:dyDescent="0.3">
      <c r="A221">
        <v>2009</v>
      </c>
      <c r="B221">
        <v>43606.6</v>
      </c>
      <c r="C221">
        <v>6304.95</v>
      </c>
      <c r="D221">
        <v>32705</v>
      </c>
      <c r="E221">
        <v>58142</v>
      </c>
      <c r="N221" s="1"/>
    </row>
    <row r="222" spans="1:16" x14ac:dyDescent="0.3">
      <c r="A222">
        <v>2010</v>
      </c>
      <c r="B222">
        <v>19132.7</v>
      </c>
      <c r="C222">
        <v>3179.87</v>
      </c>
      <c r="D222">
        <v>13753.1</v>
      </c>
      <c r="E222">
        <v>26616.7</v>
      </c>
    </row>
    <row r="223" spans="1:16" x14ac:dyDescent="0.3">
      <c r="A223">
        <v>2011</v>
      </c>
      <c r="B223">
        <v>18620.5</v>
      </c>
      <c r="C223">
        <v>3258.18</v>
      </c>
      <c r="D223">
        <v>13156.9</v>
      </c>
      <c r="E223">
        <v>26353.1</v>
      </c>
      <c r="N223" s="1"/>
      <c r="P223" s="1"/>
    </row>
    <row r="224" spans="1:16" x14ac:dyDescent="0.3">
      <c r="A224">
        <v>2012</v>
      </c>
      <c r="B224">
        <v>17450.5</v>
      </c>
      <c r="C224">
        <v>3717</v>
      </c>
      <c r="D224">
        <v>11451</v>
      </c>
      <c r="E224">
        <v>26593.200000000001</v>
      </c>
      <c r="P224" s="1"/>
    </row>
    <row r="225" spans="1:16" x14ac:dyDescent="0.3">
      <c r="A225" t="s">
        <v>17</v>
      </c>
      <c r="N225" s="1"/>
    </row>
    <row r="226" spans="1:16" x14ac:dyDescent="0.3">
      <c r="A226" t="s">
        <v>18</v>
      </c>
    </row>
    <row r="227" spans="1:16" x14ac:dyDescent="0.3">
      <c r="A227" t="s">
        <v>19</v>
      </c>
      <c r="N227" s="1"/>
      <c r="P227" s="1"/>
    </row>
    <row r="228" spans="1:16" x14ac:dyDescent="0.3">
      <c r="A228" t="s">
        <v>20</v>
      </c>
      <c r="P228" s="1"/>
    </row>
    <row r="229" spans="1:16" x14ac:dyDescent="0.3">
      <c r="A229" t="s">
        <v>21</v>
      </c>
      <c r="N229" s="1"/>
    </row>
    <row r="230" spans="1:16" x14ac:dyDescent="0.3">
      <c r="A230">
        <v>1964</v>
      </c>
      <c r="B230">
        <v>2.5321E-2</v>
      </c>
      <c r="C230">
        <v>0.105571</v>
      </c>
      <c r="D230">
        <v>0.16556299999999999</v>
      </c>
      <c r="E230">
        <v>0.19361100000000001</v>
      </c>
      <c r="F230">
        <v>9.5441999999999999E-2</v>
      </c>
      <c r="G230">
        <v>0.26840700000000001</v>
      </c>
      <c r="H230">
        <v>0.120764</v>
      </c>
      <c r="I230">
        <v>2.5321E-2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>
        <v>1965</v>
      </c>
      <c r="B231" s="1">
        <v>1.417E-2</v>
      </c>
      <c r="C231">
        <v>1.5327E-2</v>
      </c>
      <c r="D231">
        <v>0.20416400000000001</v>
      </c>
      <c r="E231">
        <v>0.55031799999999997</v>
      </c>
      <c r="F231">
        <v>0.13475999999999999</v>
      </c>
      <c r="G231">
        <v>3.3544999999999998E-2</v>
      </c>
      <c r="H231">
        <v>3.2389000000000001E-2</v>
      </c>
      <c r="I231">
        <v>1.5327E-2</v>
      </c>
      <c r="J231">
        <v>0</v>
      </c>
      <c r="K231">
        <v>0</v>
      </c>
      <c r="L231">
        <v>0</v>
      </c>
      <c r="M231">
        <v>0</v>
      </c>
      <c r="N231" s="1">
        <v>0</v>
      </c>
      <c r="O231">
        <v>0</v>
      </c>
      <c r="P231" s="1">
        <v>0</v>
      </c>
    </row>
    <row r="232" spans="1:16" x14ac:dyDescent="0.3">
      <c r="A232">
        <v>1966</v>
      </c>
      <c r="B232">
        <v>2.8427999999999998E-2</v>
      </c>
      <c r="C232">
        <v>0.16830200000000001</v>
      </c>
      <c r="D232">
        <v>5.7357999999999999E-2</v>
      </c>
      <c r="E232">
        <v>0.420126</v>
      </c>
      <c r="F232">
        <v>0.26490599999999997</v>
      </c>
      <c r="G232">
        <v>2.4150999999999999E-2</v>
      </c>
      <c r="H232">
        <v>2.6415000000000001E-2</v>
      </c>
      <c r="I232">
        <v>1.0314E-2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s="1">
        <v>0</v>
      </c>
    </row>
    <row r="233" spans="1:16" x14ac:dyDescent="0.3">
      <c r="A233">
        <v>1967</v>
      </c>
      <c r="B233">
        <v>9.4670099999999997E-3</v>
      </c>
      <c r="C233">
        <v>0.110178</v>
      </c>
      <c r="D233">
        <v>0.57751600000000003</v>
      </c>
      <c r="E233">
        <v>8.7692099999999995E-2</v>
      </c>
      <c r="F233">
        <v>0.16</v>
      </c>
      <c r="G233">
        <v>3.7988000000000001E-2</v>
      </c>
      <c r="H233">
        <v>1.1479E-2</v>
      </c>
      <c r="I233">
        <v>5.6800100000000001E-3</v>
      </c>
      <c r="J233">
        <v>0</v>
      </c>
      <c r="K233">
        <v>0</v>
      </c>
      <c r="L233">
        <v>0</v>
      </c>
      <c r="M233">
        <v>0</v>
      </c>
      <c r="N233" s="1">
        <v>0</v>
      </c>
      <c r="O233">
        <v>0</v>
      </c>
      <c r="P233">
        <v>0</v>
      </c>
    </row>
    <row r="234" spans="1:16" x14ac:dyDescent="0.3">
      <c r="A234">
        <v>1968</v>
      </c>
      <c r="B234">
        <v>3.2939000000000003E-2</v>
      </c>
      <c r="C234">
        <v>0.178617</v>
      </c>
      <c r="D234">
        <v>0.14021800000000001</v>
      </c>
      <c r="E234">
        <v>0.46851700000000002</v>
      </c>
      <c r="F234">
        <v>0.10736999999999999</v>
      </c>
      <c r="G234">
        <v>3.0572999999999999E-2</v>
      </c>
      <c r="H234">
        <v>3.6579E-2</v>
      </c>
      <c r="I234">
        <v>5.1869999999999998E-3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>
        <v>1969</v>
      </c>
      <c r="B235" s="1">
        <v>1.4678E-2</v>
      </c>
      <c r="C235">
        <v>7.9766100000000006E-2</v>
      </c>
      <c r="D235">
        <v>0.459233</v>
      </c>
      <c r="E235">
        <v>0.31568400000000002</v>
      </c>
      <c r="F235">
        <v>0.10843</v>
      </c>
      <c r="G235">
        <v>2.3050000000000002E-3</v>
      </c>
      <c r="H235">
        <v>1.2142E-2</v>
      </c>
      <c r="I235">
        <v>7.7610099999999996E-3</v>
      </c>
      <c r="J235">
        <v>0</v>
      </c>
      <c r="K235">
        <v>0</v>
      </c>
      <c r="L235">
        <v>0</v>
      </c>
      <c r="M235">
        <v>0</v>
      </c>
      <c r="N235" s="1">
        <v>0</v>
      </c>
      <c r="O235">
        <v>0</v>
      </c>
      <c r="P235" s="1">
        <v>0</v>
      </c>
    </row>
    <row r="236" spans="1:16" x14ac:dyDescent="0.3">
      <c r="A236">
        <v>1970</v>
      </c>
      <c r="B236">
        <v>0.15676200000000001</v>
      </c>
      <c r="C236">
        <v>0.238147</v>
      </c>
      <c r="D236">
        <v>0.37426300000000001</v>
      </c>
      <c r="E236">
        <v>0.17669899999999999</v>
      </c>
      <c r="F236">
        <v>3.4247E-2</v>
      </c>
      <c r="G236">
        <v>1.1143E-2</v>
      </c>
      <c r="H236">
        <v>5.5710000000000004E-3</v>
      </c>
      <c r="I236">
        <v>3.1679999999999998E-3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s="1">
        <v>0</v>
      </c>
    </row>
    <row r="237" spans="1:16" x14ac:dyDescent="0.3">
      <c r="A237">
        <v>1971</v>
      </c>
      <c r="B237">
        <v>0.165462</v>
      </c>
      <c r="C237">
        <v>4.9415000000000001E-2</v>
      </c>
      <c r="D237">
        <v>0.27603</v>
      </c>
      <c r="E237">
        <v>0.18528700000000001</v>
      </c>
      <c r="F237">
        <v>0.27468900000000002</v>
      </c>
      <c r="G237">
        <v>2.6682999999999998E-2</v>
      </c>
      <c r="H237">
        <v>1.7514999999999999E-2</v>
      </c>
      <c r="I237">
        <v>4.9189999999999998E-3</v>
      </c>
      <c r="J237">
        <v>0</v>
      </c>
      <c r="K237">
        <v>0</v>
      </c>
      <c r="L237">
        <v>0</v>
      </c>
      <c r="M237">
        <v>0</v>
      </c>
      <c r="N237" s="1">
        <v>0</v>
      </c>
      <c r="O237">
        <v>0</v>
      </c>
      <c r="P237">
        <v>0</v>
      </c>
    </row>
    <row r="238" spans="1:16" x14ac:dyDescent="0.3">
      <c r="A238">
        <v>1972</v>
      </c>
      <c r="B238">
        <v>3.1427999999999998E-2</v>
      </c>
      <c r="C238">
        <v>0.15159600000000001</v>
      </c>
      <c r="D238">
        <v>0.349715</v>
      </c>
      <c r="E238">
        <v>0.28007900000000002</v>
      </c>
      <c r="F238">
        <v>0.11734700000000001</v>
      </c>
      <c r="G238">
        <v>4.6027999999999999E-2</v>
      </c>
      <c r="H238">
        <v>1.7471E-2</v>
      </c>
      <c r="I238">
        <v>6.3350100000000003E-3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1973</v>
      </c>
      <c r="B239" s="1">
        <v>1.1129E-2</v>
      </c>
      <c r="C239">
        <v>0.100338</v>
      </c>
      <c r="D239">
        <v>0.121466</v>
      </c>
      <c r="E239">
        <v>0.26405400000000001</v>
      </c>
      <c r="F239">
        <v>0.202123</v>
      </c>
      <c r="G239">
        <v>0.13807</v>
      </c>
      <c r="H239">
        <v>7.6821899999999999E-2</v>
      </c>
      <c r="I239">
        <v>5.5642900000000002E-2</v>
      </c>
      <c r="J239">
        <v>2.4972000000000001E-2</v>
      </c>
      <c r="K239">
        <v>4.4979900000000003E-3</v>
      </c>
      <c r="L239">
        <v>5.6599899999999997E-4</v>
      </c>
      <c r="M239">
        <v>1.4999999999999999E-4</v>
      </c>
      <c r="N239" s="1">
        <v>3.2499999999999997E-5</v>
      </c>
      <c r="O239">
        <v>1.3799999999999999E-4</v>
      </c>
      <c r="P239" s="1">
        <v>0</v>
      </c>
    </row>
    <row r="240" spans="1:16" x14ac:dyDescent="0.3">
      <c r="A240">
        <v>1974</v>
      </c>
      <c r="B240">
        <v>2.4247000000000001E-2</v>
      </c>
      <c r="C240">
        <v>0.52727999999999997</v>
      </c>
      <c r="D240">
        <v>0.19487099999999999</v>
      </c>
      <c r="E240">
        <v>5.54271E-2</v>
      </c>
      <c r="F240">
        <v>7.4453099999999994E-2</v>
      </c>
      <c r="G240">
        <v>4.0191999999999999E-2</v>
      </c>
      <c r="H240">
        <v>2.5745000000000001E-2</v>
      </c>
      <c r="I240">
        <v>2.1690000000000001E-2</v>
      </c>
      <c r="J240">
        <v>2.1288999999999999E-2</v>
      </c>
      <c r="K240">
        <v>8.9540100000000001E-3</v>
      </c>
      <c r="L240">
        <v>3.6380000000000002E-3</v>
      </c>
      <c r="M240">
        <v>9.5000100000000001E-4</v>
      </c>
      <c r="N240">
        <v>9.4800099999999997E-4</v>
      </c>
      <c r="O240">
        <v>1.6899999999999999E-4</v>
      </c>
      <c r="P240" s="1">
        <v>1.47E-4</v>
      </c>
    </row>
    <row r="241" spans="1:16" x14ac:dyDescent="0.3">
      <c r="A241">
        <v>1975</v>
      </c>
      <c r="B241">
        <v>8.5430000000000002E-3</v>
      </c>
      <c r="C241">
        <v>0.150288</v>
      </c>
      <c r="D241">
        <v>0.69184299999999999</v>
      </c>
      <c r="E241">
        <v>5.3185000000000003E-2</v>
      </c>
      <c r="F241">
        <v>1.4149E-2</v>
      </c>
      <c r="G241">
        <v>2.6572999999999999E-2</v>
      </c>
      <c r="H241">
        <v>2.5451999999999999E-2</v>
      </c>
      <c r="I241">
        <v>1.3868999999999999E-2</v>
      </c>
      <c r="J241">
        <v>8.1620000000000009E-3</v>
      </c>
      <c r="K241">
        <v>5.7470000000000004E-3</v>
      </c>
      <c r="L241">
        <v>1.421E-3</v>
      </c>
      <c r="M241">
        <v>5.62E-4</v>
      </c>
      <c r="N241" s="1">
        <v>9.0400000000000002E-5</v>
      </c>
      <c r="O241">
        <v>1.16E-4</v>
      </c>
      <c r="P241">
        <v>0</v>
      </c>
    </row>
    <row r="242" spans="1:16" x14ac:dyDescent="0.3">
      <c r="A242">
        <v>1976</v>
      </c>
      <c r="B242">
        <v>2.0000000000000001E-4</v>
      </c>
      <c r="C242">
        <v>0.120162</v>
      </c>
      <c r="D242">
        <v>0.45461600000000002</v>
      </c>
      <c r="E242">
        <v>0.30598599999999998</v>
      </c>
      <c r="F242">
        <v>3.0152000000000002E-2</v>
      </c>
      <c r="G242">
        <v>1.3916E-2</v>
      </c>
      <c r="H242">
        <v>1.9279000000000001E-2</v>
      </c>
      <c r="I242">
        <v>2.2363000000000001E-2</v>
      </c>
      <c r="J242">
        <v>1.7395999999999998E-2</v>
      </c>
      <c r="K242">
        <v>8.5719899999999998E-3</v>
      </c>
      <c r="L242">
        <v>3.9560000000000003E-3</v>
      </c>
      <c r="M242">
        <v>2.7060000000000001E-3</v>
      </c>
      <c r="N242">
        <v>6.9699900000000001E-4</v>
      </c>
      <c r="O242">
        <v>0</v>
      </c>
      <c r="P242">
        <v>0</v>
      </c>
    </row>
    <row r="243" spans="1:16" x14ac:dyDescent="0.3">
      <c r="A243">
        <v>1977</v>
      </c>
      <c r="B243" s="1">
        <v>3.7671999999999997E-2</v>
      </c>
      <c r="C243">
        <v>0.247673</v>
      </c>
      <c r="D243">
        <v>0.331098</v>
      </c>
      <c r="E243">
        <v>0.23990500000000001</v>
      </c>
      <c r="F243">
        <v>8.6128999999999997E-2</v>
      </c>
      <c r="G243">
        <v>1.9158000000000001E-2</v>
      </c>
      <c r="H243">
        <v>7.0299999999999998E-3</v>
      </c>
      <c r="I243">
        <v>1.0141000000000001E-2</v>
      </c>
      <c r="J243">
        <v>8.1110000000000002E-3</v>
      </c>
      <c r="K243">
        <v>6.5139999999999998E-3</v>
      </c>
      <c r="L243">
        <v>3.3600000000000001E-3</v>
      </c>
      <c r="M243">
        <v>1.6670000000000001E-3</v>
      </c>
      <c r="N243">
        <v>1.2290000000000001E-3</v>
      </c>
      <c r="O243">
        <v>2.4499999999999999E-4</v>
      </c>
      <c r="P243" s="1">
        <v>6.7799999999999995E-5</v>
      </c>
    </row>
    <row r="244" spans="1:16" x14ac:dyDescent="0.3">
      <c r="A244">
        <v>1978</v>
      </c>
      <c r="B244">
        <v>1.2042000000000001E-2</v>
      </c>
      <c r="C244">
        <v>0.186306</v>
      </c>
      <c r="D244">
        <v>0.308118</v>
      </c>
      <c r="E244">
        <v>0.26135900000000001</v>
      </c>
      <c r="F244">
        <v>0.15068000000000001</v>
      </c>
      <c r="G244">
        <v>4.0794999999999998E-2</v>
      </c>
      <c r="H244">
        <v>1.1771999999999999E-2</v>
      </c>
      <c r="I244">
        <v>7.0980000000000001E-3</v>
      </c>
      <c r="J244">
        <v>8.0470000000000003E-3</v>
      </c>
      <c r="K244">
        <v>6.4710000000000002E-3</v>
      </c>
      <c r="L244">
        <v>4.5589999999999997E-3</v>
      </c>
      <c r="M244">
        <v>1.7409999999999999E-3</v>
      </c>
      <c r="N244">
        <v>7.2199999999999999E-4</v>
      </c>
      <c r="O244">
        <v>2.2100000000000001E-4</v>
      </c>
      <c r="P244" s="1">
        <v>6.9200000000000002E-5</v>
      </c>
    </row>
    <row r="245" spans="1:16" x14ac:dyDescent="0.3">
      <c r="A245">
        <v>1979</v>
      </c>
      <c r="B245">
        <v>3.95E-2</v>
      </c>
      <c r="C245">
        <v>0.21152499999999999</v>
      </c>
      <c r="D245">
        <v>0.28037299999999998</v>
      </c>
      <c r="E245">
        <v>0.16364799999999999</v>
      </c>
      <c r="F245">
        <v>0.152892</v>
      </c>
      <c r="G245">
        <v>8.3938899999999997E-2</v>
      </c>
      <c r="H245">
        <v>2.1921E-2</v>
      </c>
      <c r="I245">
        <v>1.0012E-2</v>
      </c>
      <c r="J245">
        <v>1.3972999999999999E-2</v>
      </c>
      <c r="K245">
        <v>1.0706E-2</v>
      </c>
      <c r="L245">
        <v>6.8619900000000001E-3</v>
      </c>
      <c r="M245">
        <v>3.0690000000000001E-3</v>
      </c>
      <c r="N245">
        <v>1.1529999999999999E-3</v>
      </c>
      <c r="O245">
        <v>2.0599999999999999E-4</v>
      </c>
      <c r="P245">
        <v>2.22E-4</v>
      </c>
    </row>
    <row r="246" spans="1:16" x14ac:dyDescent="0.3">
      <c r="A246">
        <v>1980</v>
      </c>
      <c r="B246">
        <v>4.0340000000000003E-3</v>
      </c>
      <c r="C246">
        <v>0.19093199999999999</v>
      </c>
      <c r="D246">
        <v>0.33992600000000001</v>
      </c>
      <c r="E246">
        <v>0.183116</v>
      </c>
      <c r="F246">
        <v>0.10412399999999999</v>
      </c>
      <c r="G246">
        <v>8.7116899999999997E-2</v>
      </c>
      <c r="H246">
        <v>3.4571999999999999E-2</v>
      </c>
      <c r="I246">
        <v>1.5525000000000001E-2</v>
      </c>
      <c r="J246">
        <v>8.9809899999999995E-3</v>
      </c>
      <c r="K246">
        <v>9.8769900000000004E-3</v>
      </c>
      <c r="L246">
        <v>1.0508E-2</v>
      </c>
      <c r="M246">
        <v>6.5609900000000001E-3</v>
      </c>
      <c r="N246">
        <v>3.192E-3</v>
      </c>
      <c r="O246">
        <v>1.036E-3</v>
      </c>
      <c r="P246">
        <v>5.0000000000000001E-4</v>
      </c>
    </row>
    <row r="247" spans="1:16" x14ac:dyDescent="0.3">
      <c r="A247">
        <v>1981</v>
      </c>
      <c r="B247" s="1">
        <v>2.6200000000000003E-4</v>
      </c>
      <c r="C247">
        <v>3.3202000000000002E-2</v>
      </c>
      <c r="D247">
        <v>0.46571299999999999</v>
      </c>
      <c r="E247">
        <v>0.29335</v>
      </c>
      <c r="F247">
        <v>0.10438699999999999</v>
      </c>
      <c r="G247">
        <v>4.7308000000000003E-2</v>
      </c>
      <c r="H247">
        <v>2.3758000000000001E-2</v>
      </c>
      <c r="I247">
        <v>1.3610000000000001E-2</v>
      </c>
      <c r="J247">
        <v>7.4029899999999999E-3</v>
      </c>
      <c r="K247">
        <v>4.2989999999999999E-3</v>
      </c>
      <c r="L247">
        <v>3.4529999999999999E-3</v>
      </c>
      <c r="M247">
        <v>2.1150000000000001E-3</v>
      </c>
      <c r="N247">
        <v>6.9899899999999995E-4</v>
      </c>
      <c r="O247">
        <v>2.9E-4</v>
      </c>
      <c r="P247">
        <v>1.5200000000000001E-4</v>
      </c>
    </row>
    <row r="248" spans="1:16" x14ac:dyDescent="0.3">
      <c r="A248">
        <v>1982</v>
      </c>
      <c r="B248">
        <v>2.3700000000000001E-3</v>
      </c>
      <c r="C248">
        <v>1.2649000000000001E-2</v>
      </c>
      <c r="D248">
        <v>8.0549999999999997E-2</v>
      </c>
      <c r="E248">
        <v>0.58499100000000004</v>
      </c>
      <c r="F248">
        <v>0.21074300000000001</v>
      </c>
      <c r="G248">
        <v>5.1754000000000001E-2</v>
      </c>
      <c r="H248">
        <v>1.7953E-2</v>
      </c>
      <c r="I248">
        <v>1.7972999999999999E-2</v>
      </c>
      <c r="J248">
        <v>1.0743000000000001E-2</v>
      </c>
      <c r="K248">
        <v>4.5310000000000003E-3</v>
      </c>
      <c r="L248">
        <v>2.7039999999999998E-3</v>
      </c>
      <c r="M248">
        <v>1.5870000000000001E-3</v>
      </c>
      <c r="N248">
        <v>9.2800000000000001E-4</v>
      </c>
      <c r="O248">
        <v>3.4400000000000001E-4</v>
      </c>
      <c r="P248">
        <v>1.8000000000000001E-4</v>
      </c>
    </row>
    <row r="249" spans="1:16" x14ac:dyDescent="0.3">
      <c r="A249">
        <v>1983</v>
      </c>
      <c r="B249">
        <v>2.9060100000000001E-3</v>
      </c>
      <c r="C249">
        <v>6.7965100000000001E-2</v>
      </c>
      <c r="D249">
        <v>9.0431200000000003E-2</v>
      </c>
      <c r="E249">
        <v>0.17937800000000001</v>
      </c>
      <c r="F249">
        <v>0.46821000000000002</v>
      </c>
      <c r="G249">
        <v>0.12509300000000001</v>
      </c>
      <c r="H249">
        <v>2.3737999999999999E-2</v>
      </c>
      <c r="I249">
        <v>1.4167000000000001E-2</v>
      </c>
      <c r="J249">
        <v>1.1353E-2</v>
      </c>
      <c r="K249">
        <v>6.3620100000000004E-3</v>
      </c>
      <c r="L249">
        <v>4.3560099999999996E-3</v>
      </c>
      <c r="M249">
        <v>2.8080100000000001E-3</v>
      </c>
      <c r="N249">
        <v>2.0170000000000001E-3</v>
      </c>
      <c r="O249">
        <v>9.9700200000000009E-4</v>
      </c>
      <c r="P249">
        <v>2.1800000000000001E-4</v>
      </c>
    </row>
    <row r="250" spans="1:16" x14ac:dyDescent="0.3">
      <c r="A250">
        <v>1984</v>
      </c>
      <c r="B250">
        <v>1.0820000000000001E-3</v>
      </c>
      <c r="C250">
        <v>2.3623000000000002E-2</v>
      </c>
      <c r="D250">
        <v>4.5693999999999999E-2</v>
      </c>
      <c r="E250">
        <v>0.22206999999999999</v>
      </c>
      <c r="F250">
        <v>0.25354900000000002</v>
      </c>
      <c r="G250">
        <v>0.33724700000000002</v>
      </c>
      <c r="H250">
        <v>6.9013099999999994E-2</v>
      </c>
      <c r="I250">
        <v>1.8339999999999999E-2</v>
      </c>
      <c r="J250">
        <v>1.2938E-2</v>
      </c>
      <c r="K250">
        <v>8.0670099999999995E-3</v>
      </c>
      <c r="L250">
        <v>3.6600000000000001E-3</v>
      </c>
      <c r="M250">
        <v>1.299E-3</v>
      </c>
      <c r="N250">
        <v>1.5100000000000001E-3</v>
      </c>
      <c r="O250">
        <v>8.6100100000000002E-4</v>
      </c>
      <c r="P250">
        <v>1.0460000000000001E-3</v>
      </c>
    </row>
    <row r="251" spans="1:16" x14ac:dyDescent="0.3">
      <c r="A251">
        <v>1985</v>
      </c>
      <c r="B251" s="1">
        <v>1.377E-3</v>
      </c>
      <c r="C251">
        <v>2.8742E-2</v>
      </c>
      <c r="D251">
        <v>0.198541</v>
      </c>
      <c r="E251">
        <v>6.3409999999999994E-2</v>
      </c>
      <c r="F251">
        <v>0.190469</v>
      </c>
      <c r="G251">
        <v>0.16742599999999999</v>
      </c>
      <c r="H251">
        <v>0.23080999999999999</v>
      </c>
      <c r="I251">
        <v>5.8574000000000001E-2</v>
      </c>
      <c r="J251">
        <v>1.9047999999999999E-2</v>
      </c>
      <c r="K251">
        <v>1.3448999999999999E-2</v>
      </c>
      <c r="L251">
        <v>1.2929E-2</v>
      </c>
      <c r="M251">
        <v>5.5529999999999998E-3</v>
      </c>
      <c r="N251">
        <v>4.9090000000000002E-3</v>
      </c>
      <c r="O251">
        <v>2.088E-3</v>
      </c>
      <c r="P251">
        <v>2.6749999999999999E-3</v>
      </c>
    </row>
    <row r="252" spans="1:16" x14ac:dyDescent="0.3">
      <c r="A252">
        <v>1986</v>
      </c>
      <c r="B252">
        <v>1.5139999999999999E-3</v>
      </c>
      <c r="C252">
        <v>4.2153999999999997E-2</v>
      </c>
      <c r="D252">
        <v>4.5221999999999998E-2</v>
      </c>
      <c r="E252">
        <v>0.36684699999999998</v>
      </c>
      <c r="F252">
        <v>0.10492600000000001</v>
      </c>
      <c r="G252">
        <v>0.18529300000000001</v>
      </c>
      <c r="H252">
        <v>0.108734</v>
      </c>
      <c r="I252">
        <v>0.105004</v>
      </c>
      <c r="J252">
        <v>2.9249000000000001E-2</v>
      </c>
      <c r="K252">
        <v>7.4400100000000004E-3</v>
      </c>
      <c r="L252">
        <v>1.637E-3</v>
      </c>
      <c r="M252">
        <v>1.2639999999999999E-3</v>
      </c>
      <c r="N252">
        <v>1.3200000000000001E-4</v>
      </c>
      <c r="O252">
        <v>5.8300099999999998E-4</v>
      </c>
      <c r="P252">
        <v>0</v>
      </c>
    </row>
    <row r="253" spans="1:16" x14ac:dyDescent="0.3">
      <c r="A253">
        <v>1987</v>
      </c>
      <c r="B253">
        <v>0</v>
      </c>
      <c r="C253">
        <v>1.4352999999999999E-2</v>
      </c>
      <c r="D253">
        <v>8.0901899999999999E-2</v>
      </c>
      <c r="E253">
        <v>5.62789E-2</v>
      </c>
      <c r="F253">
        <v>0.29985800000000001</v>
      </c>
      <c r="G253">
        <v>0.100715</v>
      </c>
      <c r="H253">
        <v>8.8820899999999994E-2</v>
      </c>
      <c r="I253">
        <v>6.5741900000000006E-2</v>
      </c>
      <c r="J253">
        <v>0.179309</v>
      </c>
      <c r="K253">
        <v>3.9206999999999999E-2</v>
      </c>
      <c r="L253">
        <v>2.8063999999999999E-2</v>
      </c>
      <c r="M253">
        <v>1.5557E-2</v>
      </c>
      <c r="N253">
        <v>2.0974E-2</v>
      </c>
      <c r="O253">
        <v>4.4209999999999996E-3</v>
      </c>
      <c r="P253">
        <v>5.7989900000000004E-3</v>
      </c>
    </row>
    <row r="254" spans="1:16" x14ac:dyDescent="0.3">
      <c r="A254">
        <v>1988</v>
      </c>
      <c r="B254">
        <v>0</v>
      </c>
      <c r="C254">
        <v>4.8669999999999998E-3</v>
      </c>
      <c r="D254">
        <v>0.20707800000000001</v>
      </c>
      <c r="E254">
        <v>0.19230800000000001</v>
      </c>
      <c r="F254">
        <v>0.115004</v>
      </c>
      <c r="G254">
        <v>0.24830199999999999</v>
      </c>
      <c r="H254">
        <v>0.10252699999999999</v>
      </c>
      <c r="I254">
        <v>4.7865999999999999E-2</v>
      </c>
      <c r="J254">
        <v>1.7871999999999999E-2</v>
      </c>
      <c r="K254">
        <v>4.4149000000000001E-2</v>
      </c>
      <c r="L254">
        <v>8.3239899999999999E-3</v>
      </c>
      <c r="M254">
        <v>4.6579999999999998E-3</v>
      </c>
      <c r="N254">
        <v>1.7149999999999999E-3</v>
      </c>
      <c r="O254">
        <v>2.506E-3</v>
      </c>
      <c r="P254">
        <v>2.8249999999999998E-3</v>
      </c>
    </row>
    <row r="255" spans="1:16" x14ac:dyDescent="0.3">
      <c r="A255">
        <v>1989</v>
      </c>
      <c r="B255" s="1">
        <v>0</v>
      </c>
      <c r="C255">
        <v>2.6710000000000002E-3</v>
      </c>
      <c r="D255">
        <v>3.0904000000000001E-2</v>
      </c>
      <c r="E255">
        <v>8.3526900000000001E-2</v>
      </c>
      <c r="F255">
        <v>0.25288300000000002</v>
      </c>
      <c r="G255">
        <v>9.3472899999999998E-2</v>
      </c>
      <c r="H255">
        <v>0.32077600000000001</v>
      </c>
      <c r="I255">
        <v>5.39969E-2</v>
      </c>
      <c r="J255">
        <v>5.81659E-2</v>
      </c>
      <c r="K255">
        <v>1.8176000000000001E-2</v>
      </c>
      <c r="L255">
        <v>7.2329900000000003E-2</v>
      </c>
      <c r="M255">
        <v>6.1019899999999998E-3</v>
      </c>
      <c r="N255">
        <v>2.235E-3</v>
      </c>
      <c r="O255">
        <v>1.436E-3</v>
      </c>
      <c r="P255">
        <v>3.3249999999999998E-3</v>
      </c>
    </row>
    <row r="256" spans="1:16" x14ac:dyDescent="0.3">
      <c r="A256">
        <v>1990</v>
      </c>
      <c r="B256">
        <v>7.5199999999999996E-4</v>
      </c>
      <c r="C256">
        <v>1.8901000000000001E-2</v>
      </c>
      <c r="D256">
        <v>3.2625000000000001E-2</v>
      </c>
      <c r="E256">
        <v>0.12570799999999999</v>
      </c>
      <c r="F256">
        <v>0.114964</v>
      </c>
      <c r="G256">
        <v>0.27363300000000002</v>
      </c>
      <c r="H256">
        <v>7.4005000000000001E-2</v>
      </c>
      <c r="I256">
        <v>0.21101500000000001</v>
      </c>
      <c r="J256">
        <v>3.7631999999999999E-2</v>
      </c>
      <c r="K256">
        <v>5.8368000000000003E-2</v>
      </c>
      <c r="L256">
        <v>5.1780000000000003E-3</v>
      </c>
      <c r="M256">
        <v>3.4402000000000002E-2</v>
      </c>
      <c r="N256">
        <v>4.8650000000000004E-3</v>
      </c>
      <c r="O256">
        <v>2.6770000000000001E-3</v>
      </c>
      <c r="P256">
        <v>5.2750000000000002E-3</v>
      </c>
    </row>
    <row r="257" spans="1:16" x14ac:dyDescent="0.3">
      <c r="A257">
        <v>1991</v>
      </c>
      <c r="B257">
        <v>4.6045E-4</v>
      </c>
      <c r="C257">
        <v>7.6072600000000004E-2</v>
      </c>
      <c r="D257">
        <v>2.7155200000000001E-2</v>
      </c>
      <c r="E257">
        <v>5.8872599999999997E-2</v>
      </c>
      <c r="F257">
        <v>9.4697600000000007E-2</v>
      </c>
      <c r="G257">
        <v>0.103979</v>
      </c>
      <c r="H257">
        <v>0.26279200000000003</v>
      </c>
      <c r="I257">
        <v>3.5341400000000002E-2</v>
      </c>
      <c r="J257">
        <v>0.14860999999999999</v>
      </c>
      <c r="K257">
        <v>1.4827999999999999E-2</v>
      </c>
      <c r="L257">
        <v>7.8252299999999997E-2</v>
      </c>
      <c r="M257">
        <v>9.3670699999999999E-3</v>
      </c>
      <c r="N257">
        <v>4.9434199999999998E-2</v>
      </c>
      <c r="O257">
        <v>1.16125E-2</v>
      </c>
      <c r="P257">
        <v>2.8524899999999999E-2</v>
      </c>
    </row>
    <row r="258" spans="1:16" x14ac:dyDescent="0.3">
      <c r="A258">
        <v>1992</v>
      </c>
      <c r="B258">
        <v>0</v>
      </c>
      <c r="C258">
        <v>4.8702799999999997E-2</v>
      </c>
      <c r="D258">
        <v>0.35137499999999999</v>
      </c>
      <c r="E258">
        <v>6.9120699999999993E-2</v>
      </c>
      <c r="F258">
        <v>4.14104E-2</v>
      </c>
      <c r="G258">
        <v>5.9468699999999999E-2</v>
      </c>
      <c r="H258">
        <v>6.99293E-2</v>
      </c>
      <c r="I258">
        <v>0.13129099999999999</v>
      </c>
      <c r="J258">
        <v>5.21205E-2</v>
      </c>
      <c r="K258">
        <v>8.0742999999999995E-2</v>
      </c>
      <c r="L258">
        <v>2.82823E-2</v>
      </c>
      <c r="M258">
        <v>2.24298E-2</v>
      </c>
      <c r="N258">
        <v>6.4984600000000002E-3</v>
      </c>
      <c r="O258">
        <v>2.17889E-2</v>
      </c>
      <c r="P258">
        <v>1.6839199999999999E-2</v>
      </c>
    </row>
    <row r="259" spans="1:16" x14ac:dyDescent="0.3">
      <c r="A259">
        <v>1993</v>
      </c>
      <c r="B259" s="1">
        <v>8.7097999999999999E-5</v>
      </c>
      <c r="C259">
        <v>4.2855999999999997E-3</v>
      </c>
      <c r="D259">
        <v>0.13875000000000001</v>
      </c>
      <c r="E259">
        <v>0.60531100000000004</v>
      </c>
      <c r="F259">
        <v>5.3946500000000001E-2</v>
      </c>
      <c r="G259">
        <v>3.4765400000000002E-2</v>
      </c>
      <c r="H259">
        <v>3.3647000000000003E-2</v>
      </c>
      <c r="I259">
        <v>2.8126100000000001E-2</v>
      </c>
      <c r="J259">
        <v>4.81754E-2</v>
      </c>
      <c r="K259">
        <v>1.08196E-2</v>
      </c>
      <c r="L259">
        <v>1.70609E-2</v>
      </c>
      <c r="M259">
        <v>6.1771700000000001E-3</v>
      </c>
      <c r="N259">
        <v>6.6121900000000004E-3</v>
      </c>
      <c r="O259">
        <v>3.5210100000000002E-3</v>
      </c>
      <c r="P259">
        <v>8.7145999999999994E-3</v>
      </c>
    </row>
    <row r="260" spans="1:16" x14ac:dyDescent="0.3">
      <c r="A260">
        <v>1994</v>
      </c>
      <c r="B260">
        <v>8.9005599999999996E-4</v>
      </c>
      <c r="C260">
        <v>1.9537700000000002E-2</v>
      </c>
      <c r="D260">
        <v>3.0823300000000001E-2</v>
      </c>
      <c r="E260">
        <v>0.195297</v>
      </c>
      <c r="F260">
        <v>0.57924699999999996</v>
      </c>
      <c r="G260">
        <v>9.5446400000000001E-2</v>
      </c>
      <c r="H260">
        <v>2.9574300000000001E-2</v>
      </c>
      <c r="I260">
        <v>1.0966999999999999E-2</v>
      </c>
      <c r="J260">
        <v>7.2579200000000002E-3</v>
      </c>
      <c r="K260">
        <v>1.12467E-2</v>
      </c>
      <c r="L260">
        <v>4.6451299999999999E-3</v>
      </c>
      <c r="M260">
        <v>5.1085699999999998E-3</v>
      </c>
      <c r="N260">
        <v>3.8176799999999999E-3</v>
      </c>
      <c r="O260">
        <v>2.0198199999999999E-3</v>
      </c>
      <c r="P260">
        <v>4.1211199999999998E-3</v>
      </c>
    </row>
    <row r="261" spans="1:16" x14ac:dyDescent="0.3">
      <c r="A261">
        <v>1995</v>
      </c>
      <c r="B261">
        <v>0</v>
      </c>
      <c r="C261">
        <v>2.9289600000000001E-4</v>
      </c>
      <c r="D261">
        <v>5.0363100000000001E-2</v>
      </c>
      <c r="E261">
        <v>9.39223E-2</v>
      </c>
      <c r="F261">
        <v>0.246087</v>
      </c>
      <c r="G261">
        <v>0.47128500000000001</v>
      </c>
      <c r="H261">
        <v>8.0852999999999994E-2</v>
      </c>
      <c r="I261">
        <v>1.9942000000000001E-2</v>
      </c>
      <c r="J261">
        <v>6.8588499999999997E-3</v>
      </c>
      <c r="K261">
        <v>5.2520600000000002E-3</v>
      </c>
      <c r="L261">
        <v>1.1285099999999999E-2</v>
      </c>
      <c r="M261">
        <v>3.3881900000000001E-3</v>
      </c>
      <c r="N261">
        <v>3.9102099999999999E-3</v>
      </c>
      <c r="O261">
        <v>9.5909100000000002E-4</v>
      </c>
      <c r="P261">
        <v>5.6012299999999996E-3</v>
      </c>
    </row>
    <row r="262" spans="1:16" x14ac:dyDescent="0.3">
      <c r="A262">
        <v>1996</v>
      </c>
      <c r="B262">
        <v>0</v>
      </c>
      <c r="C262">
        <v>1.6193599999999999E-2</v>
      </c>
      <c r="D262">
        <v>3.9191700000000003E-2</v>
      </c>
      <c r="E262">
        <v>5.7006899999999999E-2</v>
      </c>
      <c r="F262">
        <v>0.11598799999999999</v>
      </c>
      <c r="G262">
        <v>0.256795</v>
      </c>
      <c r="H262">
        <v>0.331094</v>
      </c>
      <c r="I262">
        <v>0.12934699999999999</v>
      </c>
      <c r="J262">
        <v>2.1890099999999999E-2</v>
      </c>
      <c r="K262">
        <v>9.3588500000000002E-3</v>
      </c>
      <c r="L262">
        <v>6.1417800000000003E-3</v>
      </c>
      <c r="M262">
        <v>5.96614E-3</v>
      </c>
      <c r="N262">
        <v>3.3301799999999999E-3</v>
      </c>
      <c r="O262" s="1">
        <v>3.6975699999999998E-3</v>
      </c>
      <c r="P262">
        <v>3.9995300000000003E-3</v>
      </c>
    </row>
    <row r="263" spans="1:16" x14ac:dyDescent="0.3">
      <c r="A263">
        <v>1997</v>
      </c>
      <c r="B263">
        <v>1.5192599999999999E-3</v>
      </c>
      <c r="C263">
        <v>5.3697599999999998E-2</v>
      </c>
      <c r="D263">
        <v>2.4262300000000001E-2</v>
      </c>
      <c r="E263">
        <v>7.1756399999999998E-2</v>
      </c>
      <c r="F263">
        <v>0.307506</v>
      </c>
      <c r="G263">
        <v>0.18525</v>
      </c>
      <c r="H263">
        <v>0.161498</v>
      </c>
      <c r="I263">
        <v>0.12640599999999999</v>
      </c>
      <c r="J263">
        <v>3.9569699999999999E-2</v>
      </c>
      <c r="K263">
        <v>8.7151499999999996E-3</v>
      </c>
      <c r="L263">
        <v>4.1252700000000003E-3</v>
      </c>
      <c r="M263">
        <v>3.1979199999999999E-3</v>
      </c>
      <c r="N263">
        <v>2.2527799999999998E-3</v>
      </c>
      <c r="O263" s="1">
        <v>3.06435E-3</v>
      </c>
      <c r="P263">
        <v>7.1796899999999999E-3</v>
      </c>
    </row>
    <row r="264" spans="1:16" x14ac:dyDescent="0.3">
      <c r="A264">
        <v>1998</v>
      </c>
      <c r="B264">
        <v>3.9895099999999998E-4</v>
      </c>
      <c r="C264">
        <v>3.3067800000000001E-2</v>
      </c>
      <c r="D264">
        <v>5.8066899999999998E-2</v>
      </c>
      <c r="E264">
        <v>4.6541699999999998E-2</v>
      </c>
      <c r="F264">
        <v>0.101453</v>
      </c>
      <c r="G264">
        <v>0.444133</v>
      </c>
      <c r="H264">
        <v>0.128693</v>
      </c>
      <c r="I264">
        <v>8.2978200000000002E-2</v>
      </c>
      <c r="J264">
        <v>7.0285399999999998E-2</v>
      </c>
      <c r="K264">
        <v>1.9068499999999999E-2</v>
      </c>
      <c r="L264">
        <v>4.0903199999999997E-3</v>
      </c>
      <c r="M264">
        <v>3.7444700000000002E-3</v>
      </c>
      <c r="N264">
        <v>1.8544E-3</v>
      </c>
      <c r="O264">
        <v>2.0789699999999999E-3</v>
      </c>
      <c r="P264" s="1">
        <v>3.5451699999999998E-3</v>
      </c>
    </row>
    <row r="265" spans="1:16" x14ac:dyDescent="0.3">
      <c r="A265">
        <v>1999</v>
      </c>
      <c r="B265">
        <v>2.7375799999999998E-4</v>
      </c>
      <c r="C265">
        <v>7.7235000000000003E-3</v>
      </c>
      <c r="D265">
        <v>0.19648399999999999</v>
      </c>
      <c r="E265">
        <v>0.15170800000000001</v>
      </c>
      <c r="F265">
        <v>7.0108900000000002E-2</v>
      </c>
      <c r="G265">
        <v>0.103698</v>
      </c>
      <c r="H265">
        <v>0.31556899999999999</v>
      </c>
      <c r="I265">
        <v>8.8403099999999998E-2</v>
      </c>
      <c r="J265">
        <v>3.83205E-2</v>
      </c>
      <c r="K265">
        <v>2.1909700000000001E-2</v>
      </c>
      <c r="L265">
        <v>2.3183399999999999E-3</v>
      </c>
      <c r="M265">
        <v>1.48507E-3</v>
      </c>
      <c r="N265">
        <v>4.9211999999999997E-4</v>
      </c>
      <c r="O265">
        <v>2.5911E-4</v>
      </c>
      <c r="P265">
        <v>1.2477499999999999E-3</v>
      </c>
    </row>
    <row r="266" spans="1:16" x14ac:dyDescent="0.3">
      <c r="A266">
        <v>2000</v>
      </c>
      <c r="B266">
        <v>0</v>
      </c>
      <c r="C266">
        <v>1.0544400000000001E-2</v>
      </c>
      <c r="D266">
        <v>4.8673599999999997E-2</v>
      </c>
      <c r="E266">
        <v>0.25691900000000001</v>
      </c>
      <c r="F266">
        <v>0.208256</v>
      </c>
      <c r="G266">
        <v>6.3979499999999995E-2</v>
      </c>
      <c r="H266">
        <v>0.102642</v>
      </c>
      <c r="I266">
        <v>0.21825</v>
      </c>
      <c r="J266">
        <v>5.2189399999999997E-2</v>
      </c>
      <c r="K266">
        <v>1.79699E-2</v>
      </c>
      <c r="L266">
        <v>1.4796800000000001E-2</v>
      </c>
      <c r="M266">
        <v>3.44159E-3</v>
      </c>
      <c r="N266">
        <v>9.4149700000000002E-4</v>
      </c>
      <c r="O266" s="1">
        <v>4.9062699999999999E-4</v>
      </c>
      <c r="P266">
        <v>9.0559899999999999E-4</v>
      </c>
    </row>
    <row r="267" spans="1:16" x14ac:dyDescent="0.3">
      <c r="A267">
        <v>2001</v>
      </c>
      <c r="B267">
        <v>0</v>
      </c>
      <c r="C267">
        <v>2.1389999999999998E-3</v>
      </c>
      <c r="D267">
        <v>3.2501099999999998E-2</v>
      </c>
      <c r="E267">
        <v>9.2801300000000003E-2</v>
      </c>
      <c r="F267">
        <v>0.32914900000000002</v>
      </c>
      <c r="G267">
        <v>0.232373</v>
      </c>
      <c r="H267">
        <v>7.7923699999999999E-2</v>
      </c>
      <c r="I267">
        <v>7.3977399999999999E-2</v>
      </c>
      <c r="J267">
        <v>9.0637700000000002E-2</v>
      </c>
      <c r="K267">
        <v>3.2953799999999998E-2</v>
      </c>
      <c r="L267">
        <v>2.01034E-2</v>
      </c>
      <c r="M267">
        <v>9.1878700000000008E-3</v>
      </c>
      <c r="N267">
        <v>3.3596099999999999E-3</v>
      </c>
      <c r="O267" s="1">
        <v>1.67446E-3</v>
      </c>
      <c r="P267">
        <v>1.21861E-3</v>
      </c>
    </row>
    <row r="268" spans="1:16" x14ac:dyDescent="0.3">
      <c r="A268">
        <v>2002</v>
      </c>
      <c r="B268">
        <v>4.8801200000000002E-4</v>
      </c>
      <c r="C268">
        <v>3.0075500000000002E-2</v>
      </c>
      <c r="D268">
        <v>5.8902200000000002E-2</v>
      </c>
      <c r="E268">
        <v>0.113915</v>
      </c>
      <c r="F268">
        <v>0.15065400000000001</v>
      </c>
      <c r="G268">
        <v>0.31936599999999998</v>
      </c>
      <c r="H268">
        <v>0.141706</v>
      </c>
      <c r="I268">
        <v>5.2672099999999999E-2</v>
      </c>
      <c r="J268">
        <v>4.6340399999999997E-2</v>
      </c>
      <c r="K268">
        <v>5.06823E-2</v>
      </c>
      <c r="L268">
        <v>1.84929E-2</v>
      </c>
      <c r="M268">
        <v>7.6696000000000004E-3</v>
      </c>
      <c r="N268">
        <v>6.6906800000000001E-3</v>
      </c>
      <c r="O268">
        <v>1.4715399999999999E-3</v>
      </c>
      <c r="P268" s="1">
        <v>8.7359700000000005E-4</v>
      </c>
    </row>
    <row r="269" spans="1:16" x14ac:dyDescent="0.3">
      <c r="A269">
        <v>2003</v>
      </c>
      <c r="B269">
        <v>0</v>
      </c>
      <c r="C269">
        <v>8.3603700000000006E-3</v>
      </c>
      <c r="D269">
        <v>0.194383</v>
      </c>
      <c r="E269">
        <v>0.155026</v>
      </c>
      <c r="F269">
        <v>0.17727100000000001</v>
      </c>
      <c r="G269">
        <v>0.14752399999999999</v>
      </c>
      <c r="H269">
        <v>0.16048200000000001</v>
      </c>
      <c r="I269">
        <v>7.6044899999999999E-2</v>
      </c>
      <c r="J269">
        <v>2.5630900000000002E-2</v>
      </c>
      <c r="K269">
        <v>1.94124E-2</v>
      </c>
      <c r="L269">
        <v>1.76452E-2</v>
      </c>
      <c r="M269">
        <v>1.14728E-2</v>
      </c>
      <c r="N269">
        <v>3.3589599999999998E-3</v>
      </c>
      <c r="O269">
        <v>1.45535E-3</v>
      </c>
      <c r="P269">
        <v>1.93341E-3</v>
      </c>
    </row>
    <row r="270" spans="1:16" x14ac:dyDescent="0.3">
      <c r="A270">
        <v>2004</v>
      </c>
      <c r="B270">
        <v>0</v>
      </c>
      <c r="C270">
        <v>5.35269E-4</v>
      </c>
      <c r="D270">
        <v>4.2571999999999999E-2</v>
      </c>
      <c r="E270">
        <v>0.39236300000000002</v>
      </c>
      <c r="F270">
        <v>0.226882</v>
      </c>
      <c r="G270">
        <v>0.11264299999999999</v>
      </c>
      <c r="H270">
        <v>7.9776299999999994E-2</v>
      </c>
      <c r="I270">
        <v>7.4194999999999997E-2</v>
      </c>
      <c r="J270">
        <v>3.02896E-2</v>
      </c>
      <c r="K270">
        <v>8.0024099999999997E-3</v>
      </c>
      <c r="L270">
        <v>8.9217900000000006E-3</v>
      </c>
      <c r="M270">
        <v>1.2350699999999999E-2</v>
      </c>
      <c r="N270">
        <v>5.0169000000000004E-3</v>
      </c>
      <c r="O270" s="1">
        <v>3.13934E-3</v>
      </c>
      <c r="P270">
        <v>3.3128400000000001E-3</v>
      </c>
    </row>
    <row r="271" spans="1:16" x14ac:dyDescent="0.3">
      <c r="A271">
        <v>2005</v>
      </c>
      <c r="B271">
        <v>0</v>
      </c>
      <c r="C271">
        <v>1.4522199999999999E-3</v>
      </c>
      <c r="D271">
        <v>2.49523E-2</v>
      </c>
      <c r="E271">
        <v>0.181587</v>
      </c>
      <c r="F271">
        <v>0.400084</v>
      </c>
      <c r="G271">
        <v>0.22706100000000001</v>
      </c>
      <c r="H271">
        <v>7.2624400000000006E-2</v>
      </c>
      <c r="I271">
        <v>3.13231E-2</v>
      </c>
      <c r="J271">
        <v>3.11431E-2</v>
      </c>
      <c r="K271">
        <v>1.5660199999999999E-2</v>
      </c>
      <c r="L271">
        <v>5.2210599999999996E-3</v>
      </c>
      <c r="M271">
        <v>4.7501399999999999E-3</v>
      </c>
      <c r="N271">
        <v>1.58314E-3</v>
      </c>
      <c r="O271" s="1">
        <v>9.0914800000000003E-4</v>
      </c>
      <c r="P271">
        <v>1.64963E-3</v>
      </c>
    </row>
    <row r="272" spans="1:16" x14ac:dyDescent="0.3">
      <c r="A272">
        <v>2006</v>
      </c>
      <c r="B272">
        <v>0</v>
      </c>
      <c r="C272">
        <v>5.7305300000000002E-3</v>
      </c>
      <c r="D272">
        <v>3.9573499999999998E-2</v>
      </c>
      <c r="E272">
        <v>0.136406</v>
      </c>
      <c r="F272">
        <v>0.29281099999999999</v>
      </c>
      <c r="G272">
        <v>0.27843899999999999</v>
      </c>
      <c r="H272">
        <v>0.131602</v>
      </c>
      <c r="I272">
        <v>5.1201499999999997E-2</v>
      </c>
      <c r="J272">
        <v>2.33288E-2</v>
      </c>
      <c r="K272">
        <v>1.8032800000000002E-2</v>
      </c>
      <c r="L272">
        <v>7.72019E-3</v>
      </c>
      <c r="M272">
        <v>4.5197800000000002E-3</v>
      </c>
      <c r="N272">
        <v>4.4866300000000001E-3</v>
      </c>
      <c r="O272">
        <v>2.4092200000000001E-3</v>
      </c>
      <c r="P272" s="1">
        <v>3.7394500000000001E-3</v>
      </c>
    </row>
    <row r="273" spans="1:16" x14ac:dyDescent="0.3">
      <c r="A273">
        <v>2007</v>
      </c>
      <c r="B273">
        <v>1.09808E-3</v>
      </c>
      <c r="C273">
        <v>1.1658E-2</v>
      </c>
      <c r="D273">
        <v>3.424E-2</v>
      </c>
      <c r="E273">
        <v>7.4370000000000006E-2</v>
      </c>
      <c r="F273">
        <v>0.22390199999999999</v>
      </c>
      <c r="G273">
        <v>0.30812200000000001</v>
      </c>
      <c r="H273">
        <v>0.18335899999999999</v>
      </c>
      <c r="I273">
        <v>8.3187899999999995E-2</v>
      </c>
      <c r="J273">
        <v>3.00471E-2</v>
      </c>
      <c r="K273">
        <v>1.6783599999999999E-2</v>
      </c>
      <c r="L273">
        <v>1.3959900000000001E-2</v>
      </c>
      <c r="M273">
        <v>5.6478600000000002E-3</v>
      </c>
      <c r="N273">
        <v>3.8807799999999999E-3</v>
      </c>
      <c r="O273">
        <v>2.0499099999999998E-3</v>
      </c>
      <c r="P273">
        <v>7.6937999999999998E-3</v>
      </c>
    </row>
    <row r="274" spans="1:16" x14ac:dyDescent="0.3">
      <c r="A274">
        <v>2008</v>
      </c>
      <c r="B274">
        <v>0</v>
      </c>
      <c r="C274">
        <v>2.2154500000000001E-2</v>
      </c>
      <c r="D274">
        <v>4.8785500000000002E-2</v>
      </c>
      <c r="E274">
        <v>6.7421900000000007E-2</v>
      </c>
      <c r="F274">
        <v>0.125835</v>
      </c>
      <c r="G274">
        <v>0.26292900000000002</v>
      </c>
      <c r="H274">
        <v>0.206785</v>
      </c>
      <c r="I274">
        <v>0.12843599999999999</v>
      </c>
      <c r="J274">
        <v>7.1729799999999996E-2</v>
      </c>
      <c r="K274">
        <v>1.9171400000000002E-2</v>
      </c>
      <c r="L274">
        <v>1.5168900000000001E-2</v>
      </c>
      <c r="M274">
        <v>1.17436E-2</v>
      </c>
      <c r="N274">
        <v>7.34499E-3</v>
      </c>
      <c r="O274" s="1">
        <v>2.3095899999999998E-3</v>
      </c>
      <c r="P274">
        <v>1.0184800000000001E-2</v>
      </c>
    </row>
    <row r="275" spans="1:16" x14ac:dyDescent="0.3">
      <c r="A275">
        <v>2009</v>
      </c>
      <c r="B275">
        <v>0</v>
      </c>
      <c r="C275">
        <v>1.4179399999999999E-3</v>
      </c>
      <c r="D275">
        <v>0.190275</v>
      </c>
      <c r="E275">
        <v>0.19753399999999999</v>
      </c>
      <c r="F275">
        <v>0.101865</v>
      </c>
      <c r="G275">
        <v>0.11002000000000001</v>
      </c>
      <c r="H275">
        <v>0.12103999999999999</v>
      </c>
      <c r="I275">
        <v>0.10333299999999999</v>
      </c>
      <c r="J275">
        <v>7.4445800000000006E-2</v>
      </c>
      <c r="K275">
        <v>4.0940499999999998E-2</v>
      </c>
      <c r="L275">
        <v>2.6672700000000001E-2</v>
      </c>
      <c r="M275">
        <v>8.6822099999999992E-3</v>
      </c>
      <c r="N275">
        <v>8.5834599999999994E-3</v>
      </c>
      <c r="O275" s="1">
        <v>3.0871599999999998E-3</v>
      </c>
      <c r="P275">
        <v>1.21025E-2</v>
      </c>
    </row>
    <row r="276" spans="1:16" x14ac:dyDescent="0.3">
      <c r="A276">
        <v>2010</v>
      </c>
      <c r="B276">
        <v>6.1917999999999999E-4</v>
      </c>
      <c r="C276">
        <v>2.5609E-2</v>
      </c>
      <c r="D276">
        <v>2.7838700000000001E-2</v>
      </c>
      <c r="E276">
        <v>0.50112100000000004</v>
      </c>
      <c r="F276">
        <v>0.197411</v>
      </c>
      <c r="G276">
        <v>4.8941900000000003E-2</v>
      </c>
      <c r="H276">
        <v>3.8598500000000001E-2</v>
      </c>
      <c r="I276">
        <v>4.8765700000000002E-2</v>
      </c>
      <c r="J276">
        <v>4.4442500000000003E-2</v>
      </c>
      <c r="K276">
        <v>2.9844200000000001E-2</v>
      </c>
      <c r="L276">
        <v>1.28567E-2</v>
      </c>
      <c r="M276">
        <v>8.2292200000000006E-3</v>
      </c>
      <c r="N276">
        <v>4.5603900000000001E-3</v>
      </c>
      <c r="O276">
        <v>5.18799E-3</v>
      </c>
      <c r="P276" s="1">
        <v>5.97388E-3</v>
      </c>
    </row>
    <row r="277" spans="1:16" x14ac:dyDescent="0.3">
      <c r="A277">
        <v>2011</v>
      </c>
      <c r="B277">
        <v>2.6945099999999998E-4</v>
      </c>
      <c r="C277">
        <v>6.9977299999999997E-3</v>
      </c>
      <c r="D277">
        <v>0.11761000000000001</v>
      </c>
      <c r="E277">
        <v>7.0063899999999998E-2</v>
      </c>
      <c r="F277">
        <v>0.49150100000000002</v>
      </c>
      <c r="G277">
        <v>0.173342</v>
      </c>
      <c r="H277">
        <v>3.92862E-2</v>
      </c>
      <c r="I277">
        <v>2.26441E-2</v>
      </c>
      <c r="J277">
        <v>2.37238E-2</v>
      </c>
      <c r="K277">
        <v>2.4687199999999999E-2</v>
      </c>
      <c r="L277">
        <v>1.54126E-2</v>
      </c>
      <c r="M277">
        <v>8.1369500000000004E-3</v>
      </c>
      <c r="N277">
        <v>1.1656399999999999E-3</v>
      </c>
      <c r="O277">
        <v>2.46145E-3</v>
      </c>
      <c r="P277">
        <v>2.6972300000000001E-3</v>
      </c>
    </row>
    <row r="278" spans="1:16" x14ac:dyDescent="0.3">
      <c r="A278">
        <v>2012</v>
      </c>
      <c r="B278">
        <v>0</v>
      </c>
      <c r="C278">
        <v>5.0644599999999998E-3</v>
      </c>
      <c r="D278">
        <v>3.5472499999999997E-2</v>
      </c>
      <c r="E278">
        <v>0.329175</v>
      </c>
      <c r="F278">
        <v>0.12948999999999999</v>
      </c>
      <c r="G278">
        <v>0.26713500000000001</v>
      </c>
      <c r="H278">
        <v>0.10284699999999999</v>
      </c>
      <c r="I278">
        <v>3.2939599999999999E-2</v>
      </c>
      <c r="J278">
        <v>1.7978399999999999E-2</v>
      </c>
      <c r="K278">
        <v>2.4308099999999999E-2</v>
      </c>
      <c r="L278">
        <v>2.0074499999999999E-2</v>
      </c>
      <c r="M278">
        <v>1.52269E-2</v>
      </c>
      <c r="N278">
        <v>1.16157E-2</v>
      </c>
      <c r="O278" s="1">
        <v>3.05412E-3</v>
      </c>
      <c r="P278">
        <v>5.6189200000000003E-3</v>
      </c>
    </row>
    <row r="279" spans="1:16" x14ac:dyDescent="0.3">
      <c r="O279" s="1"/>
    </row>
    <row r="280" spans="1:16" x14ac:dyDescent="0.3">
      <c r="A280" t="s">
        <v>22</v>
      </c>
      <c r="P280" s="1"/>
    </row>
    <row r="281" spans="1:16" x14ac:dyDescent="0.3">
      <c r="A281">
        <v>1964</v>
      </c>
      <c r="B281">
        <v>1.18076E-2</v>
      </c>
      <c r="C281">
        <v>0.113437</v>
      </c>
      <c r="D281">
        <v>0.235345</v>
      </c>
      <c r="E281">
        <v>0.221081</v>
      </c>
      <c r="F281">
        <v>0.104338</v>
      </c>
      <c r="G281">
        <v>0.16398499999999999</v>
      </c>
      <c r="H281">
        <v>6.3537200000000002E-2</v>
      </c>
      <c r="I281">
        <v>2.21429E-2</v>
      </c>
      <c r="J281">
        <v>9.5410600000000005E-3</v>
      </c>
      <c r="K281">
        <v>9.3992399999999997E-3</v>
      </c>
      <c r="L281">
        <v>9.3786100000000008E-3</v>
      </c>
      <c r="M281">
        <v>9.3171499999999997E-3</v>
      </c>
      <c r="N281">
        <v>9.1335400000000008E-3</v>
      </c>
      <c r="O281">
        <v>8.7813200000000004E-3</v>
      </c>
      <c r="P281">
        <v>8.7761499999999999E-3</v>
      </c>
    </row>
    <row r="282" spans="1:16" x14ac:dyDescent="0.3">
      <c r="A282">
        <v>1965</v>
      </c>
      <c r="B282">
        <v>2.60337E-2</v>
      </c>
      <c r="C282">
        <v>4.0815900000000002E-2</v>
      </c>
      <c r="D282">
        <v>0.194158</v>
      </c>
      <c r="E282">
        <v>0.51208600000000004</v>
      </c>
      <c r="F282">
        <v>8.6007500000000001E-2</v>
      </c>
      <c r="G282">
        <v>3.6055900000000002E-2</v>
      </c>
      <c r="H282">
        <v>5.3838299999999999E-2</v>
      </c>
      <c r="I282">
        <v>2.0833399999999998E-2</v>
      </c>
      <c r="J282">
        <v>7.3676699999999998E-3</v>
      </c>
      <c r="K282">
        <v>3.24662E-3</v>
      </c>
      <c r="L282">
        <v>3.35543E-3</v>
      </c>
      <c r="M282">
        <v>3.3480699999999999E-3</v>
      </c>
      <c r="N282">
        <v>3.3261200000000001E-3</v>
      </c>
      <c r="O282" s="1">
        <v>3.2605799999999999E-3</v>
      </c>
      <c r="P282">
        <v>6.2678300000000003E-3</v>
      </c>
    </row>
    <row r="283" spans="1:16" x14ac:dyDescent="0.3">
      <c r="A283">
        <v>1966</v>
      </c>
      <c r="B283">
        <v>1.49234E-2</v>
      </c>
      <c r="C283">
        <v>0.16546</v>
      </c>
      <c r="D283">
        <v>0.107304</v>
      </c>
      <c r="E283">
        <v>0.38250200000000001</v>
      </c>
      <c r="F283">
        <v>0.22650500000000001</v>
      </c>
      <c r="G283">
        <v>3.7875800000000001E-2</v>
      </c>
      <c r="H283">
        <v>1.61935E-2</v>
      </c>
      <c r="I283">
        <v>2.46006E-2</v>
      </c>
      <c r="J283">
        <v>9.6980299999999998E-3</v>
      </c>
      <c r="K283">
        <v>3.5220999999999998E-3</v>
      </c>
      <c r="L283">
        <v>1.6251200000000001E-3</v>
      </c>
      <c r="M283">
        <v>1.6795899999999999E-3</v>
      </c>
      <c r="N283">
        <v>1.6758999999999999E-3</v>
      </c>
      <c r="O283" s="1">
        <v>1.6649200000000001E-3</v>
      </c>
      <c r="P283">
        <v>4.7695200000000002E-3</v>
      </c>
    </row>
    <row r="284" spans="1:16" x14ac:dyDescent="0.3">
      <c r="A284">
        <v>1967</v>
      </c>
      <c r="B284">
        <v>2.1351499999999999E-2</v>
      </c>
      <c r="C284">
        <v>9.8608500000000002E-2</v>
      </c>
      <c r="D284">
        <v>0.48874200000000001</v>
      </c>
      <c r="E284">
        <v>0.12965399999999999</v>
      </c>
      <c r="F284">
        <v>0.13667499999999999</v>
      </c>
      <c r="G284">
        <v>8.2148100000000002E-2</v>
      </c>
      <c r="H284">
        <v>1.46917E-2</v>
      </c>
      <c r="I284">
        <v>6.5852999999999997E-3</v>
      </c>
      <c r="J284">
        <v>1.0425E-2</v>
      </c>
      <c r="K284">
        <v>4.2862200000000003E-3</v>
      </c>
      <c r="L284">
        <v>1.6111000000000001E-3</v>
      </c>
      <c r="M284">
        <v>7.4337199999999996E-4</v>
      </c>
      <c r="N284">
        <v>7.6828499999999995E-4</v>
      </c>
      <c r="O284">
        <v>7.6659999999999999E-4</v>
      </c>
      <c r="P284" s="1">
        <v>2.9432799999999999E-3</v>
      </c>
    </row>
    <row r="285" spans="1:16" x14ac:dyDescent="0.3">
      <c r="A285">
        <v>1968</v>
      </c>
      <c r="B285">
        <v>1.7338300000000001E-2</v>
      </c>
      <c r="C285">
        <v>0.17819399999999999</v>
      </c>
      <c r="D285">
        <v>0.21828800000000001</v>
      </c>
      <c r="E285">
        <v>0.40194400000000002</v>
      </c>
      <c r="F285">
        <v>6.3171699999999997E-2</v>
      </c>
      <c r="G285">
        <v>6.3198400000000002E-2</v>
      </c>
      <c r="H285">
        <v>3.82066E-2</v>
      </c>
      <c r="I285">
        <v>6.7365300000000001E-3</v>
      </c>
      <c r="J285">
        <v>3.0094399999999999E-3</v>
      </c>
      <c r="K285">
        <v>4.7802000000000001E-3</v>
      </c>
      <c r="L285">
        <v>1.9785699999999998E-3</v>
      </c>
      <c r="M285">
        <v>7.4370199999999995E-4</v>
      </c>
      <c r="N285">
        <v>3.43149E-4</v>
      </c>
      <c r="O285">
        <v>3.5464999999999997E-4</v>
      </c>
      <c r="P285">
        <v>1.7125199999999999E-3</v>
      </c>
    </row>
    <row r="286" spans="1:16" x14ac:dyDescent="0.3">
      <c r="A286">
        <v>1969</v>
      </c>
      <c r="B286">
        <v>1.43923E-2</v>
      </c>
      <c r="C286">
        <v>0.129055</v>
      </c>
      <c r="D286">
        <v>0.45460800000000001</v>
      </c>
      <c r="E286">
        <v>0.18823000000000001</v>
      </c>
      <c r="F286">
        <v>0.14246300000000001</v>
      </c>
      <c r="G286">
        <v>2.2912700000000001E-2</v>
      </c>
      <c r="H286">
        <v>2.44084E-2</v>
      </c>
      <c r="I286">
        <v>1.5259999999999999E-2</v>
      </c>
      <c r="J286">
        <v>2.7731100000000001E-3</v>
      </c>
      <c r="K286">
        <v>1.35165E-3</v>
      </c>
      <c r="L286">
        <v>2.1924100000000001E-3</v>
      </c>
      <c r="M286">
        <v>9.07459E-4</v>
      </c>
      <c r="N286">
        <v>3.4109500000000003E-4</v>
      </c>
      <c r="O286" s="1">
        <v>1.5738300000000001E-4</v>
      </c>
      <c r="P286">
        <v>9.4809600000000005E-4</v>
      </c>
    </row>
    <row r="287" spans="1:16" x14ac:dyDescent="0.3">
      <c r="A287">
        <v>1970</v>
      </c>
      <c r="B287">
        <v>9.1316799999999997E-3</v>
      </c>
      <c r="C287">
        <v>0.18796499999999999</v>
      </c>
      <c r="D287">
        <v>0.38106299999999999</v>
      </c>
      <c r="E287">
        <v>0.24932799999999999</v>
      </c>
      <c r="F287">
        <v>7.5784299999999999E-2</v>
      </c>
      <c r="G287">
        <v>5.8815899999999997E-2</v>
      </c>
      <c r="H287">
        <v>1.1487499999999999E-2</v>
      </c>
      <c r="I287">
        <v>1.2352699999999999E-2</v>
      </c>
      <c r="J287">
        <v>7.7731199999999997E-3</v>
      </c>
      <c r="K287">
        <v>2.1178600000000001E-3</v>
      </c>
      <c r="L287">
        <v>9.5828799999999996E-4</v>
      </c>
      <c r="M287">
        <v>1.55437E-3</v>
      </c>
      <c r="N287">
        <v>6.4336799999999996E-4</v>
      </c>
      <c r="O287" s="1">
        <v>2.41828E-4</v>
      </c>
      <c r="P287">
        <v>7.8376100000000001E-4</v>
      </c>
    </row>
    <row r="288" spans="1:16" x14ac:dyDescent="0.3">
      <c r="A288">
        <v>1971</v>
      </c>
      <c r="B288">
        <v>4.51659E-3</v>
      </c>
      <c r="C288">
        <v>0.11583599999999999</v>
      </c>
      <c r="D288">
        <v>0.37102000000000002</v>
      </c>
      <c r="E288">
        <v>0.22698099999999999</v>
      </c>
      <c r="F288">
        <v>0.1663</v>
      </c>
      <c r="G288">
        <v>5.0343600000000002E-2</v>
      </c>
      <c r="H288">
        <v>4.0117300000000002E-2</v>
      </c>
      <c r="I288">
        <v>6.6092299999999998E-3</v>
      </c>
      <c r="J288">
        <v>7.1649599999999997E-3</v>
      </c>
      <c r="K288">
        <v>7.5907400000000003E-3</v>
      </c>
      <c r="L288">
        <v>1.18356E-3</v>
      </c>
      <c r="M288">
        <v>5.3553499999999996E-4</v>
      </c>
      <c r="N288">
        <v>8.6865300000000005E-4</v>
      </c>
      <c r="O288">
        <v>3.5954299999999998E-4</v>
      </c>
      <c r="P288" s="1">
        <v>5.7314599999999996E-4</v>
      </c>
    </row>
    <row r="289" spans="1:16" x14ac:dyDescent="0.3">
      <c r="A289">
        <v>1972</v>
      </c>
      <c r="B289">
        <v>5.4225300000000001E-3</v>
      </c>
      <c r="C289">
        <v>9.3775399999999995E-2</v>
      </c>
      <c r="D289">
        <v>0.32582800000000001</v>
      </c>
      <c r="E289">
        <v>0.27468199999999998</v>
      </c>
      <c r="F289">
        <v>0.14277599999999999</v>
      </c>
      <c r="G289">
        <v>9.1481699999999999E-2</v>
      </c>
      <c r="H289">
        <v>2.8808E-2</v>
      </c>
      <c r="I289">
        <v>2.31291E-2</v>
      </c>
      <c r="J289">
        <v>3.9679600000000004E-3</v>
      </c>
      <c r="K289">
        <v>6.07115E-3</v>
      </c>
      <c r="L289">
        <v>2.7728399999999999E-3</v>
      </c>
      <c r="M289">
        <v>4.3234499999999999E-4</v>
      </c>
      <c r="N289">
        <v>1.95627E-4</v>
      </c>
      <c r="O289">
        <v>3.17313E-4</v>
      </c>
      <c r="P289">
        <v>3.40704E-4</v>
      </c>
    </row>
    <row r="290" spans="1:16" x14ac:dyDescent="0.3">
      <c r="A290">
        <v>1973</v>
      </c>
      <c r="B290">
        <v>1.87662E-2</v>
      </c>
      <c r="C290">
        <v>0.14712900000000001</v>
      </c>
      <c r="D290">
        <v>0.189774</v>
      </c>
      <c r="E290">
        <v>0.23868</v>
      </c>
      <c r="F290">
        <v>0.192796</v>
      </c>
      <c r="G290">
        <v>0.101539</v>
      </c>
      <c r="H290">
        <v>6.5957299999999996E-2</v>
      </c>
      <c r="I290">
        <v>2.0727499999999999E-2</v>
      </c>
      <c r="J290">
        <v>1.6755800000000001E-2</v>
      </c>
      <c r="K290">
        <v>3.2664399999999998E-3</v>
      </c>
      <c r="L290">
        <v>2.7623999999999999E-3</v>
      </c>
      <c r="M290">
        <v>1.26165E-3</v>
      </c>
      <c r="N290">
        <v>1.9671900000000001E-4</v>
      </c>
      <c r="O290" s="1">
        <v>8.9010899999999998E-5</v>
      </c>
      <c r="P290">
        <v>2.9940000000000001E-4</v>
      </c>
    </row>
    <row r="291" spans="1:16" x14ac:dyDescent="0.3">
      <c r="A291">
        <v>1974</v>
      </c>
      <c r="B291">
        <v>1.18633E-2</v>
      </c>
      <c r="C291">
        <v>0.45003700000000002</v>
      </c>
      <c r="D291">
        <v>0.20369499999999999</v>
      </c>
      <c r="E291">
        <v>8.9384500000000006E-2</v>
      </c>
      <c r="F291">
        <v>9.0572E-2</v>
      </c>
      <c r="G291">
        <v>7.2885099999999994E-2</v>
      </c>
      <c r="H291">
        <v>3.8721800000000001E-2</v>
      </c>
      <c r="I291">
        <v>2.5666100000000001E-2</v>
      </c>
      <c r="J291">
        <v>8.1394199999999996E-3</v>
      </c>
      <c r="K291">
        <v>6.8176900000000004E-3</v>
      </c>
      <c r="L291">
        <v>9.1978999999999997E-4</v>
      </c>
      <c r="M291">
        <v>7.7785799999999998E-4</v>
      </c>
      <c r="N291">
        <v>3.5526600000000002E-4</v>
      </c>
      <c r="O291" s="1">
        <v>5.5393599999999998E-5</v>
      </c>
      <c r="P291">
        <v>1.09372E-4</v>
      </c>
    </row>
    <row r="292" spans="1:16" x14ac:dyDescent="0.3">
      <c r="A292">
        <v>1975</v>
      </c>
      <c r="B292">
        <v>8.4549199999999994E-3</v>
      </c>
      <c r="C292">
        <v>0.19155900000000001</v>
      </c>
      <c r="D292">
        <v>0.56934300000000004</v>
      </c>
      <c r="E292">
        <v>8.8096599999999997E-2</v>
      </c>
      <c r="F292">
        <v>3.7880799999999999E-2</v>
      </c>
      <c r="G292">
        <v>3.8333300000000001E-2</v>
      </c>
      <c r="H292">
        <v>3.11566E-2</v>
      </c>
      <c r="I292">
        <v>1.65732E-2</v>
      </c>
      <c r="J292">
        <v>1.0818400000000001E-2</v>
      </c>
      <c r="K292">
        <v>3.8307200000000001E-3</v>
      </c>
      <c r="L292">
        <v>2.9834499999999999E-3</v>
      </c>
      <c r="M292">
        <v>4.0250399999999998E-4</v>
      </c>
      <c r="N292">
        <v>3.4039399999999999E-4</v>
      </c>
      <c r="O292">
        <v>1.5546599999999999E-4</v>
      </c>
      <c r="P292" s="1">
        <v>7.2102100000000002E-5</v>
      </c>
    </row>
    <row r="293" spans="1:16" x14ac:dyDescent="0.3">
      <c r="A293">
        <v>1976</v>
      </c>
      <c r="B293" s="1">
        <v>6.2795799999999999E-3</v>
      </c>
      <c r="C293">
        <v>0.16733899999999999</v>
      </c>
      <c r="D293">
        <v>0.44037100000000001</v>
      </c>
      <c r="E293">
        <v>0.26805699999999999</v>
      </c>
      <c r="F293">
        <v>4.3887299999999997E-2</v>
      </c>
      <c r="G293">
        <v>1.94994E-2</v>
      </c>
      <c r="H293">
        <v>2.0019200000000001E-2</v>
      </c>
      <c r="I293">
        <v>1.6372000000000001E-2</v>
      </c>
      <c r="J293">
        <v>8.7116699999999995E-3</v>
      </c>
      <c r="K293">
        <v>5.9392000000000004E-3</v>
      </c>
      <c r="L293">
        <v>1.7341699999999999E-3</v>
      </c>
      <c r="M293">
        <v>1.3506099999999999E-3</v>
      </c>
      <c r="N293">
        <v>1.82215E-4</v>
      </c>
      <c r="O293">
        <v>1.5409700000000001E-4</v>
      </c>
      <c r="P293">
        <v>1.03021E-4</v>
      </c>
    </row>
    <row r="294" spans="1:16" x14ac:dyDescent="0.3">
      <c r="A294">
        <v>1977</v>
      </c>
      <c r="B294" s="1">
        <v>6.3103500000000002E-3</v>
      </c>
      <c r="C294">
        <v>0.18468300000000001</v>
      </c>
      <c r="D294">
        <v>0.36554199999999998</v>
      </c>
      <c r="E294">
        <v>0.257662</v>
      </c>
      <c r="F294">
        <v>0.12610499999999999</v>
      </c>
      <c r="G294">
        <v>2.1666700000000001E-2</v>
      </c>
      <c r="H294">
        <v>9.9188799999999997E-3</v>
      </c>
      <c r="I294">
        <v>1.03722E-2</v>
      </c>
      <c r="J294">
        <v>8.5516600000000009E-3</v>
      </c>
      <c r="K294">
        <v>4.5570999999999997E-3</v>
      </c>
      <c r="L294">
        <v>2.9066500000000002E-3</v>
      </c>
      <c r="M294">
        <v>8.4870699999999998E-4</v>
      </c>
      <c r="N294">
        <v>6.6099300000000002E-4</v>
      </c>
      <c r="O294" s="1">
        <v>8.9176000000000001E-5</v>
      </c>
      <c r="P294">
        <v>1.2583399999999999E-4</v>
      </c>
    </row>
    <row r="295" spans="1:16" x14ac:dyDescent="0.3">
      <c r="A295">
        <v>1978</v>
      </c>
      <c r="B295">
        <v>1.21072E-2</v>
      </c>
      <c r="C295">
        <v>0.175954</v>
      </c>
      <c r="D295">
        <v>0.311303</v>
      </c>
      <c r="E295">
        <v>0.25948199999999999</v>
      </c>
      <c r="F295">
        <v>0.143293</v>
      </c>
      <c r="G295">
        <v>6.4682699999999996E-2</v>
      </c>
      <c r="H295">
        <v>1.1776500000000001E-2</v>
      </c>
      <c r="I295">
        <v>5.5405799999999998E-3</v>
      </c>
      <c r="J295">
        <v>5.8363E-3</v>
      </c>
      <c r="K295">
        <v>4.8191099999999997E-3</v>
      </c>
      <c r="L295">
        <v>2.58157E-3</v>
      </c>
      <c r="M295">
        <v>1.6466E-3</v>
      </c>
      <c r="N295">
        <v>4.8078699999999999E-4</v>
      </c>
      <c r="O295">
        <v>3.7444799999999999E-4</v>
      </c>
      <c r="P295">
        <v>1.21802E-4</v>
      </c>
    </row>
    <row r="296" spans="1:16" x14ac:dyDescent="0.3">
      <c r="A296">
        <v>1979</v>
      </c>
      <c r="B296">
        <v>2.77161E-2</v>
      </c>
      <c r="C296">
        <v>0.210452</v>
      </c>
      <c r="D296">
        <v>0.28692000000000001</v>
      </c>
      <c r="E296">
        <v>0.18173</v>
      </c>
      <c r="F296">
        <v>0.15381600000000001</v>
      </c>
      <c r="G296">
        <v>8.2664500000000002E-2</v>
      </c>
      <c r="H296">
        <v>3.7782099999999999E-2</v>
      </c>
      <c r="I296">
        <v>6.7876300000000002E-3</v>
      </c>
      <c r="J296">
        <v>3.1341300000000002E-3</v>
      </c>
      <c r="K296">
        <v>3.2957300000000002E-3</v>
      </c>
      <c r="L296">
        <v>2.7412299999999999E-3</v>
      </c>
      <c r="M296">
        <v>1.46846E-3</v>
      </c>
      <c r="N296">
        <v>9.3662599999999997E-4</v>
      </c>
      <c r="O296">
        <v>2.73484E-4</v>
      </c>
      <c r="P296">
        <v>2.8227900000000003E-4</v>
      </c>
    </row>
    <row r="297" spans="1:16" x14ac:dyDescent="0.3">
      <c r="A297">
        <v>1980</v>
      </c>
      <c r="B297" s="1">
        <v>6.6505000000000002E-3</v>
      </c>
      <c r="C297">
        <v>0.20524700000000001</v>
      </c>
      <c r="D297">
        <v>0.347111</v>
      </c>
      <c r="E297">
        <v>0.187415</v>
      </c>
      <c r="F297">
        <v>0.11094900000000001</v>
      </c>
      <c r="G297">
        <v>7.50392E-2</v>
      </c>
      <c r="H297">
        <v>3.9968700000000003E-2</v>
      </c>
      <c r="I297">
        <v>1.8686399999999999E-2</v>
      </c>
      <c r="J297">
        <v>3.1917099999999999E-3</v>
      </c>
      <c r="K297">
        <v>1.4752000000000001E-3</v>
      </c>
      <c r="L297">
        <v>1.5628199999999999E-3</v>
      </c>
      <c r="M297">
        <v>1.29988E-3</v>
      </c>
      <c r="N297">
        <v>6.9633599999999998E-4</v>
      </c>
      <c r="O297">
        <v>4.4414299999999998E-4</v>
      </c>
      <c r="P297">
        <v>2.6353999999999999E-4</v>
      </c>
    </row>
    <row r="298" spans="1:16" x14ac:dyDescent="0.3">
      <c r="A298">
        <v>1981</v>
      </c>
      <c r="B298" s="1">
        <v>4.1157099999999999E-3</v>
      </c>
      <c r="C298">
        <v>3.7767000000000002E-2</v>
      </c>
      <c r="D298">
        <v>0.46107399999999998</v>
      </c>
      <c r="E298">
        <v>0.29039500000000001</v>
      </c>
      <c r="F298">
        <v>0.10084700000000001</v>
      </c>
      <c r="G298">
        <v>4.7775499999999999E-2</v>
      </c>
      <c r="H298">
        <v>2.9831900000000001E-2</v>
      </c>
      <c r="I298">
        <v>1.6344500000000001E-2</v>
      </c>
      <c r="J298">
        <v>7.7676799999999999E-3</v>
      </c>
      <c r="K298">
        <v>1.4555900000000001E-3</v>
      </c>
      <c r="L298">
        <v>6.7449199999999995E-4</v>
      </c>
      <c r="M298">
        <v>7.1455200000000003E-4</v>
      </c>
      <c r="N298">
        <v>5.9433100000000003E-4</v>
      </c>
      <c r="O298">
        <v>3.1838E-4</v>
      </c>
      <c r="P298">
        <v>3.2356799999999999E-4</v>
      </c>
    </row>
    <row r="299" spans="1:16" x14ac:dyDescent="0.3">
      <c r="A299">
        <v>1982</v>
      </c>
      <c r="B299">
        <v>1.40087E-3</v>
      </c>
      <c r="C299">
        <v>2.3862000000000001E-2</v>
      </c>
      <c r="D299">
        <v>9.4142299999999998E-2</v>
      </c>
      <c r="E299">
        <v>0.57919699999999996</v>
      </c>
      <c r="F299">
        <v>0.20435600000000001</v>
      </c>
      <c r="G299">
        <v>4.58825E-2</v>
      </c>
      <c r="H299">
        <v>2.1832299999999999E-2</v>
      </c>
      <c r="I299">
        <v>1.43281E-2</v>
      </c>
      <c r="J299">
        <v>8.0410800000000008E-3</v>
      </c>
      <c r="K299">
        <v>4.7452500000000003E-3</v>
      </c>
      <c r="L299">
        <v>7.8926099999999998E-4</v>
      </c>
      <c r="M299">
        <v>3.6572800000000001E-4</v>
      </c>
      <c r="N299">
        <v>3.8745000000000001E-4</v>
      </c>
      <c r="O299">
        <v>3.2226299999999999E-4</v>
      </c>
      <c r="P299">
        <v>3.4808199999999999E-4</v>
      </c>
    </row>
    <row r="300" spans="1:16" x14ac:dyDescent="0.3">
      <c r="A300">
        <v>1983</v>
      </c>
      <c r="B300">
        <v>4.0170800000000001E-3</v>
      </c>
      <c r="C300">
        <v>1.3819400000000001E-2</v>
      </c>
      <c r="D300">
        <v>9.9658099999999999E-2</v>
      </c>
      <c r="E300">
        <v>0.20380499999999999</v>
      </c>
      <c r="F300">
        <v>0.48500100000000002</v>
      </c>
      <c r="G300">
        <v>0.13130900000000001</v>
      </c>
      <c r="H300">
        <v>2.75637E-2</v>
      </c>
      <c r="I300">
        <v>1.3706899999999999E-2</v>
      </c>
      <c r="J300">
        <v>9.3997200000000003E-3</v>
      </c>
      <c r="K300">
        <v>7.0750300000000004E-3</v>
      </c>
      <c r="L300">
        <v>3.1681999999999999E-3</v>
      </c>
      <c r="M300">
        <v>5.2695599999999997E-4</v>
      </c>
      <c r="N300">
        <v>2.44181E-4</v>
      </c>
      <c r="O300">
        <v>2.5868400000000002E-4</v>
      </c>
      <c r="P300">
        <v>4.4756E-4</v>
      </c>
    </row>
    <row r="301" spans="1:16" x14ac:dyDescent="0.3">
      <c r="A301">
        <v>1984</v>
      </c>
      <c r="B301" s="1">
        <v>8.2067900000000005E-4</v>
      </c>
      <c r="C301">
        <v>3.6735299999999999E-2</v>
      </c>
      <c r="D301">
        <v>4.99736E-2</v>
      </c>
      <c r="E301">
        <v>0.209924</v>
      </c>
      <c r="F301">
        <v>0.24226</v>
      </c>
      <c r="G301">
        <v>0.34509699999999999</v>
      </c>
      <c r="H301">
        <v>7.5340400000000002E-2</v>
      </c>
      <c r="I301">
        <v>1.6654800000000001E-2</v>
      </c>
      <c r="J301">
        <v>8.8185699999999995E-3</v>
      </c>
      <c r="K301">
        <v>7.8581899999999993E-3</v>
      </c>
      <c r="L301">
        <v>3.9340800000000004E-3</v>
      </c>
      <c r="M301">
        <v>1.7616800000000001E-3</v>
      </c>
      <c r="N301">
        <v>2.9301400000000002E-4</v>
      </c>
      <c r="O301">
        <v>1.3577700000000001E-4</v>
      </c>
      <c r="P301">
        <v>3.9270800000000002E-4</v>
      </c>
    </row>
    <row r="302" spans="1:16" x14ac:dyDescent="0.3">
      <c r="A302">
        <v>1985</v>
      </c>
      <c r="B302" s="1">
        <v>1.9833199999999998E-3</v>
      </c>
      <c r="C302">
        <v>1.2323199999999999E-2</v>
      </c>
      <c r="D302">
        <v>0.19623699999999999</v>
      </c>
      <c r="E302">
        <v>8.2548899999999995E-2</v>
      </c>
      <c r="F302">
        <v>0.20691699999999999</v>
      </c>
      <c r="G302">
        <v>0.175512</v>
      </c>
      <c r="H302">
        <v>0.24654999999999999</v>
      </c>
      <c r="I302">
        <v>5.0498700000000001E-2</v>
      </c>
      <c r="J302">
        <v>1.1470299999999999E-2</v>
      </c>
      <c r="K302">
        <v>7.9326699999999993E-3</v>
      </c>
      <c r="L302">
        <v>4.3884400000000004E-3</v>
      </c>
      <c r="M302">
        <v>2.1970000000000002E-3</v>
      </c>
      <c r="N302">
        <v>9.8381899999999993E-4</v>
      </c>
      <c r="O302">
        <v>1.63635E-4</v>
      </c>
      <c r="P302">
        <v>2.9513500000000003E-4</v>
      </c>
    </row>
    <row r="303" spans="1:16" x14ac:dyDescent="0.3">
      <c r="A303">
        <v>1986</v>
      </c>
      <c r="B303">
        <v>6.7398700000000002E-4</v>
      </c>
      <c r="C303">
        <v>3.55334E-2</v>
      </c>
      <c r="D303">
        <v>4.3670100000000003E-2</v>
      </c>
      <c r="E303">
        <v>0.34808299999999998</v>
      </c>
      <c r="F303">
        <v>9.8933199999999999E-2</v>
      </c>
      <c r="G303">
        <v>0.19375899999999999</v>
      </c>
      <c r="H303">
        <v>9.8881499999999997E-2</v>
      </c>
      <c r="I303">
        <v>0.134019</v>
      </c>
      <c r="J303">
        <v>3.0469300000000001E-2</v>
      </c>
      <c r="K303">
        <v>8.7076800000000006E-3</v>
      </c>
      <c r="L303">
        <v>3.6131000000000002E-3</v>
      </c>
      <c r="M303">
        <v>1.9988100000000002E-3</v>
      </c>
      <c r="N303">
        <v>1.0006699999999999E-3</v>
      </c>
      <c r="O303">
        <v>4.4810100000000001E-4</v>
      </c>
      <c r="P303">
        <v>2.08956E-4</v>
      </c>
    </row>
    <row r="304" spans="1:16" x14ac:dyDescent="0.3">
      <c r="A304">
        <v>1987</v>
      </c>
      <c r="B304">
        <v>3.58136E-4</v>
      </c>
      <c r="C304">
        <v>1.48772E-2</v>
      </c>
      <c r="D304">
        <v>0.11795799999999999</v>
      </c>
      <c r="E304">
        <v>7.2266700000000003E-2</v>
      </c>
      <c r="F304">
        <v>0.33084599999999997</v>
      </c>
      <c r="G304">
        <v>0.100826</v>
      </c>
      <c r="H304">
        <v>0.114151</v>
      </c>
      <c r="I304">
        <v>8.3977700000000002E-2</v>
      </c>
      <c r="J304">
        <v>0.12729199999999999</v>
      </c>
      <c r="K304">
        <v>2.78237E-2</v>
      </c>
      <c r="L304">
        <v>5.2450700000000001E-3</v>
      </c>
      <c r="M304">
        <v>2.1763500000000001E-3</v>
      </c>
      <c r="N304">
        <v>1.2039799999999999E-3</v>
      </c>
      <c r="O304">
        <v>6.0275400000000005E-4</v>
      </c>
      <c r="P304">
        <v>3.95778E-4</v>
      </c>
    </row>
    <row r="305" spans="1:16" x14ac:dyDescent="0.3">
      <c r="A305">
        <v>1988</v>
      </c>
      <c r="B305" s="1">
        <v>2.0427999999999999E-4</v>
      </c>
      <c r="C305">
        <v>8.2536099999999998E-3</v>
      </c>
      <c r="D305">
        <v>0.13003600000000001</v>
      </c>
      <c r="E305">
        <v>0.220362</v>
      </c>
      <c r="F305">
        <v>0.104014</v>
      </c>
      <c r="G305">
        <v>0.27788299999999999</v>
      </c>
      <c r="H305">
        <v>7.30827E-2</v>
      </c>
      <c r="I305">
        <v>7.8627500000000003E-2</v>
      </c>
      <c r="J305">
        <v>3.8050800000000003E-2</v>
      </c>
      <c r="K305">
        <v>5.6325500000000001E-2</v>
      </c>
      <c r="L305">
        <v>9.7776200000000008E-3</v>
      </c>
      <c r="M305">
        <v>1.84319E-3</v>
      </c>
      <c r="N305">
        <v>7.6479900000000003E-4</v>
      </c>
      <c r="O305">
        <v>4.2309500000000001E-4</v>
      </c>
      <c r="P305">
        <v>3.5089799999999999E-4</v>
      </c>
    </row>
    <row r="306" spans="1:16" x14ac:dyDescent="0.3">
      <c r="A306">
        <v>1989</v>
      </c>
      <c r="B306" s="1">
        <v>3.6841E-4</v>
      </c>
      <c r="C306">
        <v>5.8476999999999999E-3</v>
      </c>
      <c r="D306">
        <v>4.4228700000000003E-2</v>
      </c>
      <c r="E306">
        <v>0.111266</v>
      </c>
      <c r="F306">
        <v>0.26725300000000002</v>
      </c>
      <c r="G306">
        <v>8.5042699999999999E-2</v>
      </c>
      <c r="H306">
        <v>0.29846299999999998</v>
      </c>
      <c r="I306">
        <v>5.2114599999999997E-2</v>
      </c>
      <c r="J306">
        <v>5.7294299999999999E-2</v>
      </c>
      <c r="K306">
        <v>2.7055300000000001E-2</v>
      </c>
      <c r="L306">
        <v>4.1395399999999999E-2</v>
      </c>
      <c r="M306">
        <v>7.1858900000000003E-3</v>
      </c>
      <c r="N306">
        <v>1.35462E-3</v>
      </c>
      <c r="O306">
        <v>5.62076E-4</v>
      </c>
      <c r="P306">
        <v>5.6883200000000002E-4</v>
      </c>
    </row>
    <row r="307" spans="1:16" x14ac:dyDescent="0.3">
      <c r="A307">
        <v>1990</v>
      </c>
      <c r="B307">
        <v>1.9720699999999998E-3</v>
      </c>
      <c r="C307">
        <v>1.4829200000000001E-2</v>
      </c>
      <c r="D307">
        <v>2.7545500000000001E-2</v>
      </c>
      <c r="E307">
        <v>0.10904999999999999</v>
      </c>
      <c r="F307">
        <v>0.16015799999999999</v>
      </c>
      <c r="G307">
        <v>0.29528399999999999</v>
      </c>
      <c r="H307">
        <v>7.42752E-2</v>
      </c>
      <c r="I307">
        <v>0.19414699999999999</v>
      </c>
      <c r="J307">
        <v>3.4262800000000003E-2</v>
      </c>
      <c r="K307">
        <v>3.7296700000000002E-2</v>
      </c>
      <c r="L307">
        <v>1.7724299999999998E-2</v>
      </c>
      <c r="M307">
        <v>2.71186E-2</v>
      </c>
      <c r="N307">
        <v>4.7075700000000003E-3</v>
      </c>
      <c r="O307" s="1">
        <v>8.8742699999999999E-4</v>
      </c>
      <c r="P307">
        <v>7.4087199999999995E-4</v>
      </c>
    </row>
    <row r="308" spans="1:16" x14ac:dyDescent="0.3">
      <c r="A308">
        <v>1991</v>
      </c>
      <c r="B308">
        <v>1.0645100000000001E-3</v>
      </c>
      <c r="C308">
        <v>8.2990599999999998E-2</v>
      </c>
      <c r="D308">
        <v>3.9695599999999998E-2</v>
      </c>
      <c r="E308">
        <v>6.2984399999999996E-2</v>
      </c>
      <c r="F308">
        <v>0.101269</v>
      </c>
      <c r="G308">
        <v>0.124268</v>
      </c>
      <c r="H308">
        <v>0.27270899999999998</v>
      </c>
      <c r="I308">
        <v>5.3359499999999997E-2</v>
      </c>
      <c r="J308">
        <v>0.15482499999999999</v>
      </c>
      <c r="K308">
        <v>2.77529E-2</v>
      </c>
      <c r="L308">
        <v>3.3336600000000001E-2</v>
      </c>
      <c r="M308">
        <v>1.58424E-2</v>
      </c>
      <c r="N308">
        <v>2.4239299999999998E-2</v>
      </c>
      <c r="O308">
        <v>4.2077299999999998E-3</v>
      </c>
      <c r="P308">
        <v>1.4554100000000001E-3</v>
      </c>
    </row>
    <row r="309" spans="1:16" x14ac:dyDescent="0.3">
      <c r="A309">
        <v>1992</v>
      </c>
      <c r="B309" s="1">
        <v>8.2828000000000003E-4</v>
      </c>
      <c r="C309">
        <v>4.0276600000000003E-2</v>
      </c>
      <c r="D309">
        <v>0.35469899999999999</v>
      </c>
      <c r="E309">
        <v>8.0835400000000002E-2</v>
      </c>
      <c r="F309">
        <v>4.5880200000000003E-2</v>
      </c>
      <c r="G309">
        <v>6.5803500000000001E-2</v>
      </c>
      <c r="H309">
        <v>8.2454200000000005E-2</v>
      </c>
      <c r="I309">
        <v>0.14450399999999999</v>
      </c>
      <c r="J309">
        <v>3.6290299999999998E-2</v>
      </c>
      <c r="K309">
        <v>8.56267E-2</v>
      </c>
      <c r="L309">
        <v>1.63143E-2</v>
      </c>
      <c r="M309">
        <v>1.9596599999999999E-2</v>
      </c>
      <c r="N309">
        <v>9.3127699999999997E-3</v>
      </c>
      <c r="O309">
        <v>1.4248800000000001E-2</v>
      </c>
      <c r="P309">
        <v>3.3290199999999998E-3</v>
      </c>
    </row>
    <row r="310" spans="1:16" x14ac:dyDescent="0.3">
      <c r="A310">
        <v>1993</v>
      </c>
      <c r="B310" s="1">
        <v>1.0938300000000001E-3</v>
      </c>
      <c r="C310">
        <v>9.6924799999999998E-3</v>
      </c>
      <c r="D310">
        <v>0.12965199999999999</v>
      </c>
      <c r="E310">
        <v>0.58988499999999999</v>
      </c>
      <c r="F310">
        <v>6.9135199999999994E-2</v>
      </c>
      <c r="G310">
        <v>3.44859E-2</v>
      </c>
      <c r="H310">
        <v>3.474E-2</v>
      </c>
      <c r="I310">
        <v>3.2079099999999999E-2</v>
      </c>
      <c r="J310">
        <v>4.6509500000000002E-2</v>
      </c>
      <c r="K310">
        <v>1.02497E-2</v>
      </c>
      <c r="L310">
        <v>2.4504999999999999E-2</v>
      </c>
      <c r="M310">
        <v>4.6688700000000003E-3</v>
      </c>
      <c r="N310">
        <v>5.6082199999999997E-3</v>
      </c>
      <c r="O310">
        <v>2.6651600000000002E-3</v>
      </c>
      <c r="P310">
        <v>5.0304800000000004E-3</v>
      </c>
    </row>
    <row r="311" spans="1:16" x14ac:dyDescent="0.3">
      <c r="A311">
        <v>1994</v>
      </c>
      <c r="B311">
        <v>2.68853E-4</v>
      </c>
      <c r="C311">
        <v>1.8847099999999999E-2</v>
      </c>
      <c r="D311">
        <v>3.8543099999999997E-2</v>
      </c>
      <c r="E311">
        <v>0.18793899999999999</v>
      </c>
      <c r="F311">
        <v>0.57317799999999997</v>
      </c>
      <c r="G311">
        <v>7.9841300000000004E-2</v>
      </c>
      <c r="H311">
        <v>2.33902E-2</v>
      </c>
      <c r="I311">
        <v>1.66591E-2</v>
      </c>
      <c r="J311">
        <v>1.4937300000000001E-2</v>
      </c>
      <c r="K311">
        <v>2.08793E-2</v>
      </c>
      <c r="L311">
        <v>4.9602099999999996E-3</v>
      </c>
      <c r="M311">
        <v>1.18589E-2</v>
      </c>
      <c r="N311">
        <v>2.2594500000000001E-3</v>
      </c>
      <c r="O311" s="1">
        <v>2.7140300000000001E-3</v>
      </c>
      <c r="P311">
        <v>3.7242199999999999E-3</v>
      </c>
    </row>
    <row r="312" spans="1:16" x14ac:dyDescent="0.3">
      <c r="A312">
        <v>1995</v>
      </c>
      <c r="B312">
        <v>1.9140199999999999E-4</v>
      </c>
      <c r="C312">
        <v>6.2843400000000002E-3</v>
      </c>
      <c r="D312">
        <v>5.9415900000000001E-2</v>
      </c>
      <c r="E312">
        <v>8.5627300000000003E-2</v>
      </c>
      <c r="F312">
        <v>0.240865</v>
      </c>
      <c r="G312">
        <v>0.469611</v>
      </c>
      <c r="H312">
        <v>6.2981999999999996E-2</v>
      </c>
      <c r="I312">
        <v>1.7343399999999998E-2</v>
      </c>
      <c r="J312">
        <v>1.2015899999999999E-2</v>
      </c>
      <c r="K312">
        <v>1.0788000000000001E-2</v>
      </c>
      <c r="L312">
        <v>1.56946E-2</v>
      </c>
      <c r="M312">
        <v>3.7285199999999999E-3</v>
      </c>
      <c r="N312">
        <v>8.9141499999999992E-3</v>
      </c>
      <c r="O312">
        <v>1.6983899999999999E-3</v>
      </c>
      <c r="P312">
        <v>4.8395399999999998E-3</v>
      </c>
    </row>
    <row r="313" spans="1:16" x14ac:dyDescent="0.3">
      <c r="A313">
        <v>1996</v>
      </c>
      <c r="B313" s="1">
        <v>4.8940500000000005E-4</v>
      </c>
      <c r="C313">
        <v>1.2071399999999999E-2</v>
      </c>
      <c r="D313">
        <v>3.4146299999999997E-2</v>
      </c>
      <c r="E313">
        <v>8.0562700000000001E-2</v>
      </c>
      <c r="F313">
        <v>0.12954199999999999</v>
      </c>
      <c r="G313">
        <v>0.27349699999999999</v>
      </c>
      <c r="H313">
        <v>0.35355900000000001</v>
      </c>
      <c r="I313">
        <v>5.1711199999999999E-2</v>
      </c>
      <c r="J313">
        <v>1.4356900000000001E-2</v>
      </c>
      <c r="K313">
        <v>1.0022E-2</v>
      </c>
      <c r="L313">
        <v>9.45994E-3</v>
      </c>
      <c r="M313">
        <v>1.37625E-2</v>
      </c>
      <c r="N313">
        <v>3.2695200000000002E-3</v>
      </c>
      <c r="O313">
        <v>7.8167700000000007E-3</v>
      </c>
      <c r="P313">
        <v>5.7330799999999998E-3</v>
      </c>
    </row>
    <row r="314" spans="1:16" x14ac:dyDescent="0.3">
      <c r="A314">
        <v>1997</v>
      </c>
      <c r="B314" s="1">
        <v>6.9133900000000002E-4</v>
      </c>
      <c r="C314">
        <v>4.5597499999999999E-2</v>
      </c>
      <c r="D314">
        <v>2.6570900000000001E-2</v>
      </c>
      <c r="E314">
        <v>6.5283099999999997E-2</v>
      </c>
      <c r="F314">
        <v>0.308338</v>
      </c>
      <c r="G314">
        <v>0.187718</v>
      </c>
      <c r="H314">
        <v>0.16775000000000001</v>
      </c>
      <c r="I314">
        <v>0.13841600000000001</v>
      </c>
      <c r="J314">
        <v>2.44855E-2</v>
      </c>
      <c r="K314">
        <v>7.2332799999999999E-3</v>
      </c>
      <c r="L314">
        <v>5.5884300000000001E-3</v>
      </c>
      <c r="M314">
        <v>5.2750200000000001E-3</v>
      </c>
      <c r="N314">
        <v>7.6742199999999998E-3</v>
      </c>
      <c r="O314">
        <v>1.82314E-3</v>
      </c>
      <c r="P314">
        <v>7.5556199999999999E-3</v>
      </c>
    </row>
    <row r="315" spans="1:16" x14ac:dyDescent="0.3">
      <c r="A315">
        <v>1998</v>
      </c>
      <c r="B315">
        <v>2.8521699999999999E-4</v>
      </c>
      <c r="C315">
        <v>3.3346800000000003E-2</v>
      </c>
      <c r="D315">
        <v>6.3398399999999994E-2</v>
      </c>
      <c r="E315">
        <v>4.8606700000000003E-2</v>
      </c>
      <c r="F315">
        <v>9.81905E-2</v>
      </c>
      <c r="G315">
        <v>0.44222699999999998</v>
      </c>
      <c r="H315">
        <v>0.12707399999999999</v>
      </c>
      <c r="I315">
        <v>8.3890000000000006E-2</v>
      </c>
      <c r="J315">
        <v>7.40928E-2</v>
      </c>
      <c r="K315">
        <v>1.13498E-2</v>
      </c>
      <c r="L315">
        <v>3.6091000000000001E-3</v>
      </c>
      <c r="M315">
        <v>2.78839E-3</v>
      </c>
      <c r="N315">
        <v>2.6320100000000002E-3</v>
      </c>
      <c r="O315" s="1">
        <v>3.8291100000000002E-3</v>
      </c>
      <c r="P315">
        <v>4.6795999999999999E-3</v>
      </c>
    </row>
    <row r="316" spans="1:16" x14ac:dyDescent="0.3">
      <c r="A316">
        <v>1999</v>
      </c>
      <c r="B316">
        <v>2.7390299999999998E-4</v>
      </c>
      <c r="C316">
        <v>9.3788900000000008E-3</v>
      </c>
      <c r="D316">
        <v>0.19211400000000001</v>
      </c>
      <c r="E316">
        <v>0.15182000000000001</v>
      </c>
      <c r="F316">
        <v>7.0611099999999996E-2</v>
      </c>
      <c r="G316">
        <v>0.101573</v>
      </c>
      <c r="H316">
        <v>0.31438199999999999</v>
      </c>
      <c r="I316">
        <v>8.5052100000000005E-2</v>
      </c>
      <c r="J316">
        <v>3.81108E-2</v>
      </c>
      <c r="K316">
        <v>2.6341799999999999E-2</v>
      </c>
      <c r="L316">
        <v>4.0632899999999998E-3</v>
      </c>
      <c r="M316">
        <v>1.2920799999999999E-3</v>
      </c>
      <c r="N316">
        <v>9.9825999999999995E-4</v>
      </c>
      <c r="O316">
        <v>9.4227600000000003E-4</v>
      </c>
      <c r="P316">
        <v>3.04617E-3</v>
      </c>
    </row>
    <row r="317" spans="1:16" x14ac:dyDescent="0.3">
      <c r="A317">
        <v>2000</v>
      </c>
      <c r="B317" s="1">
        <v>3.9324800000000001E-4</v>
      </c>
      <c r="C317">
        <v>8.4700699999999997E-3</v>
      </c>
      <c r="D317">
        <v>5.00665E-2</v>
      </c>
      <c r="E317">
        <v>0.25869500000000001</v>
      </c>
      <c r="F317">
        <v>0.208977</v>
      </c>
      <c r="G317">
        <v>6.6507300000000005E-2</v>
      </c>
      <c r="H317">
        <v>9.8191399999999998E-2</v>
      </c>
      <c r="I317">
        <v>0.21317800000000001</v>
      </c>
      <c r="J317">
        <v>5.1244900000000003E-2</v>
      </c>
      <c r="K317">
        <v>2.1744800000000002E-2</v>
      </c>
      <c r="L317">
        <v>1.6179800000000001E-2</v>
      </c>
      <c r="M317">
        <v>2.49578E-3</v>
      </c>
      <c r="N317">
        <v>7.9363000000000003E-4</v>
      </c>
      <c r="O317">
        <v>6.1315800000000004E-4</v>
      </c>
      <c r="P317">
        <v>2.4498100000000002E-3</v>
      </c>
    </row>
    <row r="318" spans="1:16" x14ac:dyDescent="0.3">
      <c r="A318">
        <v>2001</v>
      </c>
      <c r="B318" s="1">
        <v>4.8023100000000002E-4</v>
      </c>
      <c r="C318">
        <v>7.7513699999999996E-3</v>
      </c>
      <c r="D318">
        <v>3.5474499999999999E-2</v>
      </c>
      <c r="E318">
        <v>9.5391500000000004E-2</v>
      </c>
      <c r="F318">
        <v>0.337895</v>
      </c>
      <c r="G318">
        <v>0.23355000000000001</v>
      </c>
      <c r="H318">
        <v>7.3704400000000003E-2</v>
      </c>
      <c r="I318">
        <v>5.8084400000000001E-2</v>
      </c>
      <c r="J318">
        <v>0.100615</v>
      </c>
      <c r="K318">
        <v>2.8894699999999999E-2</v>
      </c>
      <c r="L318">
        <v>1.3828999999999999E-2</v>
      </c>
      <c r="M318">
        <v>1.02898E-2</v>
      </c>
      <c r="N318">
        <v>1.58723E-3</v>
      </c>
      <c r="O318">
        <v>5.0472199999999998E-4</v>
      </c>
      <c r="P318">
        <v>1.9479499999999999E-3</v>
      </c>
    </row>
    <row r="319" spans="1:16" x14ac:dyDescent="0.3">
      <c r="A319">
        <v>2002</v>
      </c>
      <c r="B319">
        <v>3.5641600000000002E-4</v>
      </c>
      <c r="C319">
        <v>2.3509800000000001E-2</v>
      </c>
      <c r="D319">
        <v>6.3529500000000003E-2</v>
      </c>
      <c r="E319">
        <v>0.115109</v>
      </c>
      <c r="F319">
        <v>0.153228</v>
      </c>
      <c r="G319">
        <v>0.32577299999999998</v>
      </c>
      <c r="H319">
        <v>0.14505699999999999</v>
      </c>
      <c r="I319">
        <v>4.6298300000000001E-2</v>
      </c>
      <c r="J319">
        <v>3.4811599999999998E-2</v>
      </c>
      <c r="K319">
        <v>5.8317099999999997E-2</v>
      </c>
      <c r="L319">
        <v>1.7224400000000001E-2</v>
      </c>
      <c r="M319">
        <v>8.2435900000000003E-3</v>
      </c>
      <c r="N319">
        <v>6.1338800000000004E-3</v>
      </c>
      <c r="O319" s="1">
        <v>9.4616600000000002E-4</v>
      </c>
      <c r="P319">
        <v>1.4620600000000001E-3</v>
      </c>
    </row>
    <row r="320" spans="1:16" x14ac:dyDescent="0.3">
      <c r="A320">
        <v>2003</v>
      </c>
      <c r="B320">
        <v>2.02404E-4</v>
      </c>
      <c r="C320">
        <v>9.5900900000000008E-3</v>
      </c>
      <c r="D320">
        <v>0.18900900000000001</v>
      </c>
      <c r="E320">
        <v>0.161327</v>
      </c>
      <c r="F320">
        <v>0.17849699999999999</v>
      </c>
      <c r="G320">
        <v>0.14719399999999999</v>
      </c>
      <c r="H320">
        <v>0.16209899999999999</v>
      </c>
      <c r="I320">
        <v>7.1352499999999999E-2</v>
      </c>
      <c r="J320">
        <v>2.0919699999999999E-2</v>
      </c>
      <c r="K320">
        <v>1.46897E-2</v>
      </c>
      <c r="L320">
        <v>2.8498800000000001E-2</v>
      </c>
      <c r="M320">
        <v>8.4173800000000003E-3</v>
      </c>
      <c r="N320">
        <v>4.0285399999999997E-3</v>
      </c>
      <c r="O320">
        <v>2.9975499999999999E-3</v>
      </c>
      <c r="P320">
        <v>1.17687E-3</v>
      </c>
    </row>
    <row r="321" spans="1:16" x14ac:dyDescent="0.3">
      <c r="A321">
        <v>2004</v>
      </c>
      <c r="B321" s="1">
        <v>7.0721800000000004E-5</v>
      </c>
      <c r="C321">
        <v>3.6121899999999999E-3</v>
      </c>
      <c r="D321">
        <v>4.63772E-2</v>
      </c>
      <c r="E321">
        <v>0.38990900000000001</v>
      </c>
      <c r="F321">
        <v>0.23042299999999999</v>
      </c>
      <c r="G321">
        <v>0.114714</v>
      </c>
      <c r="H321">
        <v>7.4143899999999999E-2</v>
      </c>
      <c r="I321">
        <v>6.8952100000000002E-2</v>
      </c>
      <c r="J321">
        <v>2.9524999999999999E-2</v>
      </c>
      <c r="K321">
        <v>9.3639399999999994E-3</v>
      </c>
      <c r="L321">
        <v>8.0828800000000006E-3</v>
      </c>
      <c r="M321">
        <v>1.5681199999999999E-2</v>
      </c>
      <c r="N321">
        <v>4.6315899999999997E-3</v>
      </c>
      <c r="O321">
        <v>2.21667E-3</v>
      </c>
      <c r="P321">
        <v>2.2969399999999999E-3</v>
      </c>
    </row>
    <row r="322" spans="1:16" x14ac:dyDescent="0.3">
      <c r="A322">
        <v>2005</v>
      </c>
      <c r="B322" s="1">
        <v>4.5840200000000002E-5</v>
      </c>
      <c r="C322">
        <v>1.90653E-3</v>
      </c>
      <c r="D322">
        <v>2.7427699999999999E-2</v>
      </c>
      <c r="E322">
        <v>0.17697599999999999</v>
      </c>
      <c r="F322">
        <v>0.40447499999999997</v>
      </c>
      <c r="G322">
        <v>0.22220000000000001</v>
      </c>
      <c r="H322">
        <v>7.3811000000000002E-2</v>
      </c>
      <c r="I322">
        <v>3.17857E-2</v>
      </c>
      <c r="J322">
        <v>2.8776800000000002E-2</v>
      </c>
      <c r="K322">
        <v>1.2517800000000001E-2</v>
      </c>
      <c r="L322">
        <v>4.4473500000000001E-3</v>
      </c>
      <c r="M322">
        <v>3.83892E-3</v>
      </c>
      <c r="N322">
        <v>7.4477199999999997E-3</v>
      </c>
      <c r="O322">
        <v>2.1997499999999999E-3</v>
      </c>
      <c r="P322">
        <v>2.1437100000000001E-3</v>
      </c>
    </row>
    <row r="323" spans="1:16" x14ac:dyDescent="0.3">
      <c r="A323">
        <v>2006</v>
      </c>
      <c r="B323">
        <v>1.5035600000000001E-4</v>
      </c>
      <c r="C323">
        <v>2.4613299999999999E-3</v>
      </c>
      <c r="D323">
        <v>3.4432299999999999E-2</v>
      </c>
      <c r="E323">
        <v>0.13100800000000001</v>
      </c>
      <c r="F323">
        <v>0.28487699999999999</v>
      </c>
      <c r="G323">
        <v>0.29202800000000001</v>
      </c>
      <c r="H323">
        <v>0.13769899999999999</v>
      </c>
      <c r="I323">
        <v>4.9773600000000001E-2</v>
      </c>
      <c r="J323">
        <v>2.2000100000000002E-2</v>
      </c>
      <c r="K323">
        <v>1.9881200000000002E-2</v>
      </c>
      <c r="L323">
        <v>9.8656899999999999E-3</v>
      </c>
      <c r="M323">
        <v>3.5051100000000001E-3</v>
      </c>
      <c r="N323">
        <v>3.0255899999999999E-3</v>
      </c>
      <c r="O323" s="1">
        <v>5.8697999999999997E-3</v>
      </c>
      <c r="P323">
        <v>3.4232300000000002E-3</v>
      </c>
    </row>
    <row r="324" spans="1:16" x14ac:dyDescent="0.3">
      <c r="A324">
        <v>2007</v>
      </c>
      <c r="B324">
        <v>4.6950200000000001E-4</v>
      </c>
      <c r="C324">
        <v>8.8469900000000008E-3</v>
      </c>
      <c r="D324">
        <v>3.1459099999999997E-2</v>
      </c>
      <c r="E324">
        <v>7.5239899999999998E-2</v>
      </c>
      <c r="F324">
        <v>0.21834200000000001</v>
      </c>
      <c r="G324">
        <v>0.29858200000000001</v>
      </c>
      <c r="H324">
        <v>0.19406000000000001</v>
      </c>
      <c r="I324">
        <v>8.9481000000000005E-2</v>
      </c>
      <c r="J324">
        <v>3.2756E-2</v>
      </c>
      <c r="K324">
        <v>1.5429399999999999E-2</v>
      </c>
      <c r="L324">
        <v>1.54152E-2</v>
      </c>
      <c r="M324">
        <v>7.6495E-3</v>
      </c>
      <c r="N324">
        <v>2.7177400000000002E-3</v>
      </c>
      <c r="O324">
        <v>2.34593E-3</v>
      </c>
      <c r="P324">
        <v>7.2054800000000002E-3</v>
      </c>
    </row>
    <row r="325" spans="1:16" x14ac:dyDescent="0.3">
      <c r="A325">
        <v>2008</v>
      </c>
      <c r="B325">
        <v>1.8938099999999999E-4</v>
      </c>
      <c r="C325">
        <v>2.11469E-2</v>
      </c>
      <c r="D325">
        <v>5.41564E-2</v>
      </c>
      <c r="E325">
        <v>6.8734900000000002E-2</v>
      </c>
      <c r="F325">
        <v>0.127835</v>
      </c>
      <c r="G325">
        <v>0.25432900000000003</v>
      </c>
      <c r="H325">
        <v>0.20013500000000001</v>
      </c>
      <c r="I325">
        <v>0.13657900000000001</v>
      </c>
      <c r="J325">
        <v>6.9756200000000004E-2</v>
      </c>
      <c r="K325">
        <v>2.5417599999999999E-2</v>
      </c>
      <c r="L325">
        <v>1.26812E-2</v>
      </c>
      <c r="M325">
        <v>1.26695E-2</v>
      </c>
      <c r="N325">
        <v>6.28701E-3</v>
      </c>
      <c r="O325">
        <v>2.2336700000000001E-3</v>
      </c>
      <c r="P325">
        <v>7.8501700000000001E-3</v>
      </c>
    </row>
    <row r="326" spans="1:16" x14ac:dyDescent="0.3">
      <c r="A326">
        <v>2009</v>
      </c>
      <c r="B326">
        <v>1.0008599999999999E-3</v>
      </c>
      <c r="C326">
        <v>4.9740899999999996E-3</v>
      </c>
      <c r="D326">
        <v>0.18929099999999999</v>
      </c>
      <c r="E326">
        <v>0.20083999999999999</v>
      </c>
      <c r="F326">
        <v>0.102353</v>
      </c>
      <c r="G326">
        <v>0.110765</v>
      </c>
      <c r="H326">
        <v>0.120588</v>
      </c>
      <c r="I326">
        <v>0.100906</v>
      </c>
      <c r="J326">
        <v>7.68451E-2</v>
      </c>
      <c r="K326">
        <v>4.4550699999999999E-2</v>
      </c>
      <c r="L326">
        <v>1.8128499999999999E-2</v>
      </c>
      <c r="M326">
        <v>9.0445600000000001E-3</v>
      </c>
      <c r="N326">
        <v>9.0362299999999993E-3</v>
      </c>
      <c r="O326">
        <v>4.4840599999999998E-3</v>
      </c>
      <c r="P326">
        <v>7.1920600000000001E-3</v>
      </c>
    </row>
    <row r="327" spans="1:16" x14ac:dyDescent="0.3">
      <c r="A327">
        <v>2010</v>
      </c>
      <c r="B327">
        <v>3.17316E-4</v>
      </c>
      <c r="C327">
        <v>2.2779400000000002E-2</v>
      </c>
      <c r="D327">
        <v>2.9892800000000001E-2</v>
      </c>
      <c r="E327">
        <v>0.50508299999999995</v>
      </c>
      <c r="F327">
        <v>0.19759299999999999</v>
      </c>
      <c r="G327">
        <v>5.0635399999999997E-2</v>
      </c>
      <c r="H327">
        <v>4.0928100000000002E-2</v>
      </c>
      <c r="I327">
        <v>4.7704000000000003E-2</v>
      </c>
      <c r="J327">
        <v>4.0531400000000002E-2</v>
      </c>
      <c r="K327">
        <v>3.07995E-2</v>
      </c>
      <c r="L327">
        <v>1.6259300000000001E-2</v>
      </c>
      <c r="M327">
        <v>6.6162E-3</v>
      </c>
      <c r="N327">
        <v>3.3009100000000002E-3</v>
      </c>
      <c r="O327" s="1">
        <v>3.2978700000000001E-3</v>
      </c>
      <c r="P327">
        <v>4.2613299999999998E-3</v>
      </c>
    </row>
    <row r="328" spans="1:16" x14ac:dyDescent="0.3">
      <c r="A328">
        <v>2011</v>
      </c>
      <c r="B328">
        <v>2.8240900000000001E-4</v>
      </c>
      <c r="C328">
        <v>7.2974099999999998E-3</v>
      </c>
      <c r="D328">
        <v>0.11765</v>
      </c>
      <c r="E328">
        <v>7.4484599999999998E-2</v>
      </c>
      <c r="F328">
        <v>0.50187700000000002</v>
      </c>
      <c r="G328">
        <v>0.160494</v>
      </c>
      <c r="H328">
        <v>3.5399600000000003E-2</v>
      </c>
      <c r="I328">
        <v>2.3623999999999999E-2</v>
      </c>
      <c r="J328">
        <v>2.47409E-2</v>
      </c>
      <c r="K328">
        <v>2.0537099999999999E-2</v>
      </c>
      <c r="L328">
        <v>1.6041799999999998E-2</v>
      </c>
      <c r="M328">
        <v>8.4686099999999997E-3</v>
      </c>
      <c r="N328">
        <v>3.4460300000000001E-3</v>
      </c>
      <c r="O328">
        <v>1.71927E-3</v>
      </c>
      <c r="P328">
        <v>3.9371900000000001E-3</v>
      </c>
    </row>
    <row r="329" spans="1:16" x14ac:dyDescent="0.3">
      <c r="A329">
        <v>2012</v>
      </c>
      <c r="B329">
        <v>3.06168E-4</v>
      </c>
      <c r="C329">
        <v>6.7046800000000002E-3</v>
      </c>
      <c r="D329">
        <v>3.8649000000000003E-2</v>
      </c>
      <c r="E329">
        <v>0.33474599999999999</v>
      </c>
      <c r="F329">
        <v>0.135432</v>
      </c>
      <c r="G329">
        <v>0.27837000000000001</v>
      </c>
      <c r="H329">
        <v>0.10016799999999999</v>
      </c>
      <c r="I329">
        <v>2.3741700000000001E-2</v>
      </c>
      <c r="J329">
        <v>1.6624699999999999E-2</v>
      </c>
      <c r="K329">
        <v>1.9788199999999999E-2</v>
      </c>
      <c r="L329">
        <v>1.7244599999999999E-2</v>
      </c>
      <c r="M329">
        <v>1.3469999999999999E-2</v>
      </c>
      <c r="N329">
        <v>7.1109299999999997E-3</v>
      </c>
      <c r="O329">
        <v>2.8935699999999998E-3</v>
      </c>
      <c r="P329">
        <v>4.7496200000000004E-3</v>
      </c>
    </row>
    <row r="331" spans="1:16" x14ac:dyDescent="0.3">
      <c r="A331" t="s">
        <v>23</v>
      </c>
      <c r="O331" s="1"/>
    </row>
    <row r="332" spans="1:16" x14ac:dyDescent="0.3">
      <c r="A332">
        <v>1982</v>
      </c>
      <c r="B332">
        <v>9.8952499999999999E-2</v>
      </c>
      <c r="C332">
        <v>0.166715</v>
      </c>
      <c r="D332">
        <v>0.16103400000000001</v>
      </c>
      <c r="E332">
        <v>0.39123799999999997</v>
      </c>
      <c r="F332">
        <v>0.113436</v>
      </c>
      <c r="G332">
        <v>2.9863000000000001E-2</v>
      </c>
      <c r="H332">
        <v>1.6471300000000001E-2</v>
      </c>
      <c r="I332">
        <v>1.1273999999999999E-2</v>
      </c>
      <c r="J332">
        <v>6.4862599999999998E-3</v>
      </c>
      <c r="K332">
        <v>3.06894E-3</v>
      </c>
      <c r="L332">
        <v>5.1731300000000004E-4</v>
      </c>
      <c r="M332">
        <v>2.4143499999999999E-4</v>
      </c>
      <c r="N332">
        <v>2.5675200000000001E-4</v>
      </c>
      <c r="O332">
        <v>2.13988E-4</v>
      </c>
      <c r="P332">
        <v>2.3138100000000001E-4</v>
      </c>
    </row>
    <row r="333" spans="1:16" x14ac:dyDescent="0.3">
      <c r="A333">
        <v>1983</v>
      </c>
      <c r="B333">
        <v>0.253166</v>
      </c>
      <c r="C333">
        <v>4.0863999999999998E-2</v>
      </c>
      <c r="D333">
        <v>0.118742</v>
      </c>
      <c r="E333">
        <v>0.13930799999999999</v>
      </c>
      <c r="F333">
        <v>0.32510800000000001</v>
      </c>
      <c r="G333">
        <v>8.2131300000000004E-2</v>
      </c>
      <c r="H333">
        <v>1.9357099999999999E-2</v>
      </c>
      <c r="I333">
        <v>9.7364800000000005E-3</v>
      </c>
      <c r="J333">
        <v>6.1787200000000004E-3</v>
      </c>
      <c r="K333">
        <v>3.26108E-3</v>
      </c>
      <c r="L333">
        <v>1.4642100000000001E-3</v>
      </c>
      <c r="M333">
        <v>2.4378600000000001E-4</v>
      </c>
      <c r="N333">
        <v>1.1301E-4</v>
      </c>
      <c r="O333">
        <v>1.19741E-4</v>
      </c>
      <c r="P333">
        <v>2.0718099999999999E-4</v>
      </c>
    </row>
    <row r="334" spans="1:16" x14ac:dyDescent="0.3">
      <c r="A334">
        <v>1984</v>
      </c>
      <c r="B334">
        <v>6.7929600000000007E-2</v>
      </c>
      <c r="C334">
        <v>5.78247E-2</v>
      </c>
      <c r="D334">
        <v>3.6604400000000002E-2</v>
      </c>
      <c r="E334">
        <v>0.138238</v>
      </c>
      <c r="F334">
        <v>0.17216899999999999</v>
      </c>
      <c r="G334">
        <v>0.39499200000000001</v>
      </c>
      <c r="H334">
        <v>9.1248899999999994E-2</v>
      </c>
      <c r="I334">
        <v>2.04586E-2</v>
      </c>
      <c r="J334">
        <v>9.8896699999999997E-3</v>
      </c>
      <c r="K334">
        <v>5.8138399999999998E-3</v>
      </c>
      <c r="L334">
        <v>2.9157200000000001E-3</v>
      </c>
      <c r="M334">
        <v>1.30635E-3</v>
      </c>
      <c r="N334">
        <v>2.17314E-4</v>
      </c>
      <c r="O334">
        <v>1.00704E-4</v>
      </c>
      <c r="P334">
        <v>2.9126999999999999E-4</v>
      </c>
    </row>
    <row r="335" spans="1:16" x14ac:dyDescent="0.3">
      <c r="A335">
        <v>1985</v>
      </c>
      <c r="B335">
        <v>0.28744399999999998</v>
      </c>
      <c r="C335">
        <v>2.1746100000000001E-2</v>
      </c>
      <c r="D335">
        <v>0.14280200000000001</v>
      </c>
      <c r="E335">
        <v>6.4341099999999998E-2</v>
      </c>
      <c r="F335">
        <v>0.142897</v>
      </c>
      <c r="G335">
        <v>0.10488400000000001</v>
      </c>
      <c r="H335">
        <v>0.18357899999999999</v>
      </c>
      <c r="I335">
        <v>3.7202100000000002E-2</v>
      </c>
      <c r="J335">
        <v>7.9526400000000004E-3</v>
      </c>
      <c r="K335">
        <v>3.5457599999999998E-3</v>
      </c>
      <c r="L335">
        <v>1.9695300000000002E-3</v>
      </c>
      <c r="M335">
        <v>9.8753100000000004E-4</v>
      </c>
      <c r="N335">
        <v>4.4247399999999999E-4</v>
      </c>
      <c r="O335" s="1">
        <v>7.3611300000000005E-5</v>
      </c>
      <c r="P335">
        <v>1.3277800000000001E-4</v>
      </c>
    </row>
    <row r="336" spans="1:16" x14ac:dyDescent="0.3">
      <c r="A336">
        <v>1986</v>
      </c>
      <c r="B336">
        <v>0.20582300000000001</v>
      </c>
      <c r="C336">
        <v>4.7731500000000003E-2</v>
      </c>
      <c r="D336">
        <v>2.87882E-2</v>
      </c>
      <c r="E336">
        <v>0.184472</v>
      </c>
      <c r="F336">
        <v>7.49615E-2</v>
      </c>
      <c r="G336">
        <v>0.14533199999999999</v>
      </c>
      <c r="H336">
        <v>9.7773700000000005E-2</v>
      </c>
      <c r="I336">
        <v>0.169573</v>
      </c>
      <c r="J336">
        <v>3.3174599999999999E-2</v>
      </c>
      <c r="K336">
        <v>6.7040499999999996E-3</v>
      </c>
      <c r="L336">
        <v>2.8097899999999999E-3</v>
      </c>
      <c r="M336">
        <v>1.5605899999999999E-3</v>
      </c>
      <c r="N336">
        <v>7.8251000000000004E-4</v>
      </c>
      <c r="O336">
        <v>3.5062400000000001E-4</v>
      </c>
      <c r="P336">
        <v>1.6354100000000001E-4</v>
      </c>
    </row>
    <row r="337" spans="1:16" x14ac:dyDescent="0.3">
      <c r="A337">
        <v>1987</v>
      </c>
      <c r="B337">
        <v>6.1950699999999997E-2</v>
      </c>
      <c r="C337">
        <v>2.89365E-2</v>
      </c>
      <c r="D337">
        <v>0.107603</v>
      </c>
      <c r="E337">
        <v>5.9046399999999999E-2</v>
      </c>
      <c r="F337">
        <v>0.29545100000000002</v>
      </c>
      <c r="G337">
        <v>8.9881199999999994E-2</v>
      </c>
      <c r="H337">
        <v>0.133127</v>
      </c>
      <c r="I337">
        <v>7.4357900000000005E-2</v>
      </c>
      <c r="J337">
        <v>0.120145</v>
      </c>
      <c r="K337">
        <v>2.1840499999999999E-2</v>
      </c>
      <c r="L337">
        <v>4.1637000000000002E-3</v>
      </c>
      <c r="M337" s="1">
        <v>1.7358600000000001E-3</v>
      </c>
      <c r="N337" s="1">
        <v>9.6220799999999999E-4</v>
      </c>
      <c r="O337" s="1">
        <v>4.8211599999999999E-4</v>
      </c>
      <c r="P337" s="1">
        <v>3.16676E-4</v>
      </c>
    </row>
    <row r="338" spans="1:16" x14ac:dyDescent="0.3">
      <c r="A338">
        <v>1988</v>
      </c>
      <c r="B338">
        <v>4.8666399999999999E-2</v>
      </c>
      <c r="C338">
        <v>2.8276900000000001E-2</v>
      </c>
      <c r="D338">
        <v>6.3647300000000004E-2</v>
      </c>
      <c r="E338">
        <v>0.20527899999999999</v>
      </c>
      <c r="F338">
        <v>8.1676899999999997E-2</v>
      </c>
      <c r="G338">
        <v>0.29781299999999999</v>
      </c>
      <c r="H338">
        <v>6.6900100000000004E-2</v>
      </c>
      <c r="I338">
        <v>8.4620600000000004E-2</v>
      </c>
      <c r="J338">
        <v>4.20769E-2</v>
      </c>
      <c r="K338">
        <v>6.5557400000000002E-2</v>
      </c>
      <c r="L338">
        <v>1.1489900000000001E-2</v>
      </c>
      <c r="M338" s="1">
        <v>2.1754500000000002E-3</v>
      </c>
      <c r="N338" s="1">
        <v>9.0445499999999997E-4</v>
      </c>
      <c r="O338" s="1">
        <v>5.0080199999999995E-4</v>
      </c>
      <c r="P338" s="1">
        <v>4.15513E-4</v>
      </c>
    </row>
    <row r="339" spans="1:16" x14ac:dyDescent="0.3">
      <c r="A339">
        <v>1989</v>
      </c>
      <c r="B339">
        <v>6.6011200000000006E-2</v>
      </c>
      <c r="C339">
        <v>1.9385199999999998E-2</v>
      </c>
      <c r="D339">
        <v>4.3402099999999999E-2</v>
      </c>
      <c r="E339">
        <v>9.4434000000000004E-2</v>
      </c>
      <c r="F339">
        <v>0.26209300000000002</v>
      </c>
      <c r="G339">
        <v>8.2105300000000006E-2</v>
      </c>
      <c r="H339">
        <v>0.24604699999999999</v>
      </c>
      <c r="I339">
        <v>4.8182999999999997E-2</v>
      </c>
      <c r="J339">
        <v>5.7832700000000001E-2</v>
      </c>
      <c r="K339">
        <v>2.7786499999999999E-2</v>
      </c>
      <c r="L339">
        <v>4.2717600000000001E-2</v>
      </c>
      <c r="M339">
        <v>7.4300099999999999E-3</v>
      </c>
      <c r="N339">
        <v>1.4017700000000001E-3</v>
      </c>
      <c r="O339" s="1">
        <v>5.8183499999999995E-4</v>
      </c>
      <c r="P339" s="1">
        <v>5.8890899999999998E-4</v>
      </c>
    </row>
    <row r="340" spans="1:16" x14ac:dyDescent="0.3">
      <c r="A340">
        <v>1990</v>
      </c>
      <c r="B340">
        <v>0.17838899999999999</v>
      </c>
      <c r="C340">
        <v>2.24975E-2</v>
      </c>
      <c r="D340">
        <v>2.15757E-2</v>
      </c>
      <c r="E340">
        <v>5.2389199999999997E-2</v>
      </c>
      <c r="F340">
        <v>0.104614</v>
      </c>
      <c r="G340">
        <v>0.249253</v>
      </c>
      <c r="H340">
        <v>6.6315600000000002E-2</v>
      </c>
      <c r="I340">
        <v>0.176451</v>
      </c>
      <c r="J340">
        <v>3.3457399999999998E-2</v>
      </c>
      <c r="K340">
        <v>4.0006800000000002E-2</v>
      </c>
      <c r="L340">
        <v>1.9054999999999999E-2</v>
      </c>
      <c r="M340">
        <v>2.9176899999999999E-2</v>
      </c>
      <c r="N340">
        <v>5.0661600000000001E-3</v>
      </c>
      <c r="O340">
        <v>9.5511000000000001E-4</v>
      </c>
      <c r="P340">
        <v>7.9740099999999999E-4</v>
      </c>
    </row>
    <row r="341" spans="1:16" x14ac:dyDescent="0.3">
      <c r="A341">
        <v>1991</v>
      </c>
      <c r="B341">
        <v>0.275945</v>
      </c>
      <c r="C341">
        <v>7.3267799999999994E-2</v>
      </c>
      <c r="D341">
        <v>2.65916E-2</v>
      </c>
      <c r="E341">
        <v>2.3450200000000001E-2</v>
      </c>
      <c r="F341">
        <v>4.6934900000000002E-2</v>
      </c>
      <c r="G341">
        <v>8.4330500000000003E-2</v>
      </c>
      <c r="H341">
        <v>0.18740499999999999</v>
      </c>
      <c r="I341">
        <v>5.0847799999999999E-2</v>
      </c>
      <c r="J341">
        <v>0.132054</v>
      </c>
      <c r="K341">
        <v>2.55476E-2</v>
      </c>
      <c r="L341">
        <v>3.0961800000000001E-2</v>
      </c>
      <c r="M341" s="1">
        <v>1.47624E-2</v>
      </c>
      <c r="N341" s="1">
        <v>2.2614499999999999E-2</v>
      </c>
      <c r="O341" s="1">
        <v>3.9274599999999998E-3</v>
      </c>
      <c r="P341" s="1">
        <v>1.3586900000000001E-3</v>
      </c>
    </row>
    <row r="342" spans="1:16" x14ac:dyDescent="0.3">
      <c r="A342">
        <v>1992</v>
      </c>
      <c r="B342">
        <v>0.19598299999999999</v>
      </c>
      <c r="C342">
        <v>6.0482899999999999E-2</v>
      </c>
      <c r="D342">
        <v>0.207152</v>
      </c>
      <c r="E342">
        <v>7.2550199999999995E-2</v>
      </c>
      <c r="F342">
        <v>4.7932700000000002E-2</v>
      </c>
      <c r="G342">
        <v>6.2134500000000002E-2</v>
      </c>
      <c r="H342">
        <v>7.4898300000000001E-2</v>
      </c>
      <c r="I342">
        <v>0.12264</v>
      </c>
      <c r="J342">
        <v>3.0055200000000001E-2</v>
      </c>
      <c r="K342">
        <v>7.2598399999999993E-2</v>
      </c>
      <c r="L342">
        <v>1.38957E-2</v>
      </c>
      <c r="M342" s="1">
        <v>1.6718899999999998E-2</v>
      </c>
      <c r="N342" s="1">
        <v>7.9498899999999994E-3</v>
      </c>
      <c r="O342" s="1">
        <v>1.2166099999999999E-2</v>
      </c>
      <c r="P342" s="1">
        <v>2.84264E-3</v>
      </c>
    </row>
    <row r="343" spans="1:16" x14ac:dyDescent="0.3">
      <c r="A343">
        <v>1993</v>
      </c>
      <c r="B343">
        <v>0.26008399999999998</v>
      </c>
      <c r="C343">
        <v>4.1887800000000003E-2</v>
      </c>
      <c r="D343">
        <v>9.3325599999999995E-2</v>
      </c>
      <c r="E343">
        <v>0.30358499999999999</v>
      </c>
      <c r="F343">
        <v>8.6619799999999997E-2</v>
      </c>
      <c r="G343">
        <v>3.8397000000000001E-2</v>
      </c>
      <c r="H343">
        <v>3.3991500000000001E-2</v>
      </c>
      <c r="I343">
        <v>3.329E-2</v>
      </c>
      <c r="J343">
        <v>4.8994299999999998E-2</v>
      </c>
      <c r="K343">
        <v>1.16083E-2</v>
      </c>
      <c r="L343">
        <v>2.78068E-2</v>
      </c>
      <c r="M343">
        <v>5.3012600000000003E-3</v>
      </c>
      <c r="N343">
        <v>6.3691099999999999E-3</v>
      </c>
      <c r="O343" s="1">
        <v>3.02695E-3</v>
      </c>
      <c r="P343" s="1">
        <v>5.71347E-3</v>
      </c>
    </row>
    <row r="344" spans="1:16" x14ac:dyDescent="0.3">
      <c r="A344">
        <v>1994</v>
      </c>
      <c r="B344">
        <v>0.148811</v>
      </c>
      <c r="C344">
        <v>6.7189899999999997E-2</v>
      </c>
      <c r="D344">
        <v>6.4175499999999996E-2</v>
      </c>
      <c r="E344">
        <v>0.138962</v>
      </c>
      <c r="F344">
        <v>0.34678599999999998</v>
      </c>
      <c r="G344">
        <v>8.2912700000000006E-2</v>
      </c>
      <c r="H344">
        <v>3.0144600000000001E-2</v>
      </c>
      <c r="I344">
        <v>2.39294E-2</v>
      </c>
      <c r="J344">
        <v>2.28328E-2</v>
      </c>
      <c r="K344">
        <v>3.3358199999999998E-2</v>
      </c>
      <c r="L344">
        <v>7.9444400000000005E-3</v>
      </c>
      <c r="M344">
        <v>1.9008299999999999E-2</v>
      </c>
      <c r="N344">
        <v>3.62248E-3</v>
      </c>
      <c r="O344">
        <v>4.3516300000000004E-3</v>
      </c>
      <c r="P344">
        <v>5.9714700000000004E-3</v>
      </c>
    </row>
    <row r="345" spans="1:16" x14ac:dyDescent="0.3">
      <c r="A345">
        <v>1995</v>
      </c>
      <c r="B345">
        <v>0.13184399999999999</v>
      </c>
      <c r="C345">
        <v>2.0298299999999998E-2</v>
      </c>
      <c r="D345">
        <v>0.12392599999999999</v>
      </c>
      <c r="E345">
        <v>0.106226</v>
      </c>
      <c r="F345">
        <v>0.16955899999999999</v>
      </c>
      <c r="G345">
        <v>0.28804099999999999</v>
      </c>
      <c r="H345">
        <v>5.9538800000000003E-2</v>
      </c>
      <c r="I345">
        <v>2.0224700000000002E-2</v>
      </c>
      <c r="J345">
        <v>1.5839900000000001E-2</v>
      </c>
      <c r="K345">
        <v>1.51462E-2</v>
      </c>
      <c r="L345">
        <v>2.2175299999999998E-2</v>
      </c>
      <c r="M345" s="1">
        <v>5.2798000000000003E-3</v>
      </c>
      <c r="N345" s="1">
        <v>1.26327E-2</v>
      </c>
      <c r="O345" s="1">
        <v>2.4075300000000002E-3</v>
      </c>
      <c r="P345" s="1">
        <v>6.8608499999999999E-3</v>
      </c>
    </row>
    <row r="346" spans="1:16" x14ac:dyDescent="0.3">
      <c r="A346">
        <v>1996</v>
      </c>
      <c r="B346">
        <v>0.231764</v>
      </c>
      <c r="C346">
        <v>1.25535E-2</v>
      </c>
      <c r="D346">
        <v>2.9451700000000001E-2</v>
      </c>
      <c r="E346">
        <v>0.169548</v>
      </c>
      <c r="F346">
        <v>0.120299</v>
      </c>
      <c r="G346">
        <v>0.14316300000000001</v>
      </c>
      <c r="H346">
        <v>0.18834000000000001</v>
      </c>
      <c r="I346">
        <v>3.8142599999999999E-2</v>
      </c>
      <c r="J346">
        <v>1.31176E-2</v>
      </c>
      <c r="K346">
        <v>1.04996E-2</v>
      </c>
      <c r="L346">
        <v>1.0109E-2</v>
      </c>
      <c r="M346" s="1">
        <v>1.48221E-2</v>
      </c>
      <c r="N346" s="1">
        <v>3.532E-3</v>
      </c>
      <c r="O346" s="1">
        <v>8.4543599999999993E-3</v>
      </c>
      <c r="P346" s="1">
        <v>6.2035700000000003E-3</v>
      </c>
    </row>
    <row r="347" spans="1:16" x14ac:dyDescent="0.3">
      <c r="A347">
        <v>1997</v>
      </c>
      <c r="B347">
        <v>0.28111999999999998</v>
      </c>
      <c r="C347">
        <v>3.1838100000000001E-2</v>
      </c>
      <c r="D347">
        <v>2.29964E-2</v>
      </c>
      <c r="E347">
        <v>5.0038399999999997E-2</v>
      </c>
      <c r="F347">
        <v>0.23781099999999999</v>
      </c>
      <c r="G347">
        <v>0.12578900000000001</v>
      </c>
      <c r="H347">
        <v>0.101201</v>
      </c>
      <c r="I347">
        <v>0.10092</v>
      </c>
      <c r="J347">
        <v>1.80331E-2</v>
      </c>
      <c r="K347">
        <v>6.0279900000000004E-3</v>
      </c>
      <c r="L347">
        <v>4.7845600000000002E-3</v>
      </c>
      <c r="M347">
        <v>4.56946E-3</v>
      </c>
      <c r="N347">
        <v>6.6813100000000002E-3</v>
      </c>
      <c r="O347" s="1">
        <v>1.5906799999999999E-3</v>
      </c>
      <c r="P347" s="1">
        <v>6.5982899999999997E-3</v>
      </c>
    </row>
    <row r="348" spans="1:16" x14ac:dyDescent="0.3">
      <c r="A348">
        <v>1998</v>
      </c>
      <c r="B348">
        <v>0.12601899999999999</v>
      </c>
      <c r="C348">
        <v>6.5367800000000004E-2</v>
      </c>
      <c r="D348">
        <v>6.6899899999999998E-2</v>
      </c>
      <c r="E348">
        <v>4.4810700000000002E-2</v>
      </c>
      <c r="F348">
        <v>8.0650600000000003E-2</v>
      </c>
      <c r="G348">
        <v>0.30103000000000002</v>
      </c>
      <c r="H348">
        <v>0.12803999999999999</v>
      </c>
      <c r="I348">
        <v>8.1743099999999999E-2</v>
      </c>
      <c r="J348">
        <v>7.2730500000000003E-2</v>
      </c>
      <c r="K348">
        <v>1.2276E-2</v>
      </c>
      <c r="L348">
        <v>4.0879100000000002E-3</v>
      </c>
      <c r="M348">
        <v>3.2305099999999998E-3</v>
      </c>
      <c r="N348">
        <v>3.0826899999999999E-3</v>
      </c>
      <c r="O348">
        <v>4.5081000000000001E-3</v>
      </c>
      <c r="P348">
        <v>5.5230100000000001E-3</v>
      </c>
    </row>
    <row r="349" spans="1:16" x14ac:dyDescent="0.3">
      <c r="A349">
        <v>1999</v>
      </c>
      <c r="B349">
        <v>0.115985</v>
      </c>
      <c r="C349">
        <v>4.10791E-2</v>
      </c>
      <c r="D349">
        <v>0.11024299999999999</v>
      </c>
      <c r="E349">
        <v>0.11149299999999999</v>
      </c>
      <c r="F349">
        <v>6.5191799999999994E-2</v>
      </c>
      <c r="G349">
        <v>9.4934000000000004E-2</v>
      </c>
      <c r="H349">
        <v>0.26540599999999998</v>
      </c>
      <c r="I349">
        <v>9.2445299999999994E-2</v>
      </c>
      <c r="J349">
        <v>4.8785299999999997E-2</v>
      </c>
      <c r="K349">
        <v>3.8538799999999998E-2</v>
      </c>
      <c r="L349">
        <v>6.1471800000000004E-3</v>
      </c>
      <c r="M349" s="1">
        <v>1.9872599999999998E-3</v>
      </c>
      <c r="N349" s="1">
        <v>1.54773E-3</v>
      </c>
      <c r="O349" s="1">
        <v>1.4666099999999999E-3</v>
      </c>
      <c r="P349" s="1">
        <v>4.7501100000000001E-3</v>
      </c>
    </row>
    <row r="350" spans="1:16" x14ac:dyDescent="0.3">
      <c r="A350">
        <v>2000</v>
      </c>
      <c r="B350">
        <v>0.11877600000000001</v>
      </c>
      <c r="C350">
        <v>4.0460999999999997E-2</v>
      </c>
      <c r="D350">
        <v>5.4017299999999997E-2</v>
      </c>
      <c r="E350">
        <v>0.152722</v>
      </c>
      <c r="F350">
        <v>0.14530999999999999</v>
      </c>
      <c r="G350">
        <v>7.62573E-2</v>
      </c>
      <c r="H350">
        <v>8.8239799999999993E-2</v>
      </c>
      <c r="I350">
        <v>0.19826299999999999</v>
      </c>
      <c r="J350">
        <v>6.2414200000000003E-2</v>
      </c>
      <c r="K350">
        <v>3.0833599999999999E-2</v>
      </c>
      <c r="L350">
        <v>2.3402699999999999E-2</v>
      </c>
      <c r="M350" s="1">
        <v>3.6421600000000002E-3</v>
      </c>
      <c r="N350" s="1">
        <v>1.1627499999999999E-3</v>
      </c>
      <c r="O350" s="1">
        <v>8.99912E-4</v>
      </c>
      <c r="P350" s="1">
        <v>3.5982900000000001E-3</v>
      </c>
    </row>
    <row r="351" spans="1:16" x14ac:dyDescent="0.3">
      <c r="A351">
        <v>2001</v>
      </c>
      <c r="B351">
        <v>0.19675400000000001</v>
      </c>
      <c r="C351">
        <v>6.3320500000000002E-2</v>
      </c>
      <c r="D351">
        <v>5.8417299999999998E-2</v>
      </c>
      <c r="E351">
        <v>7.4691999999999995E-2</v>
      </c>
      <c r="F351">
        <v>0.171042</v>
      </c>
      <c r="G351">
        <v>0.13064600000000001</v>
      </c>
      <c r="H351">
        <v>5.8805200000000002E-2</v>
      </c>
      <c r="I351">
        <v>5.69623E-2</v>
      </c>
      <c r="J351">
        <v>0.116865</v>
      </c>
      <c r="K351">
        <v>3.6168800000000001E-2</v>
      </c>
      <c r="L351">
        <v>1.7723099999999999E-2</v>
      </c>
      <c r="M351">
        <v>1.3332399999999999E-2</v>
      </c>
      <c r="N351">
        <v>2.0669199999999999E-3</v>
      </c>
      <c r="O351" s="1">
        <v>6.5877299999999998E-4</v>
      </c>
      <c r="P351" s="1">
        <v>2.5451699999999998E-3</v>
      </c>
    </row>
    <row r="352" spans="1:16" x14ac:dyDescent="0.3">
      <c r="A352">
        <v>2002</v>
      </c>
      <c r="B352">
        <v>9.5627199999999996E-2</v>
      </c>
      <c r="C352">
        <v>6.5899600000000003E-2</v>
      </c>
      <c r="D352">
        <v>8.4707400000000002E-2</v>
      </c>
      <c r="E352">
        <v>9.2398099999999997E-2</v>
      </c>
      <c r="F352">
        <v>0.114042</v>
      </c>
      <c r="G352">
        <v>0.20641499999999999</v>
      </c>
      <c r="H352">
        <v>0.12637200000000001</v>
      </c>
      <c r="I352">
        <v>4.7559400000000002E-2</v>
      </c>
      <c r="J352">
        <v>4.0789499999999999E-2</v>
      </c>
      <c r="K352">
        <v>7.9407199999999997E-2</v>
      </c>
      <c r="L352">
        <v>2.3648300000000001E-2</v>
      </c>
      <c r="M352">
        <v>1.13534E-2</v>
      </c>
      <c r="N352">
        <v>8.4576900000000003E-3</v>
      </c>
      <c r="O352">
        <v>1.3051899999999999E-3</v>
      </c>
      <c r="P352">
        <v>2.0171799999999999E-3</v>
      </c>
    </row>
    <row r="353" spans="1:16" x14ac:dyDescent="0.3">
      <c r="A353">
        <v>2003</v>
      </c>
      <c r="B353">
        <v>5.0967100000000001E-2</v>
      </c>
      <c r="C353">
        <v>2.43822E-2</v>
      </c>
      <c r="D353">
        <v>7.9955200000000004E-2</v>
      </c>
      <c r="E353">
        <v>0.12760299999999999</v>
      </c>
      <c r="F353">
        <v>0.13616400000000001</v>
      </c>
      <c r="G353">
        <v>0.13927700000000001</v>
      </c>
      <c r="H353">
        <v>0.187444</v>
      </c>
      <c r="I353">
        <v>9.8553299999999996E-2</v>
      </c>
      <c r="J353">
        <v>3.4718199999999998E-2</v>
      </c>
      <c r="K353">
        <v>2.9602900000000001E-2</v>
      </c>
      <c r="L353">
        <v>5.7659000000000002E-2</v>
      </c>
      <c r="M353" s="1">
        <v>1.7050699999999998E-2</v>
      </c>
      <c r="N353" s="1">
        <v>8.1634299999999993E-3</v>
      </c>
      <c r="O353" s="1">
        <v>6.0749200000000001E-3</v>
      </c>
      <c r="P353" s="1">
        <v>2.3851599999999999E-3</v>
      </c>
    </row>
    <row r="354" spans="1:16" x14ac:dyDescent="0.3">
      <c r="A354">
        <v>2004</v>
      </c>
      <c r="B354">
        <v>5.5997900000000003E-2</v>
      </c>
      <c r="C354">
        <v>1.37199E-2</v>
      </c>
      <c r="D354">
        <v>4.9645300000000003E-2</v>
      </c>
      <c r="E354">
        <v>0.151946</v>
      </c>
      <c r="F354">
        <v>0.205956</v>
      </c>
      <c r="G354">
        <v>0.15307599999999999</v>
      </c>
      <c r="H354">
        <v>0.105195</v>
      </c>
      <c r="I354">
        <v>0.11498800000000001</v>
      </c>
      <c r="J354">
        <v>5.7231700000000003E-2</v>
      </c>
      <c r="K354">
        <v>2.0347299999999999E-2</v>
      </c>
      <c r="L354">
        <v>1.7638999999999998E-2</v>
      </c>
      <c r="M354" s="1">
        <v>3.4265200000000003E-2</v>
      </c>
      <c r="N354" s="1">
        <v>1.01245E-2</v>
      </c>
      <c r="O354" s="1">
        <v>4.8461600000000004E-3</v>
      </c>
      <c r="P354" s="1">
        <v>5.0218399999999996E-3</v>
      </c>
    </row>
    <row r="355" spans="1:16" x14ac:dyDescent="0.3">
      <c r="A355">
        <v>2005</v>
      </c>
      <c r="B355">
        <v>4.2401500000000002E-2</v>
      </c>
      <c r="C355">
        <v>7.24363E-3</v>
      </c>
      <c r="D355">
        <v>3.7163799999999997E-2</v>
      </c>
      <c r="E355">
        <v>0.13126499999999999</v>
      </c>
      <c r="F355">
        <v>0.27226299999999998</v>
      </c>
      <c r="G355">
        <v>0.22969300000000001</v>
      </c>
      <c r="H355">
        <v>0.105804</v>
      </c>
      <c r="I355">
        <v>5.3517700000000001E-2</v>
      </c>
      <c r="J355">
        <v>5.28128E-2</v>
      </c>
      <c r="K355">
        <v>2.6017499999999999E-2</v>
      </c>
      <c r="L355">
        <v>9.2590399999999996E-3</v>
      </c>
      <c r="M355">
        <v>7.9961300000000006E-3</v>
      </c>
      <c r="N355">
        <v>1.5514999999999999E-2</v>
      </c>
      <c r="O355" s="1">
        <v>4.5826599999999997E-3</v>
      </c>
      <c r="P355" s="1">
        <v>4.4659799999999996E-3</v>
      </c>
    </row>
    <row r="356" spans="1:16" x14ac:dyDescent="0.3">
      <c r="A356">
        <v>2006</v>
      </c>
      <c r="B356">
        <v>0.158773</v>
      </c>
      <c r="C356">
        <v>4.2082700000000001E-3</v>
      </c>
      <c r="D356">
        <v>1.2141900000000001E-2</v>
      </c>
      <c r="E356">
        <v>5.5523400000000001E-2</v>
      </c>
      <c r="F356">
        <v>0.14849200000000001</v>
      </c>
      <c r="G356">
        <v>0.22864499999999999</v>
      </c>
      <c r="H356">
        <v>0.17462</v>
      </c>
      <c r="I356">
        <v>8.0027399999999999E-2</v>
      </c>
      <c r="J356">
        <v>4.1395599999999998E-2</v>
      </c>
      <c r="K356">
        <v>4.1747100000000002E-2</v>
      </c>
      <c r="L356">
        <v>2.0863300000000001E-2</v>
      </c>
      <c r="M356">
        <v>7.4292799999999999E-3</v>
      </c>
      <c r="N356">
        <v>6.41758E-3</v>
      </c>
      <c r="O356">
        <v>1.24534E-2</v>
      </c>
      <c r="P356">
        <v>7.2632699999999996E-3</v>
      </c>
    </row>
    <row r="357" spans="1:16" x14ac:dyDescent="0.3">
      <c r="A357">
        <v>2007</v>
      </c>
      <c r="B357">
        <v>0.279667</v>
      </c>
      <c r="C357">
        <v>1.2444500000000001E-2</v>
      </c>
      <c r="D357">
        <v>1.26947E-2</v>
      </c>
      <c r="E357">
        <v>3.9378999999999997E-2</v>
      </c>
      <c r="F357">
        <v>0.13299800000000001</v>
      </c>
      <c r="G357">
        <v>0.18629100000000001</v>
      </c>
      <c r="H357">
        <v>0.15909899999999999</v>
      </c>
      <c r="I357">
        <v>8.6887500000000006E-2</v>
      </c>
      <c r="J357">
        <v>3.4350699999999998E-2</v>
      </c>
      <c r="K357">
        <v>1.7066899999999999E-2</v>
      </c>
      <c r="L357">
        <v>1.70657E-2</v>
      </c>
      <c r="M357" s="1">
        <v>8.4703999999999995E-3</v>
      </c>
      <c r="N357" s="1">
        <v>3.0095600000000001E-3</v>
      </c>
      <c r="O357" s="1">
        <v>2.59787E-3</v>
      </c>
      <c r="P357" s="1">
        <v>7.9793399999999997E-3</v>
      </c>
    </row>
    <row r="358" spans="1:16" x14ac:dyDescent="0.3">
      <c r="A358">
        <v>2008</v>
      </c>
      <c r="B358">
        <v>0.108337</v>
      </c>
      <c r="C358">
        <v>2.3630600000000002E-2</v>
      </c>
      <c r="D358">
        <v>3.1383000000000001E-2</v>
      </c>
      <c r="E358">
        <v>3.7034299999999999E-2</v>
      </c>
      <c r="F358">
        <v>9.5003699999999996E-2</v>
      </c>
      <c r="G358">
        <v>0.19501599999999999</v>
      </c>
      <c r="H358">
        <v>0.19162199999999999</v>
      </c>
      <c r="I358">
        <v>0.15035599999999999</v>
      </c>
      <c r="J358">
        <v>8.1362900000000002E-2</v>
      </c>
      <c r="K358">
        <v>3.2646599999999998E-2</v>
      </c>
      <c r="L358">
        <v>1.6293100000000001E-2</v>
      </c>
      <c r="M358" s="1">
        <v>1.6279200000000001E-2</v>
      </c>
      <c r="N358" s="1">
        <v>8.0783699999999996E-3</v>
      </c>
      <c r="O358" s="1">
        <v>2.8701199999999999E-3</v>
      </c>
      <c r="P358" s="1">
        <v>1.0086899999999999E-2</v>
      </c>
    </row>
    <row r="359" spans="1:16" x14ac:dyDescent="0.3">
      <c r="A359">
        <v>2009</v>
      </c>
      <c r="B359">
        <v>0.21503</v>
      </c>
      <c r="C359">
        <v>9.2618100000000005E-3</v>
      </c>
      <c r="D359">
        <v>9.0700900000000001E-2</v>
      </c>
      <c r="E359">
        <v>0.110816</v>
      </c>
      <c r="F359">
        <v>7.9261899999999996E-2</v>
      </c>
      <c r="G359">
        <v>9.5596799999999996E-2</v>
      </c>
      <c r="H359">
        <v>0.12035700000000001</v>
      </c>
      <c r="I359">
        <v>0.105547</v>
      </c>
      <c r="J359">
        <v>8.2151500000000002E-2</v>
      </c>
      <c r="K359">
        <v>4.3986499999999998E-2</v>
      </c>
      <c r="L359">
        <v>1.7902999999999999E-2</v>
      </c>
      <c r="M359">
        <v>8.9324499999999998E-3</v>
      </c>
      <c r="N359">
        <v>8.9243099999999995E-3</v>
      </c>
      <c r="O359" s="1">
        <v>4.42853E-3</v>
      </c>
      <c r="P359" s="1">
        <v>7.10299E-3</v>
      </c>
    </row>
    <row r="360" spans="1:16" x14ac:dyDescent="0.3">
      <c r="A360">
        <v>2010</v>
      </c>
      <c r="B360">
        <v>8.5000000000000006E-2</v>
      </c>
      <c r="C360">
        <v>3.88055E-2</v>
      </c>
      <c r="D360">
        <v>3.4371100000000002E-2</v>
      </c>
      <c r="E360">
        <v>0.35083399999999998</v>
      </c>
      <c r="F360">
        <v>0.217473</v>
      </c>
      <c r="G360">
        <v>6.2486399999999998E-2</v>
      </c>
      <c r="H360">
        <v>4.5763999999999999E-2</v>
      </c>
      <c r="I360">
        <v>5.0759899999999997E-2</v>
      </c>
      <c r="J360">
        <v>4.3514900000000002E-2</v>
      </c>
      <c r="K360">
        <v>3.3880199999999999E-2</v>
      </c>
      <c r="L360">
        <v>1.78859E-2</v>
      </c>
      <c r="M360">
        <v>7.2780900000000001E-3</v>
      </c>
      <c r="N360">
        <v>3.6311400000000001E-3</v>
      </c>
      <c r="O360" s="1">
        <v>3.6278E-3</v>
      </c>
      <c r="P360" s="1">
        <v>4.6876399999999999E-3</v>
      </c>
    </row>
    <row r="361" spans="1:16" x14ac:dyDescent="0.3">
      <c r="A361">
        <v>2011</v>
      </c>
      <c r="B361">
        <v>0.20949599999999999</v>
      </c>
      <c r="C361">
        <v>6.6976700000000002E-3</v>
      </c>
      <c r="D361">
        <v>6.5937700000000002E-2</v>
      </c>
      <c r="E361">
        <v>5.2396999999999999E-2</v>
      </c>
      <c r="F361">
        <v>0.338447</v>
      </c>
      <c r="G361">
        <v>0.15054600000000001</v>
      </c>
      <c r="H361">
        <v>4.0501200000000001E-2</v>
      </c>
      <c r="I361">
        <v>2.92398E-2</v>
      </c>
      <c r="J361">
        <v>3.2532800000000001E-2</v>
      </c>
      <c r="K361">
        <v>2.8141699999999999E-2</v>
      </c>
      <c r="L361">
        <v>2.1983699999999998E-2</v>
      </c>
      <c r="M361" s="1">
        <v>1.1605499999999999E-2</v>
      </c>
      <c r="N361" s="1">
        <v>4.7225100000000001E-3</v>
      </c>
      <c r="O361" s="1">
        <v>2.3561300000000001E-3</v>
      </c>
      <c r="P361" s="1">
        <v>5.3956100000000003E-3</v>
      </c>
    </row>
    <row r="362" spans="1:16" x14ac:dyDescent="0.3">
      <c r="A362">
        <v>2012</v>
      </c>
      <c r="B362">
        <v>0.15515599999999999</v>
      </c>
      <c r="C362">
        <v>2.0299600000000001E-2</v>
      </c>
      <c r="D362">
        <v>6.2324499999999998E-2</v>
      </c>
      <c r="E362">
        <v>0.36862600000000001</v>
      </c>
      <c r="F362">
        <v>0.105171</v>
      </c>
      <c r="G362">
        <v>0.20003000000000001</v>
      </c>
      <c r="H362">
        <v>4.2959799999999999E-2</v>
      </c>
      <c r="I362">
        <v>1.05068E-2</v>
      </c>
      <c r="J362">
        <v>7.6251000000000001E-3</v>
      </c>
      <c r="K362">
        <v>8.2771400000000005E-3</v>
      </c>
      <c r="L362">
        <v>7.2148400000000001E-3</v>
      </c>
      <c r="M362" s="1">
        <v>5.6358800000000002E-3</v>
      </c>
      <c r="N362" s="1">
        <v>2.97526E-3</v>
      </c>
      <c r="O362" s="1">
        <v>1.2106899999999999E-3</v>
      </c>
      <c r="P362" s="1">
        <v>1.9872800000000001E-3</v>
      </c>
    </row>
    <row r="363" spans="1:16" x14ac:dyDescent="0.3">
      <c r="O363" s="1"/>
      <c r="P363" s="1"/>
    </row>
    <row r="364" spans="1:16" x14ac:dyDescent="0.3">
      <c r="A364" t="s">
        <v>24</v>
      </c>
      <c r="O364" s="1"/>
      <c r="P364" s="1"/>
    </row>
    <row r="365" spans="1:16" x14ac:dyDescent="0.3">
      <c r="A365">
        <v>1979</v>
      </c>
      <c r="B365">
        <v>21013.7</v>
      </c>
      <c r="C365">
        <v>0.89677300000000004</v>
      </c>
      <c r="D365">
        <v>6.7441799999999996E-2</v>
      </c>
      <c r="E365">
        <v>1.6301599999999999E-2</v>
      </c>
      <c r="F365">
        <v>1.10153E-2</v>
      </c>
      <c r="G365">
        <v>5.2514099999999998E-3</v>
      </c>
      <c r="H365">
        <v>2.1675900000000001E-3</v>
      </c>
      <c r="I365">
        <v>3.7484600000000002E-4</v>
      </c>
      <c r="J365">
        <v>1.7347700000000001E-4</v>
      </c>
      <c r="K365">
        <v>1.8355800000000001E-4</v>
      </c>
      <c r="L365">
        <v>1.5267500000000001E-4</v>
      </c>
      <c r="M365" s="1">
        <v>8.1787199999999995E-5</v>
      </c>
      <c r="N365" s="1">
        <v>5.2166200000000002E-5</v>
      </c>
      <c r="O365" s="1">
        <v>1.5231900000000001E-5</v>
      </c>
      <c r="P365" s="1">
        <v>1.5721799999999999E-5</v>
      </c>
    </row>
    <row r="366" spans="1:16" x14ac:dyDescent="0.3">
      <c r="A366">
        <v>1982</v>
      </c>
      <c r="B366">
        <v>2703.24</v>
      </c>
      <c r="C366">
        <v>0.292375</v>
      </c>
      <c r="D366">
        <v>0.22966800000000001</v>
      </c>
      <c r="E366">
        <v>0.38641799999999998</v>
      </c>
      <c r="F366">
        <v>6.8560599999999999E-2</v>
      </c>
      <c r="G366">
        <v>1.3004399999999999E-2</v>
      </c>
      <c r="H366">
        <v>4.8311999999999999E-3</v>
      </c>
      <c r="I366">
        <v>2.6754999999999999E-3</v>
      </c>
      <c r="J366">
        <v>1.4714999999999999E-3</v>
      </c>
      <c r="K366">
        <v>6.7922600000000001E-4</v>
      </c>
      <c r="L366">
        <v>1.12973E-4</v>
      </c>
      <c r="M366" s="1">
        <v>5.2349599999999998E-5</v>
      </c>
      <c r="N366" s="1">
        <v>5.5458799999999998E-5</v>
      </c>
      <c r="O366" s="1">
        <v>4.6128000000000003E-5</v>
      </c>
      <c r="P366" s="1">
        <v>4.9823700000000002E-5</v>
      </c>
    </row>
    <row r="367" spans="1:16" x14ac:dyDescent="0.3">
      <c r="A367">
        <v>1985</v>
      </c>
      <c r="B367">
        <v>6134.3</v>
      </c>
      <c r="C367">
        <v>0.13919000000000001</v>
      </c>
      <c r="D367">
        <v>0.50315600000000005</v>
      </c>
      <c r="E367">
        <v>0.11025799999999999</v>
      </c>
      <c r="F367">
        <v>0.11630799999999999</v>
      </c>
      <c r="G367">
        <v>5.4402800000000001E-2</v>
      </c>
      <c r="H367">
        <v>6.2313300000000002E-2</v>
      </c>
      <c r="I367">
        <v>1.03207E-2</v>
      </c>
      <c r="J367">
        <v>2.1460400000000001E-3</v>
      </c>
      <c r="K367">
        <v>9.46688E-4</v>
      </c>
      <c r="L367">
        <v>5.2371700000000004E-4</v>
      </c>
      <c r="M367">
        <v>2.62191E-4</v>
      </c>
      <c r="N367">
        <v>1.17409E-4</v>
      </c>
      <c r="O367" s="1">
        <v>1.9528300000000001E-5</v>
      </c>
      <c r="P367" s="1">
        <v>3.5221500000000002E-5</v>
      </c>
    </row>
    <row r="368" spans="1:16" x14ac:dyDescent="0.3">
      <c r="A368">
        <v>1988</v>
      </c>
      <c r="B368">
        <v>1002.96</v>
      </c>
      <c r="C368">
        <v>0.12600700000000001</v>
      </c>
      <c r="D368">
        <v>0.17848600000000001</v>
      </c>
      <c r="E368">
        <v>0.34581400000000001</v>
      </c>
      <c r="F368">
        <v>7.2091699999999995E-2</v>
      </c>
      <c r="G368">
        <v>0.18223200000000001</v>
      </c>
      <c r="H368">
        <v>2.7284699999999999E-2</v>
      </c>
      <c r="I368">
        <v>2.8722500000000002E-2</v>
      </c>
      <c r="J368">
        <v>1.36565E-2</v>
      </c>
      <c r="K368">
        <v>2.0837100000000001E-2</v>
      </c>
      <c r="L368">
        <v>3.61714E-3</v>
      </c>
      <c r="M368">
        <v>6.8186899999999999E-4</v>
      </c>
      <c r="N368">
        <v>2.8292999999999998E-4</v>
      </c>
      <c r="O368" s="1">
        <v>1.5652E-4</v>
      </c>
      <c r="P368" s="1">
        <v>1.2981099999999999E-4</v>
      </c>
    </row>
    <row r="369" spans="1:16" x14ac:dyDescent="0.3">
      <c r="A369">
        <v>1991</v>
      </c>
      <c r="B369">
        <v>5128.4399999999996</v>
      </c>
      <c r="C369">
        <v>0.66178499999999996</v>
      </c>
      <c r="D369">
        <v>0.10688300000000001</v>
      </c>
      <c r="E369">
        <v>4.2335400000000002E-2</v>
      </c>
      <c r="F369">
        <v>3.7989599999999998E-2</v>
      </c>
      <c r="G369">
        <v>3.6601300000000003E-2</v>
      </c>
      <c r="H369">
        <v>5.2519799999999998E-2</v>
      </c>
      <c r="I369">
        <v>1.18604E-2</v>
      </c>
      <c r="J369">
        <v>2.89623E-2</v>
      </c>
      <c r="K369">
        <v>5.4718099999999997E-3</v>
      </c>
      <c r="L369">
        <v>6.5726999999999999E-3</v>
      </c>
      <c r="M369">
        <v>3.1235E-3</v>
      </c>
      <c r="N369" s="1">
        <v>4.77905E-3</v>
      </c>
      <c r="O369" s="1">
        <v>8.2960300000000005E-4</v>
      </c>
      <c r="P369" s="1">
        <v>2.8695100000000002E-4</v>
      </c>
    </row>
    <row r="370" spans="1:16" x14ac:dyDescent="0.3">
      <c r="A370">
        <v>1994</v>
      </c>
      <c r="B370">
        <v>3019.89</v>
      </c>
      <c r="C370">
        <v>0.46276200000000001</v>
      </c>
      <c r="D370">
        <v>0.16935</v>
      </c>
      <c r="E370">
        <v>0.14880599999999999</v>
      </c>
      <c r="F370">
        <v>0.167216</v>
      </c>
      <c r="G370">
        <v>2.3309099999999999E-2</v>
      </c>
      <c r="H370">
        <v>6.3261599999999999E-3</v>
      </c>
      <c r="I370">
        <v>4.5103000000000001E-3</v>
      </c>
      <c r="J370">
        <v>4.1979699999999997E-3</v>
      </c>
      <c r="K370">
        <v>6.0849900000000002E-3</v>
      </c>
      <c r="L370">
        <v>1.4455900000000001E-3</v>
      </c>
      <c r="M370">
        <v>3.45612E-3</v>
      </c>
      <c r="N370">
        <v>6.5848700000000003E-4</v>
      </c>
      <c r="O370">
        <v>7.9097E-4</v>
      </c>
      <c r="P370">
        <v>1.08537E-3</v>
      </c>
    </row>
    <row r="371" spans="1:16" x14ac:dyDescent="0.3">
      <c r="A371">
        <v>1996</v>
      </c>
      <c r="B371">
        <v>4808.42</v>
      </c>
      <c r="C371">
        <v>0.14503199999999999</v>
      </c>
      <c r="D371">
        <v>0.156773</v>
      </c>
      <c r="E371">
        <v>0.40685700000000002</v>
      </c>
      <c r="F371">
        <v>0.131077</v>
      </c>
      <c r="G371">
        <v>7.6112799999999994E-2</v>
      </c>
      <c r="H371">
        <v>6.1028699999999998E-2</v>
      </c>
      <c r="I371">
        <v>9.3555700000000006E-3</v>
      </c>
      <c r="J371">
        <v>2.8635900000000001E-3</v>
      </c>
      <c r="K371">
        <v>2.1819600000000001E-3</v>
      </c>
      <c r="L371">
        <v>2.05959E-3</v>
      </c>
      <c r="M371">
        <v>2.9963400000000001E-3</v>
      </c>
      <c r="N371">
        <v>7.1183100000000001E-4</v>
      </c>
      <c r="O371">
        <v>1.70185E-3</v>
      </c>
      <c r="P371">
        <v>1.2481899999999999E-3</v>
      </c>
    </row>
    <row r="372" spans="1:16" x14ac:dyDescent="0.3">
      <c r="A372">
        <v>1997</v>
      </c>
      <c r="B372">
        <v>6513.54</v>
      </c>
      <c r="C372">
        <v>0.31508999999999998</v>
      </c>
      <c r="D372">
        <v>0.115357</v>
      </c>
      <c r="E372">
        <v>0.12325800000000001</v>
      </c>
      <c r="F372">
        <v>0.28445500000000001</v>
      </c>
      <c r="G372">
        <v>7.8153600000000004E-2</v>
      </c>
      <c r="H372">
        <v>4.0870499999999997E-2</v>
      </c>
      <c r="I372">
        <v>3.0646799999999998E-2</v>
      </c>
      <c r="J372">
        <v>4.8120999999999997E-3</v>
      </c>
      <c r="K372">
        <v>1.5139800000000001E-3</v>
      </c>
      <c r="L372">
        <v>1.1697000000000001E-3</v>
      </c>
      <c r="M372">
        <v>1.1041E-3</v>
      </c>
      <c r="N372">
        <v>1.6062800000000001E-3</v>
      </c>
      <c r="O372" s="1">
        <v>3.8159799999999997E-4</v>
      </c>
      <c r="P372" s="1">
        <v>1.5814500000000001E-3</v>
      </c>
    </row>
    <row r="373" spans="1:16" x14ac:dyDescent="0.3">
      <c r="A373">
        <v>1999</v>
      </c>
      <c r="B373">
        <v>3524.54</v>
      </c>
      <c r="C373">
        <v>0.20507600000000001</v>
      </c>
      <c r="D373">
        <v>0.34071200000000001</v>
      </c>
      <c r="E373">
        <v>0.19129099999999999</v>
      </c>
      <c r="F373">
        <v>6.0083900000000003E-2</v>
      </c>
      <c r="G373">
        <v>5.0117799999999997E-2</v>
      </c>
      <c r="H373">
        <v>0.100603</v>
      </c>
      <c r="I373">
        <v>2.6796299999999999E-2</v>
      </c>
      <c r="J373">
        <v>1.24756E-2</v>
      </c>
      <c r="K373">
        <v>9.2231399999999995E-3</v>
      </c>
      <c r="L373">
        <v>1.4226899999999999E-3</v>
      </c>
      <c r="M373">
        <v>4.5239999999999999E-4</v>
      </c>
      <c r="N373" s="1">
        <v>3.4952399999999998E-4</v>
      </c>
      <c r="O373" s="1">
        <v>3.2992200000000002E-4</v>
      </c>
      <c r="P373" s="1">
        <v>1.06657E-3</v>
      </c>
    </row>
    <row r="374" spans="1:16" x14ac:dyDescent="0.3">
      <c r="A374">
        <v>2000</v>
      </c>
      <c r="B374">
        <v>5405.65</v>
      </c>
      <c r="C374">
        <v>0.240035</v>
      </c>
      <c r="D374">
        <v>0.184558</v>
      </c>
      <c r="E374">
        <v>0.27946199999999999</v>
      </c>
      <c r="F374">
        <v>0.13158900000000001</v>
      </c>
      <c r="G374">
        <v>3.9066099999999999E-2</v>
      </c>
      <c r="H374">
        <v>3.2876799999999998E-2</v>
      </c>
      <c r="I374">
        <v>5.9105100000000001E-2</v>
      </c>
      <c r="J374">
        <v>1.6967800000000002E-2</v>
      </c>
      <c r="K374">
        <v>8.0249899999999992E-3</v>
      </c>
      <c r="L374">
        <v>5.9712300000000001E-3</v>
      </c>
      <c r="M374">
        <v>9.2107599999999995E-4</v>
      </c>
      <c r="N374">
        <v>2.92892E-4</v>
      </c>
      <c r="O374">
        <v>2.26288E-4</v>
      </c>
      <c r="P374">
        <v>9.0411099999999998E-4</v>
      </c>
    </row>
    <row r="375" spans="1:16" x14ac:dyDescent="0.3">
      <c r="A375">
        <v>2002</v>
      </c>
      <c r="B375">
        <v>4727.07</v>
      </c>
      <c r="C375">
        <v>0.40979399999999999</v>
      </c>
      <c r="D375">
        <v>0.25531599999999999</v>
      </c>
      <c r="E375">
        <v>0.124404</v>
      </c>
      <c r="F375">
        <v>6.9350800000000004E-2</v>
      </c>
      <c r="G375">
        <v>6.8473500000000007E-2</v>
      </c>
      <c r="H375">
        <v>3.0971100000000001E-2</v>
      </c>
      <c r="I375">
        <v>9.7928000000000008E-3</v>
      </c>
      <c r="J375">
        <v>7.9429900000000005E-3</v>
      </c>
      <c r="K375">
        <v>1.5130599999999999E-2</v>
      </c>
      <c r="L375">
        <v>4.4689400000000002E-3</v>
      </c>
      <c r="M375">
        <v>2.13883E-3</v>
      </c>
      <c r="N375">
        <v>1.5914600000000001E-3</v>
      </c>
      <c r="O375">
        <v>2.45486E-4</v>
      </c>
      <c r="P375">
        <v>3.7933699999999999E-4</v>
      </c>
    </row>
    <row r="376" spans="1:16" x14ac:dyDescent="0.3">
      <c r="A376">
        <v>2004</v>
      </c>
      <c r="B376">
        <v>1294.5999999999999</v>
      </c>
      <c r="C376">
        <v>0.188392</v>
      </c>
      <c r="D376">
        <v>0.25315199999999999</v>
      </c>
      <c r="E376">
        <v>0.29156100000000001</v>
      </c>
      <c r="F376">
        <v>0.14471800000000001</v>
      </c>
      <c r="G376">
        <v>4.98573E-2</v>
      </c>
      <c r="H376">
        <v>2.3682100000000001E-2</v>
      </c>
      <c r="I376">
        <v>2.1819000000000002E-2</v>
      </c>
      <c r="J376">
        <v>1.0383999999999999E-2</v>
      </c>
      <c r="K376">
        <v>3.6404800000000002E-3</v>
      </c>
      <c r="L376">
        <v>3.1424299999999999E-3</v>
      </c>
      <c r="M376">
        <v>6.0964900000000004E-3</v>
      </c>
      <c r="N376">
        <v>1.80065E-3</v>
      </c>
      <c r="O376" s="1">
        <v>8.6178800000000005E-4</v>
      </c>
      <c r="P376" s="1">
        <v>8.9299500000000005E-4</v>
      </c>
    </row>
    <row r="377" spans="1:16" x14ac:dyDescent="0.3">
      <c r="A377">
        <v>2006</v>
      </c>
      <c r="B377">
        <v>2210.4</v>
      </c>
      <c r="C377">
        <v>0.116831</v>
      </c>
      <c r="D377">
        <v>0.12901199999999999</v>
      </c>
      <c r="E377">
        <v>0.22475500000000001</v>
      </c>
      <c r="F377">
        <v>0.225101</v>
      </c>
      <c r="G377">
        <v>0.15499299999999999</v>
      </c>
      <c r="H377">
        <v>7.6394799999999999E-2</v>
      </c>
      <c r="I377">
        <v>2.8251999999999999E-2</v>
      </c>
      <c r="J377">
        <v>1.36921E-2</v>
      </c>
      <c r="K377">
        <v>1.35108E-2</v>
      </c>
      <c r="L377">
        <v>6.7044899999999996E-3</v>
      </c>
      <c r="M377">
        <v>2.3819900000000001E-3</v>
      </c>
      <c r="N377" s="1">
        <v>2.0561199999999998E-3</v>
      </c>
      <c r="O377" s="1">
        <v>3.9889799999999996E-3</v>
      </c>
      <c r="P377" s="1">
        <v>2.32635E-3</v>
      </c>
    </row>
    <row r="378" spans="1:16" x14ac:dyDescent="0.3">
      <c r="A378">
        <v>2007</v>
      </c>
      <c r="B378">
        <v>5285.69</v>
      </c>
      <c r="C378">
        <v>0.323299</v>
      </c>
      <c r="D378">
        <v>0.105212</v>
      </c>
      <c r="E378">
        <v>0.11192100000000001</v>
      </c>
      <c r="F378">
        <v>0.15344099999999999</v>
      </c>
      <c r="G378">
        <v>0.125751</v>
      </c>
      <c r="H378">
        <v>8.9279999999999998E-2</v>
      </c>
      <c r="I378">
        <v>4.4950499999999997E-2</v>
      </c>
      <c r="J378">
        <v>1.7550799999999998E-2</v>
      </c>
      <c r="K378">
        <v>8.6915499999999993E-3</v>
      </c>
      <c r="L378">
        <v>8.6835499999999999E-3</v>
      </c>
      <c r="M378">
        <v>4.30905E-3</v>
      </c>
      <c r="N378">
        <v>1.53093E-3</v>
      </c>
      <c r="O378">
        <v>1.32149E-3</v>
      </c>
      <c r="P378">
        <v>4.0589299999999997E-3</v>
      </c>
    </row>
    <row r="379" spans="1:16" x14ac:dyDescent="0.3">
      <c r="A379">
        <v>2008</v>
      </c>
      <c r="B379">
        <v>1748.49</v>
      </c>
      <c r="C379">
        <v>0.55944000000000005</v>
      </c>
      <c r="D379">
        <v>0.18133299999999999</v>
      </c>
      <c r="E379">
        <v>5.4886499999999998E-2</v>
      </c>
      <c r="F379">
        <v>4.6058700000000001E-2</v>
      </c>
      <c r="G379">
        <v>5.1182499999999999E-2</v>
      </c>
      <c r="H379">
        <v>4.2064699999999997E-2</v>
      </c>
      <c r="I379">
        <v>3.0890399999999998E-2</v>
      </c>
      <c r="J379">
        <v>1.6589599999999999E-2</v>
      </c>
      <c r="K379">
        <v>6.6460499999999997E-3</v>
      </c>
      <c r="L379">
        <v>3.3158100000000002E-3</v>
      </c>
      <c r="M379">
        <v>3.3127500000000002E-3</v>
      </c>
      <c r="N379">
        <v>1.6438900000000001E-3</v>
      </c>
      <c r="O379">
        <v>5.8404699999999997E-4</v>
      </c>
      <c r="P379">
        <v>2.0526199999999998E-3</v>
      </c>
    </row>
    <row r="380" spans="1:16" x14ac:dyDescent="0.3">
      <c r="A380">
        <v>2009</v>
      </c>
      <c r="B380">
        <v>8971.44</v>
      </c>
      <c r="C380">
        <v>0.21126300000000001</v>
      </c>
      <c r="D380">
        <v>0.486259</v>
      </c>
      <c r="E380">
        <v>0.14960699999999999</v>
      </c>
      <c r="F380">
        <v>3.7060900000000001E-2</v>
      </c>
      <c r="G380">
        <v>2.5938900000000001E-2</v>
      </c>
      <c r="H380">
        <v>2.8224200000000001E-2</v>
      </c>
      <c r="I380">
        <v>2.3415200000000001E-2</v>
      </c>
      <c r="J380">
        <v>1.81225E-2</v>
      </c>
      <c r="K380">
        <v>9.6923200000000008E-3</v>
      </c>
      <c r="L380">
        <v>3.9439799999999997E-3</v>
      </c>
      <c r="M380">
        <v>1.9677100000000001E-3</v>
      </c>
      <c r="N380">
        <v>1.9658900000000001E-3</v>
      </c>
      <c r="O380" s="1">
        <v>9.7553899999999999E-4</v>
      </c>
      <c r="P380" s="1">
        <v>1.5646799999999999E-3</v>
      </c>
    </row>
    <row r="381" spans="1:16" x14ac:dyDescent="0.3">
      <c r="A381">
        <v>2010</v>
      </c>
      <c r="B381">
        <v>3933.15</v>
      </c>
      <c r="C381">
        <v>0.61534599999999995</v>
      </c>
      <c r="D381">
        <v>9.0886900000000007E-2</v>
      </c>
      <c r="E381">
        <v>0.19603000000000001</v>
      </c>
      <c r="F381">
        <v>5.1612100000000001E-2</v>
      </c>
      <c r="G381">
        <v>1.11579E-2</v>
      </c>
      <c r="H381">
        <v>7.7766800000000002E-3</v>
      </c>
      <c r="I381">
        <v>8.3554800000000002E-3</v>
      </c>
      <c r="J381">
        <v>7.1581400000000003E-3</v>
      </c>
      <c r="K381">
        <v>5.5727199999999998E-3</v>
      </c>
      <c r="L381">
        <v>2.94188E-3</v>
      </c>
      <c r="M381">
        <v>1.1971099999999999E-3</v>
      </c>
      <c r="N381" s="1">
        <v>5.9725200000000005E-4</v>
      </c>
      <c r="O381" s="1">
        <v>5.9670199999999995E-4</v>
      </c>
      <c r="P381" s="1">
        <v>7.7102500000000005E-4</v>
      </c>
    </row>
    <row r="382" spans="1:16" x14ac:dyDescent="0.3">
      <c r="A382">
        <v>2012</v>
      </c>
      <c r="B382">
        <v>3588.87</v>
      </c>
      <c r="C382">
        <v>0.28371600000000002</v>
      </c>
      <c r="D382">
        <v>0.22225200000000001</v>
      </c>
      <c r="E382">
        <v>0.37456299999999998</v>
      </c>
      <c r="F382">
        <v>4.4192500000000003E-2</v>
      </c>
      <c r="G382">
        <v>5.4358400000000001E-2</v>
      </c>
      <c r="H382">
        <v>1.04455E-2</v>
      </c>
      <c r="I382">
        <v>2.43268E-3</v>
      </c>
      <c r="J382">
        <v>1.7569899999999999E-3</v>
      </c>
      <c r="K382">
        <v>1.90525E-3</v>
      </c>
      <c r="L382">
        <v>1.6603500000000001E-3</v>
      </c>
      <c r="M382">
        <v>1.29692E-3</v>
      </c>
      <c r="N382">
        <v>6.8465599999999996E-4</v>
      </c>
      <c r="O382">
        <v>2.7859899999999998E-4</v>
      </c>
      <c r="P382">
        <v>4.5730500000000003E-4</v>
      </c>
    </row>
    <row r="384" spans="1:16" x14ac:dyDescent="0.3">
      <c r="A384" t="s">
        <v>25</v>
      </c>
      <c r="O384" s="1"/>
      <c r="P384" s="1"/>
    </row>
    <row r="385" spans="1:16" x14ac:dyDescent="0.3">
      <c r="A385">
        <v>1982</v>
      </c>
      <c r="B385">
        <v>9.3063300000000002E-2</v>
      </c>
      <c r="C385">
        <v>0.22295100000000001</v>
      </c>
      <c r="D385">
        <v>0.23879800000000001</v>
      </c>
      <c r="E385">
        <v>0.30543199999999998</v>
      </c>
      <c r="F385">
        <v>0.103991</v>
      </c>
      <c r="G385">
        <v>1.40941E-2</v>
      </c>
      <c r="H385">
        <v>9.8038199999999995E-3</v>
      </c>
      <c r="I385">
        <v>4.7100700000000002E-3</v>
      </c>
      <c r="J385">
        <v>2.9647300000000001E-3</v>
      </c>
      <c r="K385">
        <v>1.8855899999999999E-3</v>
      </c>
      <c r="L385">
        <v>1.15291E-3</v>
      </c>
      <c r="M385">
        <v>7.1093100000000004E-4</v>
      </c>
      <c r="N385">
        <v>2.4974799999999999E-4</v>
      </c>
      <c r="O385" s="1">
        <v>9.9026199999999997E-5</v>
      </c>
      <c r="P385" s="1">
        <v>9.3747300000000003E-5</v>
      </c>
    </row>
    <row r="386" spans="1:16" x14ac:dyDescent="0.3">
      <c r="A386">
        <v>1983</v>
      </c>
      <c r="B386">
        <v>0.25582700000000003</v>
      </c>
      <c r="C386">
        <v>3.7962500000000003E-2</v>
      </c>
      <c r="D386">
        <v>8.3602800000000005E-2</v>
      </c>
      <c r="E386">
        <v>0.14822399999999999</v>
      </c>
      <c r="F386">
        <v>0.33031899999999997</v>
      </c>
      <c r="G386">
        <v>0.10152</v>
      </c>
      <c r="H386">
        <v>1.8696600000000001E-2</v>
      </c>
      <c r="I386">
        <v>1.0237400000000001E-2</v>
      </c>
      <c r="J386">
        <v>4.6404599999999999E-3</v>
      </c>
      <c r="K386">
        <v>3.9776899999999999E-3</v>
      </c>
      <c r="L386">
        <v>2.9850499999999999E-3</v>
      </c>
      <c r="M386">
        <v>1.0592100000000001E-3</v>
      </c>
      <c r="N386">
        <v>4.2939399999999999E-4</v>
      </c>
      <c r="O386">
        <v>3.5713900000000002E-4</v>
      </c>
      <c r="P386">
        <v>1.6242599999999999E-4</v>
      </c>
    </row>
    <row r="387" spans="1:16" x14ac:dyDescent="0.3">
      <c r="A387">
        <v>1984</v>
      </c>
      <c r="B387">
        <v>4.5783699999999997E-2</v>
      </c>
      <c r="C387">
        <v>3.5077200000000003E-2</v>
      </c>
      <c r="D387">
        <v>4.9804099999999997E-2</v>
      </c>
      <c r="E387">
        <v>0.14401900000000001</v>
      </c>
      <c r="F387">
        <v>0.182171</v>
      </c>
      <c r="G387">
        <v>0.42795</v>
      </c>
      <c r="H387">
        <v>8.1458699999999995E-2</v>
      </c>
      <c r="I387">
        <v>1.8120600000000001E-2</v>
      </c>
      <c r="J387">
        <v>8.4639599999999995E-3</v>
      </c>
      <c r="K387">
        <v>3.0195E-3</v>
      </c>
      <c r="L387">
        <v>2.02103E-3</v>
      </c>
      <c r="M387">
        <v>7.97085E-4</v>
      </c>
      <c r="N387">
        <v>4.6415399999999999E-4</v>
      </c>
      <c r="O387">
        <v>5.6714799999999996E-4</v>
      </c>
      <c r="P387">
        <v>2.8406500000000001E-4</v>
      </c>
    </row>
    <row r="388" spans="1:16" x14ac:dyDescent="0.3">
      <c r="A388">
        <v>1985</v>
      </c>
      <c r="B388">
        <v>0.313915</v>
      </c>
      <c r="C388">
        <v>4.44021E-2</v>
      </c>
      <c r="D388">
        <v>0.16814000000000001</v>
      </c>
      <c r="E388">
        <v>5.4620200000000001E-2</v>
      </c>
      <c r="F388">
        <v>0.18867500000000001</v>
      </c>
      <c r="G388">
        <v>0.12037299999999999</v>
      </c>
      <c r="H388">
        <v>8.3422399999999994E-2</v>
      </c>
      <c r="I388">
        <v>1.65433E-2</v>
      </c>
      <c r="J388">
        <v>4.2756399999999998E-3</v>
      </c>
      <c r="K388">
        <v>3.5040800000000001E-3</v>
      </c>
      <c r="L388">
        <v>1.2017499999999999E-3</v>
      </c>
      <c r="M388">
        <v>4.1280899999999998E-4</v>
      </c>
      <c r="N388">
        <v>4.44003E-4</v>
      </c>
      <c r="O388" s="1">
        <v>4.8792100000000003E-5</v>
      </c>
      <c r="P388" s="1">
        <v>2.1161500000000001E-5</v>
      </c>
    </row>
    <row r="389" spans="1:16" x14ac:dyDescent="0.3">
      <c r="A389">
        <v>1986</v>
      </c>
      <c r="B389">
        <v>0.23327899999999999</v>
      </c>
      <c r="C389">
        <v>5.2982599999999998E-2</v>
      </c>
      <c r="D389">
        <v>3.8582499999999999E-2</v>
      </c>
      <c r="E389">
        <v>0.14263100000000001</v>
      </c>
      <c r="F389">
        <v>8.7041099999999996E-2</v>
      </c>
      <c r="G389">
        <v>0.14737900000000001</v>
      </c>
      <c r="H389">
        <v>0.12997900000000001</v>
      </c>
      <c r="I389">
        <v>0.119604</v>
      </c>
      <c r="J389">
        <v>3.8090899999999997E-2</v>
      </c>
      <c r="K389">
        <v>5.92203E-3</v>
      </c>
      <c r="L389">
        <v>2.7449000000000002E-3</v>
      </c>
      <c r="M389">
        <v>1.2036E-3</v>
      </c>
      <c r="N389">
        <v>1.1872E-4</v>
      </c>
      <c r="O389">
        <v>3.2410499999999999E-4</v>
      </c>
      <c r="P389">
        <v>1.17402E-4</v>
      </c>
    </row>
    <row r="390" spans="1:16" x14ac:dyDescent="0.3">
      <c r="A390">
        <v>1987</v>
      </c>
      <c r="B390" s="1">
        <v>3.79098E-2</v>
      </c>
      <c r="C390">
        <v>6.1583499999999999E-2</v>
      </c>
      <c r="D390">
        <v>7.95651E-2</v>
      </c>
      <c r="E390">
        <v>5.9249099999999999E-2</v>
      </c>
      <c r="F390">
        <v>0.35714699999999999</v>
      </c>
      <c r="G390">
        <v>0.100478</v>
      </c>
      <c r="H390">
        <v>0.101005</v>
      </c>
      <c r="I390" s="1">
        <v>4.0744299999999997E-2</v>
      </c>
      <c r="J390">
        <v>0.131742</v>
      </c>
      <c r="K390">
        <v>2.0796800000000001E-2</v>
      </c>
      <c r="L390">
        <v>6.3160999999999998E-3</v>
      </c>
      <c r="M390">
        <v>2.5482600000000001E-3</v>
      </c>
      <c r="N390" s="1">
        <v>4.7814800000000002E-4</v>
      </c>
      <c r="O390" s="1">
        <v>2.3561400000000001E-4</v>
      </c>
      <c r="P390">
        <v>2.0141899999999999E-4</v>
      </c>
    </row>
    <row r="391" spans="1:16" x14ac:dyDescent="0.3">
      <c r="A391">
        <v>1988</v>
      </c>
      <c r="B391" s="1">
        <v>8.2284899999999994E-2</v>
      </c>
      <c r="C391">
        <v>3.9610800000000002E-2</v>
      </c>
      <c r="D391">
        <v>9.2340599999999995E-2</v>
      </c>
      <c r="E391">
        <v>0.17616599999999999</v>
      </c>
      <c r="F391">
        <v>7.8027399999999997E-2</v>
      </c>
      <c r="G391">
        <v>0.25580199999999997</v>
      </c>
      <c r="H391">
        <v>7.7190800000000004E-2</v>
      </c>
      <c r="I391">
        <v>6.0539900000000001E-2</v>
      </c>
      <c r="J391">
        <v>3.5627499999999999E-2</v>
      </c>
      <c r="K391">
        <v>8.6116799999999993E-2</v>
      </c>
      <c r="L391">
        <v>8.2731300000000001E-3</v>
      </c>
      <c r="M391">
        <v>4.95722E-3</v>
      </c>
      <c r="N391">
        <v>1.0321900000000001E-3</v>
      </c>
      <c r="O391">
        <v>1.3036199999999999E-3</v>
      </c>
      <c r="P391">
        <v>7.2735400000000004E-4</v>
      </c>
    </row>
    <row r="392" spans="1:16" x14ac:dyDescent="0.3">
      <c r="A392">
        <v>1989</v>
      </c>
      <c r="B392" s="1">
        <v>6.8808499999999995E-2</v>
      </c>
      <c r="C392">
        <v>2.0324200000000001E-2</v>
      </c>
      <c r="D392">
        <v>3.8715699999999999E-2</v>
      </c>
      <c r="E392">
        <v>0.12754099999999999</v>
      </c>
      <c r="F392">
        <v>0.28894999999999998</v>
      </c>
      <c r="G392">
        <v>5.8297799999999997E-2</v>
      </c>
      <c r="H392">
        <v>0.22459399999999999</v>
      </c>
      <c r="I392">
        <v>3.4280199999999997E-2</v>
      </c>
      <c r="J392">
        <v>4.2579600000000002E-2</v>
      </c>
      <c r="K392">
        <v>1.6470700000000001E-2</v>
      </c>
      <c r="L392">
        <v>5.2479400000000002E-2</v>
      </c>
      <c r="M392">
        <v>9.1322899999999995E-3</v>
      </c>
      <c r="N392">
        <v>8.0550799999999992E-3</v>
      </c>
      <c r="O392">
        <v>4.0430900000000001E-3</v>
      </c>
      <c r="P392">
        <v>5.7289200000000002E-3</v>
      </c>
    </row>
    <row r="393" spans="1:16" x14ac:dyDescent="0.3">
      <c r="A393">
        <v>1990</v>
      </c>
      <c r="B393" s="1">
        <v>0.15052699999999999</v>
      </c>
      <c r="C393">
        <v>2.1052100000000001E-2</v>
      </c>
      <c r="D393">
        <v>7.5281000000000002E-3</v>
      </c>
      <c r="E393">
        <v>4.8303600000000002E-2</v>
      </c>
      <c r="F393">
        <v>9.7117599999999998E-2</v>
      </c>
      <c r="G393">
        <v>0.32839000000000002</v>
      </c>
      <c r="H393">
        <v>6.6419699999999998E-2</v>
      </c>
      <c r="I393">
        <v>0.16675999999999999</v>
      </c>
      <c r="J393">
        <v>1.72842E-2</v>
      </c>
      <c r="K393">
        <v>3.2596800000000002E-2</v>
      </c>
      <c r="L393">
        <v>5.0630900000000001E-3</v>
      </c>
      <c r="M393">
        <v>4.75509E-2</v>
      </c>
      <c r="N393">
        <v>4.0961799999999996E-3</v>
      </c>
      <c r="O393">
        <v>3.1340199999999999E-3</v>
      </c>
      <c r="P393">
        <v>4.1761200000000002E-3</v>
      </c>
    </row>
    <row r="394" spans="1:16" x14ac:dyDescent="0.3">
      <c r="A394">
        <v>1991</v>
      </c>
      <c r="B394" s="1">
        <v>0.28334300000000001</v>
      </c>
      <c r="C394">
        <v>7.7280399999999999E-2</v>
      </c>
      <c r="D394">
        <v>2.7344899999999998E-2</v>
      </c>
      <c r="E394">
        <v>8.9200700000000004E-3</v>
      </c>
      <c r="F394">
        <v>5.3995799999999997E-2</v>
      </c>
      <c r="G394">
        <v>5.0287600000000002E-2</v>
      </c>
      <c r="H394">
        <v>0.166357</v>
      </c>
      <c r="I394" s="1">
        <v>6.2547900000000003E-2</v>
      </c>
      <c r="J394">
        <v>0.13555400000000001</v>
      </c>
      <c r="K394">
        <v>3.55346E-2</v>
      </c>
      <c r="L394">
        <v>4.9020099999999997E-2</v>
      </c>
      <c r="M394">
        <v>1.0242599999999999E-2</v>
      </c>
      <c r="N394" s="1">
        <v>3.1009100000000001E-2</v>
      </c>
      <c r="O394" s="1">
        <v>4.4359999999999998E-3</v>
      </c>
      <c r="P394">
        <v>4.1269399999999999E-3</v>
      </c>
    </row>
    <row r="395" spans="1:16" x14ac:dyDescent="0.3">
      <c r="A395">
        <v>1992</v>
      </c>
      <c r="B395" s="1">
        <v>0.18221000000000001</v>
      </c>
      <c r="C395">
        <v>4.43063E-2</v>
      </c>
      <c r="D395">
        <v>0.23197000000000001</v>
      </c>
      <c r="E395">
        <v>3.8784699999999998E-2</v>
      </c>
      <c r="F395">
        <v>4.3475399999999997E-2</v>
      </c>
      <c r="G395">
        <v>7.3089699999999994E-2</v>
      </c>
      <c r="H395">
        <v>6.51061E-2</v>
      </c>
      <c r="I395">
        <v>9.3863600000000005E-2</v>
      </c>
      <c r="J395">
        <v>4.2298299999999997E-2</v>
      </c>
      <c r="K395">
        <v>8.1032099999999996E-2</v>
      </c>
      <c r="L395">
        <v>2.8900100000000001E-2</v>
      </c>
      <c r="M395">
        <v>3.6543100000000002E-2</v>
      </c>
      <c r="N395">
        <v>1.59603E-2</v>
      </c>
      <c r="O395">
        <v>1.2559900000000001E-2</v>
      </c>
      <c r="P395">
        <v>9.9001699999999998E-3</v>
      </c>
    </row>
    <row r="396" spans="1:16" x14ac:dyDescent="0.3">
      <c r="A396">
        <v>1993</v>
      </c>
      <c r="B396" s="1">
        <v>0.23665900000000001</v>
      </c>
      <c r="C396">
        <v>3.3724799999999999E-2</v>
      </c>
      <c r="D396">
        <v>7.1524599999999994E-2</v>
      </c>
      <c r="E396">
        <v>0.30049300000000001</v>
      </c>
      <c r="F396">
        <v>6.5433599999999995E-2</v>
      </c>
      <c r="G396">
        <v>5.2656500000000002E-2</v>
      </c>
      <c r="H396">
        <v>2.7826799999999999E-2</v>
      </c>
      <c r="I396">
        <v>3.8815200000000001E-2</v>
      </c>
      <c r="J396">
        <v>5.3215899999999997E-2</v>
      </c>
      <c r="K396">
        <v>3.2834599999999999E-2</v>
      </c>
      <c r="L396">
        <v>2.8862100000000002E-2</v>
      </c>
      <c r="M396">
        <v>2.1003899999999999E-2</v>
      </c>
      <c r="N396">
        <v>1.6634400000000001E-2</v>
      </c>
      <c r="O396">
        <v>9.2139300000000004E-3</v>
      </c>
      <c r="P396">
        <v>1.1102600000000001E-2</v>
      </c>
    </row>
    <row r="397" spans="1:16" x14ac:dyDescent="0.3">
      <c r="A397">
        <v>1994</v>
      </c>
      <c r="B397" s="1">
        <v>0.15163599999999999</v>
      </c>
      <c r="C397">
        <v>6.3609399999999997E-2</v>
      </c>
      <c r="D397">
        <v>4.6827399999999998E-2</v>
      </c>
      <c r="E397">
        <v>0.135632</v>
      </c>
      <c r="F397">
        <v>0.36804900000000002</v>
      </c>
      <c r="G397">
        <v>6.4505000000000007E-2</v>
      </c>
      <c r="H397">
        <v>1.7103699999999999E-2</v>
      </c>
      <c r="I397">
        <v>1.5121900000000001E-2</v>
      </c>
      <c r="J397">
        <v>1.7370799999999999E-2</v>
      </c>
      <c r="K397">
        <v>3.2576899999999999E-2</v>
      </c>
      <c r="L397">
        <v>2.0193900000000001E-2</v>
      </c>
      <c r="M397">
        <v>2.8397200000000001E-2</v>
      </c>
      <c r="N397">
        <v>1.08691E-2</v>
      </c>
      <c r="O397">
        <v>1.04993E-2</v>
      </c>
      <c r="P397">
        <v>1.76089E-2</v>
      </c>
    </row>
    <row r="398" spans="1:16" x14ac:dyDescent="0.3">
      <c r="A398">
        <v>1995</v>
      </c>
      <c r="B398" s="1">
        <v>0.15056900000000001</v>
      </c>
      <c r="C398">
        <v>1.47399E-2</v>
      </c>
      <c r="D398">
        <v>2.8230999999999999E-2</v>
      </c>
      <c r="E398">
        <v>0.12808</v>
      </c>
      <c r="F398">
        <v>0.16776199999999999</v>
      </c>
      <c r="G398">
        <v>0.26841799999999999</v>
      </c>
      <c r="H398">
        <v>0.113649</v>
      </c>
      <c r="I398" s="1">
        <v>3.0085000000000001E-2</v>
      </c>
      <c r="J398">
        <v>1.87149E-2</v>
      </c>
      <c r="K398">
        <v>1.2131599999999999E-2</v>
      </c>
      <c r="L398">
        <v>2.2957700000000001E-2</v>
      </c>
      <c r="M398">
        <v>9.4664199999999997E-3</v>
      </c>
      <c r="N398" s="1">
        <v>1.74921E-2</v>
      </c>
      <c r="O398" s="1">
        <v>7.1026600000000002E-3</v>
      </c>
      <c r="P398" s="1">
        <v>1.06006E-2</v>
      </c>
    </row>
    <row r="399" spans="1:16" x14ac:dyDescent="0.3">
      <c r="A399">
        <v>1996</v>
      </c>
      <c r="B399" s="1">
        <v>0.23372100000000001</v>
      </c>
      <c r="C399">
        <v>5.6526100000000003E-2</v>
      </c>
      <c r="D399">
        <v>2.5297500000000001E-2</v>
      </c>
      <c r="E399">
        <v>5.0228799999999997E-2</v>
      </c>
      <c r="F399">
        <v>0.131435</v>
      </c>
      <c r="G399">
        <v>0.18348200000000001</v>
      </c>
      <c r="H399">
        <v>0.16744200000000001</v>
      </c>
      <c r="I399">
        <v>5.6873899999999998E-2</v>
      </c>
      <c r="J399">
        <v>1.4262E-2</v>
      </c>
      <c r="K399">
        <v>1.53615E-2</v>
      </c>
      <c r="L399">
        <v>1.05234E-2</v>
      </c>
      <c r="M399">
        <v>2.00193E-2</v>
      </c>
      <c r="N399">
        <v>6.5780099999999996E-3</v>
      </c>
      <c r="O399">
        <v>1.20234E-2</v>
      </c>
      <c r="P399" s="1">
        <v>1.6226299999999999E-2</v>
      </c>
    </row>
    <row r="400" spans="1:16" x14ac:dyDescent="0.3">
      <c r="A400">
        <v>1997</v>
      </c>
      <c r="B400" s="1">
        <v>0.27835500000000002</v>
      </c>
      <c r="C400">
        <v>4.2107699999999998E-2</v>
      </c>
      <c r="D400">
        <v>1.82025E-2</v>
      </c>
      <c r="E400">
        <v>2.2323900000000001E-2</v>
      </c>
      <c r="F400">
        <v>0.26928999999999997</v>
      </c>
      <c r="G400">
        <v>0.12539400000000001</v>
      </c>
      <c r="H400">
        <v>7.7849399999999999E-2</v>
      </c>
      <c r="I400">
        <v>9.7226800000000002E-2</v>
      </c>
      <c r="J400">
        <v>1.6981099999999999E-2</v>
      </c>
      <c r="K400">
        <v>8.7595599999999996E-3</v>
      </c>
      <c r="L400">
        <v>6.5744100000000001E-3</v>
      </c>
      <c r="M400">
        <v>7.2972599999999999E-3</v>
      </c>
      <c r="N400">
        <v>1.19341E-2</v>
      </c>
      <c r="O400">
        <v>3.9195300000000001E-3</v>
      </c>
      <c r="P400">
        <v>1.37851E-2</v>
      </c>
    </row>
    <row r="401" spans="1:16" x14ac:dyDescent="0.3">
      <c r="A401">
        <v>1998</v>
      </c>
      <c r="B401" s="1">
        <v>0.116105</v>
      </c>
      <c r="C401">
        <v>0.102051</v>
      </c>
      <c r="D401">
        <v>5.2167999999999999E-2</v>
      </c>
      <c r="E401">
        <v>3.4434199999999998E-2</v>
      </c>
      <c r="F401">
        <v>6.5748699999999993E-2</v>
      </c>
      <c r="G401">
        <v>0.37587999999999999</v>
      </c>
      <c r="H401">
        <v>9.81485E-2</v>
      </c>
      <c r="I401">
        <v>6.3536200000000001E-2</v>
      </c>
      <c r="J401">
        <v>4.9861299999999997E-2</v>
      </c>
      <c r="K401">
        <v>1.2534999999999999E-2</v>
      </c>
      <c r="L401">
        <v>5.7203899999999997E-3</v>
      </c>
      <c r="M401">
        <v>2.0322700000000001E-3</v>
      </c>
      <c r="N401">
        <v>4.4999300000000001E-3</v>
      </c>
      <c r="O401">
        <v>5.1626600000000003E-3</v>
      </c>
      <c r="P401">
        <v>1.21168E-2</v>
      </c>
    </row>
    <row r="402" spans="1:16" x14ac:dyDescent="0.3">
      <c r="A402">
        <v>1999</v>
      </c>
      <c r="B402" s="1">
        <v>0.114953</v>
      </c>
      <c r="C402">
        <v>9.9045499999999995E-2</v>
      </c>
      <c r="D402">
        <v>9.0884199999999998E-2</v>
      </c>
      <c r="E402">
        <v>9.8544800000000002E-2</v>
      </c>
      <c r="F402">
        <v>5.6455100000000001E-2</v>
      </c>
      <c r="G402">
        <v>0.10205599999999999</v>
      </c>
      <c r="H402">
        <v>0.25958500000000001</v>
      </c>
      <c r="I402" s="1">
        <v>7.2322200000000003E-2</v>
      </c>
      <c r="J402">
        <v>3.6540599999999999E-2</v>
      </c>
      <c r="K402">
        <v>3.4210600000000001E-2</v>
      </c>
      <c r="L402">
        <v>1.27341E-2</v>
      </c>
      <c r="M402">
        <v>5.4583599999999998E-3</v>
      </c>
      <c r="N402" s="1">
        <v>2.2951999999999998E-3</v>
      </c>
      <c r="O402" s="1">
        <v>3.3708700000000002E-3</v>
      </c>
      <c r="P402" s="1">
        <v>1.15446E-2</v>
      </c>
    </row>
    <row r="403" spans="1:16" x14ac:dyDescent="0.3">
      <c r="A403">
        <v>2000</v>
      </c>
      <c r="B403" s="1">
        <v>0.10682</v>
      </c>
      <c r="C403">
        <v>3.3950599999999997E-2</v>
      </c>
      <c r="D403">
        <v>4.0941499999999999E-2</v>
      </c>
      <c r="E403">
        <v>0.137958</v>
      </c>
      <c r="F403">
        <v>0.14188000000000001</v>
      </c>
      <c r="G403">
        <v>7.5131900000000001E-2</v>
      </c>
      <c r="H403">
        <v>6.6196599999999994E-2</v>
      </c>
      <c r="I403">
        <v>0.21748000000000001</v>
      </c>
      <c r="J403">
        <v>8.5513599999999995E-2</v>
      </c>
      <c r="K403">
        <v>4.5744E-2</v>
      </c>
      <c r="L403">
        <v>2.0002099999999998E-2</v>
      </c>
      <c r="M403">
        <v>1.34492E-2</v>
      </c>
      <c r="N403">
        <v>4.2316300000000001E-3</v>
      </c>
      <c r="O403">
        <v>1.93798E-3</v>
      </c>
      <c r="P403" s="1">
        <v>8.7630199999999998E-3</v>
      </c>
    </row>
    <row r="404" spans="1:16" x14ac:dyDescent="0.3">
      <c r="A404">
        <v>2001</v>
      </c>
      <c r="B404" s="1">
        <v>0.189084</v>
      </c>
      <c r="C404">
        <v>0.108491</v>
      </c>
      <c r="D404">
        <v>5.6906499999999999E-2</v>
      </c>
      <c r="E404">
        <v>5.2492200000000003E-2</v>
      </c>
      <c r="F404">
        <v>0.133435</v>
      </c>
      <c r="G404">
        <v>0.14106199999999999</v>
      </c>
      <c r="H404">
        <v>6.1273899999999999E-2</v>
      </c>
      <c r="I404">
        <v>3.08785E-2</v>
      </c>
      <c r="J404">
        <v>9.2638499999999999E-2</v>
      </c>
      <c r="K404">
        <v>6.68985E-2</v>
      </c>
      <c r="L404">
        <v>2.5999700000000001E-2</v>
      </c>
      <c r="M404">
        <v>2.1007399999999999E-2</v>
      </c>
      <c r="N404">
        <v>8.4584299999999994E-3</v>
      </c>
      <c r="O404">
        <v>3.0044400000000001E-3</v>
      </c>
      <c r="P404">
        <v>8.3692000000000003E-3</v>
      </c>
    </row>
    <row r="405" spans="1:16" x14ac:dyDescent="0.3">
      <c r="A405">
        <v>2002</v>
      </c>
      <c r="B405" s="1">
        <v>8.60789E-2</v>
      </c>
      <c r="C405">
        <v>4.0133000000000002E-2</v>
      </c>
      <c r="D405">
        <v>8.2608600000000004E-2</v>
      </c>
      <c r="E405">
        <v>0.119439</v>
      </c>
      <c r="F405">
        <v>0.12386800000000001</v>
      </c>
      <c r="G405">
        <v>0.160833</v>
      </c>
      <c r="H405">
        <v>8.3813299999999993E-2</v>
      </c>
      <c r="I405">
        <v>4.0901E-2</v>
      </c>
      <c r="J405">
        <v>5.6194500000000001E-2</v>
      </c>
      <c r="K405">
        <v>0.10586</v>
      </c>
      <c r="L405">
        <v>5.2818400000000001E-2</v>
      </c>
      <c r="M405">
        <v>2.3871300000000002E-2</v>
      </c>
      <c r="N405">
        <v>1.4251399999999999E-2</v>
      </c>
      <c r="O405">
        <v>4.3858400000000002E-3</v>
      </c>
      <c r="P405">
        <v>4.9438800000000003E-3</v>
      </c>
    </row>
    <row r="406" spans="1:16" x14ac:dyDescent="0.3">
      <c r="A406">
        <v>2003</v>
      </c>
      <c r="B406" s="1">
        <v>3.6036400000000003E-2</v>
      </c>
      <c r="C406">
        <v>1.19448E-2</v>
      </c>
      <c r="D406">
        <v>6.9332699999999997E-2</v>
      </c>
      <c r="E406">
        <v>0.11307200000000001</v>
      </c>
      <c r="F406">
        <v>0.13212299999999999</v>
      </c>
      <c r="G406">
        <v>0.119371</v>
      </c>
      <c r="H406">
        <v>0.15845200000000001</v>
      </c>
      <c r="I406" s="1">
        <v>8.7762900000000005E-2</v>
      </c>
      <c r="J406">
        <v>3.9470699999999997E-2</v>
      </c>
      <c r="K406">
        <v>5.1452699999999997E-2</v>
      </c>
      <c r="L406">
        <v>0.10369100000000001</v>
      </c>
      <c r="M406">
        <v>4.4984700000000002E-2</v>
      </c>
      <c r="N406" s="1">
        <v>1.7154900000000001E-2</v>
      </c>
      <c r="O406" s="1">
        <v>8.5716400000000002E-3</v>
      </c>
      <c r="P406" s="1">
        <v>6.5789400000000001E-3</v>
      </c>
    </row>
    <row r="407" spans="1:16" x14ac:dyDescent="0.3">
      <c r="A407">
        <v>2004</v>
      </c>
      <c r="B407" s="1">
        <v>5.9067700000000001E-2</v>
      </c>
      <c r="C407">
        <v>4.1556999999999997E-2</v>
      </c>
      <c r="D407">
        <v>2.59034E-2</v>
      </c>
      <c r="E407">
        <v>0.19143099999999999</v>
      </c>
      <c r="F407">
        <v>0.18565000000000001</v>
      </c>
      <c r="G407">
        <v>0.14081199999999999</v>
      </c>
      <c r="H407">
        <v>8.2788299999999995E-2</v>
      </c>
      <c r="I407">
        <v>8.9838399999999999E-2</v>
      </c>
      <c r="J407">
        <v>4.4653100000000001E-2</v>
      </c>
      <c r="K407">
        <v>2.7959100000000001E-2</v>
      </c>
      <c r="L407">
        <v>2.8053000000000002E-2</v>
      </c>
      <c r="M407">
        <v>5.0771200000000002E-2</v>
      </c>
      <c r="N407">
        <v>2.1789099999999999E-2</v>
      </c>
      <c r="O407">
        <v>5.4409300000000001E-3</v>
      </c>
      <c r="P407" s="1">
        <v>4.2862100000000004E-3</v>
      </c>
    </row>
    <row r="408" spans="1:16" x14ac:dyDescent="0.3">
      <c r="A408">
        <v>2005</v>
      </c>
      <c r="B408" s="1">
        <v>4.5073599999999998E-2</v>
      </c>
      <c r="C408">
        <v>1.61817E-2</v>
      </c>
      <c r="D408">
        <v>2.4142899999999998E-2</v>
      </c>
      <c r="E408">
        <v>0.10421999999999999</v>
      </c>
      <c r="F408">
        <v>0.302645</v>
      </c>
      <c r="G408">
        <v>0.206016</v>
      </c>
      <c r="H408">
        <v>0.10938100000000001</v>
      </c>
      <c r="I408">
        <v>5.0508200000000003E-2</v>
      </c>
      <c r="J408">
        <v>3.88048E-2</v>
      </c>
      <c r="K408">
        <v>3.0034000000000002E-2</v>
      </c>
      <c r="L408">
        <v>7.8052E-3</v>
      </c>
      <c r="M408">
        <v>1.6540699999999998E-2</v>
      </c>
      <c r="N408">
        <v>2.7038199999999998E-2</v>
      </c>
      <c r="O408">
        <v>1.0588500000000001E-2</v>
      </c>
      <c r="P408">
        <v>1.1020200000000001E-2</v>
      </c>
    </row>
    <row r="409" spans="1:16" x14ac:dyDescent="0.3">
      <c r="A409">
        <v>2006</v>
      </c>
      <c r="B409" s="1">
        <v>0.153808</v>
      </c>
      <c r="C409">
        <v>1.33165E-2</v>
      </c>
      <c r="D409">
        <v>2.0671100000000001E-2</v>
      </c>
      <c r="E409">
        <v>6.81451E-2</v>
      </c>
      <c r="F409">
        <v>0.17008100000000001</v>
      </c>
      <c r="G409">
        <v>0.21637700000000001</v>
      </c>
      <c r="H409">
        <v>0.139127</v>
      </c>
      <c r="I409">
        <v>6.7180199999999995E-2</v>
      </c>
      <c r="J409">
        <v>3.8518900000000002E-2</v>
      </c>
      <c r="K409">
        <v>3.3378100000000001E-2</v>
      </c>
      <c r="L409">
        <v>1.60608E-2</v>
      </c>
      <c r="M409">
        <v>1.00448E-2</v>
      </c>
      <c r="N409">
        <v>1.4491E-2</v>
      </c>
      <c r="O409">
        <v>1.94702E-2</v>
      </c>
      <c r="P409">
        <v>1.93306E-2</v>
      </c>
    </row>
    <row r="410" spans="1:16" x14ac:dyDescent="0.3">
      <c r="A410">
        <v>2007</v>
      </c>
      <c r="B410" s="1">
        <v>0.27999600000000002</v>
      </c>
      <c r="C410">
        <v>6.6137699999999997E-3</v>
      </c>
      <c r="D410">
        <v>1.61081E-2</v>
      </c>
      <c r="E410">
        <v>4.6667199999999999E-2</v>
      </c>
      <c r="F410">
        <v>0.146262</v>
      </c>
      <c r="G410">
        <v>0.17227700000000001</v>
      </c>
      <c r="H410">
        <v>0.125227</v>
      </c>
      <c r="I410" s="1">
        <v>9.0798000000000004E-2</v>
      </c>
      <c r="J410">
        <v>3.8530700000000001E-2</v>
      </c>
      <c r="K410">
        <v>1.73273E-2</v>
      </c>
      <c r="L410">
        <v>1.6117300000000001E-2</v>
      </c>
      <c r="M410">
        <v>1.39519E-2</v>
      </c>
      <c r="N410" s="1">
        <v>6.4424900000000004E-3</v>
      </c>
      <c r="O410" s="1">
        <v>8.0814900000000002E-3</v>
      </c>
      <c r="P410" s="1">
        <v>1.5599E-2</v>
      </c>
    </row>
    <row r="411" spans="1:16" x14ac:dyDescent="0.3">
      <c r="A411">
        <v>2008</v>
      </c>
      <c r="B411" s="1">
        <v>0.111739</v>
      </c>
      <c r="C411">
        <v>2.5054699999999999E-2</v>
      </c>
      <c r="D411">
        <v>2.0709000000000002E-2</v>
      </c>
      <c r="E411">
        <v>3.75126E-2</v>
      </c>
      <c r="F411">
        <v>0.10641299999999999</v>
      </c>
      <c r="G411">
        <v>0.215368</v>
      </c>
      <c r="H411">
        <v>0.17003799999999999</v>
      </c>
      <c r="I411">
        <v>0.118965</v>
      </c>
      <c r="J411">
        <v>7.5836299999999995E-2</v>
      </c>
      <c r="K411">
        <v>2.9943000000000001E-2</v>
      </c>
      <c r="L411">
        <v>2.5174499999999999E-2</v>
      </c>
      <c r="M411">
        <v>1.92085E-2</v>
      </c>
      <c r="N411">
        <v>8.7656999999999995E-3</v>
      </c>
      <c r="O411">
        <v>4.8566199999999999E-3</v>
      </c>
      <c r="P411" s="1">
        <v>3.0417E-2</v>
      </c>
    </row>
    <row r="412" spans="1:16" x14ac:dyDescent="0.3">
      <c r="A412">
        <v>2009</v>
      </c>
      <c r="B412" s="1">
        <v>0.195517</v>
      </c>
      <c r="C412">
        <v>4.7849799999999998E-2</v>
      </c>
      <c r="D412">
        <v>9.9234100000000006E-2</v>
      </c>
      <c r="E412">
        <v>0.108072</v>
      </c>
      <c r="F412">
        <v>6.3468499999999997E-2</v>
      </c>
      <c r="G412">
        <v>9.2232099999999997E-2</v>
      </c>
      <c r="H412">
        <v>0.125529</v>
      </c>
      <c r="I412">
        <v>9.9054400000000001E-2</v>
      </c>
      <c r="J412">
        <v>7.2446200000000002E-2</v>
      </c>
      <c r="K412">
        <v>3.5731199999999998E-2</v>
      </c>
      <c r="L412">
        <v>2.3647899999999999E-2</v>
      </c>
      <c r="M412">
        <v>7.9468300000000002E-3</v>
      </c>
      <c r="N412">
        <v>8.0017700000000001E-3</v>
      </c>
      <c r="O412">
        <v>4.1726200000000001E-3</v>
      </c>
      <c r="P412">
        <v>1.7096500000000001E-2</v>
      </c>
    </row>
    <row r="413" spans="1:16" x14ac:dyDescent="0.3">
      <c r="A413">
        <v>2010</v>
      </c>
      <c r="B413" s="1">
        <v>7.5609399999999993E-2</v>
      </c>
      <c r="C413">
        <v>2.1236399999999999E-2</v>
      </c>
      <c r="D413">
        <v>3.7736100000000002E-2</v>
      </c>
      <c r="E413">
        <v>0.380828</v>
      </c>
      <c r="F413">
        <v>0.172434</v>
      </c>
      <c r="G413">
        <v>5.4585099999999998E-2</v>
      </c>
      <c r="H413">
        <v>4.83057E-2</v>
      </c>
      <c r="I413">
        <v>5.1616799999999997E-2</v>
      </c>
      <c r="J413">
        <v>5.4646899999999998E-2</v>
      </c>
      <c r="K413">
        <v>3.7622299999999997E-2</v>
      </c>
      <c r="L413">
        <v>3.2451500000000001E-2</v>
      </c>
      <c r="M413">
        <v>1.1934500000000001E-2</v>
      </c>
      <c r="N413">
        <v>7.29738E-3</v>
      </c>
      <c r="O413">
        <v>4.2627799999999999E-3</v>
      </c>
      <c r="P413">
        <v>9.4327000000000005E-3</v>
      </c>
    </row>
    <row r="414" spans="1:16" x14ac:dyDescent="0.3">
      <c r="A414">
        <v>2011</v>
      </c>
      <c r="B414" s="1">
        <v>0.20294799999999999</v>
      </c>
      <c r="C414">
        <v>2.06842E-2</v>
      </c>
      <c r="D414">
        <v>4.3029699999999997E-2</v>
      </c>
      <c r="E414">
        <v>5.8866700000000001E-2</v>
      </c>
      <c r="F414">
        <v>0.296014</v>
      </c>
      <c r="G414">
        <v>0.14593500000000001</v>
      </c>
      <c r="H414">
        <v>4.3374200000000002E-2</v>
      </c>
      <c r="I414" s="1">
        <v>2.4946699999999999E-2</v>
      </c>
      <c r="J414">
        <v>3.9121700000000002E-2</v>
      </c>
      <c r="K414">
        <v>3.89404E-2</v>
      </c>
      <c r="L414">
        <v>3.2509499999999997E-2</v>
      </c>
      <c r="M414">
        <v>2.4855800000000001E-2</v>
      </c>
      <c r="N414" s="1">
        <v>1.05101E-2</v>
      </c>
      <c r="O414" s="1">
        <v>4.9628199999999997E-3</v>
      </c>
      <c r="P414" s="1">
        <v>1.3300899999999999E-2</v>
      </c>
    </row>
    <row r="415" spans="1:16" x14ac:dyDescent="0.3">
      <c r="A415">
        <v>2012</v>
      </c>
      <c r="B415" s="1">
        <v>0.148817</v>
      </c>
      <c r="C415">
        <v>2.9057199999999998E-2</v>
      </c>
      <c r="D415">
        <v>5.3148399999999998E-2</v>
      </c>
      <c r="E415">
        <v>0.381832</v>
      </c>
      <c r="F415">
        <v>8.8381000000000001E-2</v>
      </c>
      <c r="G415">
        <v>0.14129700000000001</v>
      </c>
      <c r="H415">
        <v>4.8350999999999998E-2</v>
      </c>
      <c r="I415">
        <v>1.9243E-2</v>
      </c>
      <c r="J415">
        <v>1.4511899999999999E-2</v>
      </c>
      <c r="K415">
        <v>2.0074000000000002E-2</v>
      </c>
      <c r="L415">
        <v>1.6398599999999999E-2</v>
      </c>
      <c r="M415">
        <v>1.44993E-2</v>
      </c>
      <c r="N415">
        <v>1.2146000000000001E-2</v>
      </c>
      <c r="O415">
        <v>4.3352299999999998E-3</v>
      </c>
      <c r="P415" s="1">
        <v>7.9086099999999999E-3</v>
      </c>
    </row>
    <row r="416" spans="1:16" x14ac:dyDescent="0.3">
      <c r="B416" s="1"/>
    </row>
    <row r="417" spans="1:16" x14ac:dyDescent="0.3">
      <c r="A417" t="s">
        <v>26</v>
      </c>
      <c r="B417" s="1"/>
    </row>
    <row r="418" spans="1:16" x14ac:dyDescent="0.3">
      <c r="A418">
        <v>1979</v>
      </c>
      <c r="B418" s="1" t="s">
        <v>27</v>
      </c>
      <c r="C418">
        <v>0.88811200000000001</v>
      </c>
      <c r="D418">
        <v>8.3862300000000001E-2</v>
      </c>
      <c r="E418">
        <v>8.9173900000000007E-3</v>
      </c>
      <c r="F418">
        <v>1.153E-2</v>
      </c>
      <c r="G418">
        <v>2.7637400000000002E-3</v>
      </c>
      <c r="H418">
        <v>6.4775200000000003E-4</v>
      </c>
      <c r="I418" s="1">
        <v>8.6366999999999995E-5</v>
      </c>
      <c r="J418">
        <v>6.04569E-4</v>
      </c>
      <c r="K418">
        <v>1.2739100000000001E-3</v>
      </c>
      <c r="L418">
        <v>1.4898299999999999E-3</v>
      </c>
      <c r="M418">
        <v>6.2616099999999997E-4</v>
      </c>
      <c r="N418" s="1">
        <v>6.4775200000000003E-5</v>
      </c>
      <c r="O418" s="1">
        <v>2.1591699999999999E-5</v>
      </c>
      <c r="P418" s="1">
        <v>0</v>
      </c>
    </row>
    <row r="419" spans="1:16" x14ac:dyDescent="0.3">
      <c r="A419">
        <v>1982</v>
      </c>
      <c r="B419" s="1" t="s">
        <v>28</v>
      </c>
      <c r="C419">
        <v>0.19101399999999999</v>
      </c>
      <c r="D419">
        <v>0.23072200000000001</v>
      </c>
      <c r="E419">
        <v>0.42892400000000003</v>
      </c>
      <c r="F419">
        <v>0.100534</v>
      </c>
      <c r="G419">
        <v>1.58944E-2</v>
      </c>
      <c r="H419">
        <v>7.91912E-3</v>
      </c>
      <c r="I419">
        <v>9.9971899999999995E-3</v>
      </c>
      <c r="J419">
        <v>5.0547600000000002E-3</v>
      </c>
      <c r="K419">
        <v>3.08902E-3</v>
      </c>
      <c r="L419">
        <v>6.8520100000000004E-3</v>
      </c>
      <c r="M419">
        <v>0</v>
      </c>
      <c r="N419">
        <v>0</v>
      </c>
      <c r="O419">
        <v>0</v>
      </c>
      <c r="P419" s="1">
        <v>0</v>
      </c>
    </row>
    <row r="420" spans="1:16" x14ac:dyDescent="0.3">
      <c r="A420">
        <v>1985</v>
      </c>
      <c r="B420" s="1" t="s">
        <v>29</v>
      </c>
      <c r="C420">
        <v>6.20782E-2</v>
      </c>
      <c r="D420">
        <v>0.54453700000000005</v>
      </c>
      <c r="E420">
        <v>6.0006700000000003E-2</v>
      </c>
      <c r="F420">
        <v>0.14607400000000001</v>
      </c>
      <c r="G420">
        <v>0.10090200000000001</v>
      </c>
      <c r="H420">
        <v>7.5309100000000004E-2</v>
      </c>
      <c r="I420">
        <v>8.6869400000000006E-3</v>
      </c>
      <c r="J420">
        <v>1.4032700000000001E-3</v>
      </c>
      <c r="K420">
        <v>4.6775799999999998E-4</v>
      </c>
      <c r="L420">
        <v>5.3458100000000001E-4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>
        <v>1988</v>
      </c>
      <c r="B421" s="1" t="s">
        <v>30</v>
      </c>
      <c r="C421">
        <v>9.0553400000000006E-2</v>
      </c>
      <c r="D421">
        <v>0.292018</v>
      </c>
      <c r="E421">
        <v>0.31465700000000002</v>
      </c>
      <c r="F421">
        <v>6.01789E-2</v>
      </c>
      <c r="G421">
        <v>0.153257</v>
      </c>
      <c r="H421">
        <v>3.2817499999999999E-2</v>
      </c>
      <c r="I421">
        <v>1.2296400000000001E-2</v>
      </c>
      <c r="J421">
        <v>1.0547900000000001E-2</v>
      </c>
      <c r="K421">
        <v>2.07262E-2</v>
      </c>
      <c r="L421">
        <v>1.2947800000000001E-2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>
        <v>1991</v>
      </c>
      <c r="B422" s="1" t="s">
        <v>31</v>
      </c>
      <c r="C422">
        <v>0.76878400000000002</v>
      </c>
      <c r="D422">
        <v>0.125108</v>
      </c>
      <c r="E422">
        <v>2.7757E-2</v>
      </c>
      <c r="F422">
        <v>2.8996500000000001E-2</v>
      </c>
      <c r="G422">
        <v>1.7212600000000002E-2</v>
      </c>
      <c r="H422">
        <v>1.5490200000000001E-2</v>
      </c>
      <c r="I422">
        <v>5.0048799999999997E-3</v>
      </c>
      <c r="J422">
        <v>4.7916299999999998E-3</v>
      </c>
      <c r="K422">
        <v>1.89756E-3</v>
      </c>
      <c r="L422">
        <v>2.075E-3</v>
      </c>
      <c r="M422">
        <v>6.8245000000000003E-4</v>
      </c>
      <c r="N422">
        <v>1.0171900000000001E-3</v>
      </c>
      <c r="O422">
        <v>5.9382700000000001E-4</v>
      </c>
      <c r="P422" s="1">
        <v>5.8932799999999997E-4</v>
      </c>
    </row>
    <row r="423" spans="1:16" x14ac:dyDescent="0.3">
      <c r="A423">
        <v>1994</v>
      </c>
      <c r="B423" s="1" t="s">
        <v>32</v>
      </c>
      <c r="C423">
        <v>0.42779499999999998</v>
      </c>
      <c r="D423">
        <v>0.12347</v>
      </c>
      <c r="E423">
        <v>0.18295400000000001</v>
      </c>
      <c r="F423">
        <v>0.20904300000000001</v>
      </c>
      <c r="G423">
        <v>3.21211E-2</v>
      </c>
      <c r="H423">
        <v>7.5938400000000001E-3</v>
      </c>
      <c r="I423">
        <v>7.31374E-3</v>
      </c>
      <c r="J423">
        <v>3.2963699999999999E-3</v>
      </c>
      <c r="K423">
        <v>2.30693E-3</v>
      </c>
      <c r="L423">
        <v>6.9996499999999998E-4</v>
      </c>
      <c r="M423">
        <v>1.4250199999999999E-3</v>
      </c>
      <c r="N423">
        <v>3.2652899999999999E-4</v>
      </c>
      <c r="O423">
        <v>6.2038000000000002E-4</v>
      </c>
      <c r="P423" s="1">
        <v>1.0330199999999999E-3</v>
      </c>
    </row>
    <row r="424" spans="1:16" x14ac:dyDescent="0.3">
      <c r="A424">
        <v>1996</v>
      </c>
      <c r="B424" s="1" t="s">
        <v>33</v>
      </c>
      <c r="C424">
        <v>8.0389799999999997E-2</v>
      </c>
      <c r="D424">
        <v>9.3711600000000006E-2</v>
      </c>
      <c r="E424">
        <v>0.48379800000000001</v>
      </c>
      <c r="F424">
        <v>0.14780299999999999</v>
      </c>
      <c r="G424">
        <v>9.1716900000000004E-2</v>
      </c>
      <c r="H424">
        <v>7.8221100000000002E-2</v>
      </c>
      <c r="I424">
        <v>1.5283700000000001E-2</v>
      </c>
      <c r="J424">
        <v>3.0115400000000001E-3</v>
      </c>
      <c r="K424">
        <v>1.13003E-3</v>
      </c>
      <c r="L424">
        <v>1.02629E-3</v>
      </c>
      <c r="M424">
        <v>2.1871600000000001E-3</v>
      </c>
      <c r="N424">
        <v>2.35541E-4</v>
      </c>
      <c r="O424">
        <v>8.6138299999999996E-4</v>
      </c>
      <c r="P424">
        <v>6.2441799999999996E-4</v>
      </c>
    </row>
    <row r="425" spans="1:16" x14ac:dyDescent="0.3">
      <c r="A425">
        <v>1997</v>
      </c>
      <c r="B425" s="1" t="s">
        <v>34</v>
      </c>
      <c r="C425">
        <v>0.43401499999999998</v>
      </c>
      <c r="D425">
        <v>6.09747E-2</v>
      </c>
      <c r="E425">
        <v>7.7681899999999998E-2</v>
      </c>
      <c r="F425">
        <v>0.30352400000000002</v>
      </c>
      <c r="G425">
        <v>6.0765399999999997E-2</v>
      </c>
      <c r="H425">
        <v>3.2484499999999999E-2</v>
      </c>
      <c r="I425">
        <v>2.2576599999999999E-2</v>
      </c>
      <c r="J425">
        <v>5.1801399999999997E-3</v>
      </c>
      <c r="K425">
        <v>6.1531499999999996E-4</v>
      </c>
      <c r="L425">
        <v>7.8258500000000003E-4</v>
      </c>
      <c r="M425">
        <v>3.1809999999999998E-4</v>
      </c>
      <c r="N425">
        <v>3.5334500000000003E-4</v>
      </c>
      <c r="O425">
        <v>3.6392E-4</v>
      </c>
      <c r="P425">
        <v>3.6497100000000001E-4</v>
      </c>
    </row>
    <row r="426" spans="1:16" x14ac:dyDescent="0.3">
      <c r="A426">
        <v>1999</v>
      </c>
      <c r="B426" s="1" t="s">
        <v>35</v>
      </c>
      <c r="C426">
        <v>0.16731499999999999</v>
      </c>
      <c r="D426">
        <v>0.37907400000000002</v>
      </c>
      <c r="E426">
        <v>0.17743</v>
      </c>
      <c r="F426">
        <v>6.1395199999999997E-2</v>
      </c>
      <c r="G426">
        <v>2.88705E-2</v>
      </c>
      <c r="H426">
        <v>0.12320399999999999</v>
      </c>
      <c r="I426">
        <v>4.2179800000000003E-2</v>
      </c>
      <c r="J426">
        <v>1.1028100000000001E-2</v>
      </c>
      <c r="K426">
        <v>7.0476499999999999E-3</v>
      </c>
      <c r="L426">
        <v>1.5243800000000001E-3</v>
      </c>
      <c r="M426">
        <v>6.8201999999999998E-4</v>
      </c>
      <c r="N426">
        <v>1.7602699999999999E-4</v>
      </c>
      <c r="O426">
        <v>0</v>
      </c>
      <c r="P426" s="1">
        <v>7.3060300000000002E-5</v>
      </c>
    </row>
    <row r="427" spans="1:16" x14ac:dyDescent="0.3">
      <c r="A427">
        <v>2000</v>
      </c>
      <c r="B427" s="1" t="s">
        <v>36</v>
      </c>
      <c r="C427">
        <v>0.172593</v>
      </c>
      <c r="D427">
        <v>0.16073899999999999</v>
      </c>
      <c r="E427">
        <v>0.33641900000000002</v>
      </c>
      <c r="F427">
        <v>0.122047</v>
      </c>
      <c r="G427">
        <v>3.3083799999999997E-2</v>
      </c>
      <c r="H427">
        <v>3.1741499999999999E-2</v>
      </c>
      <c r="I427">
        <v>9.8364199999999999E-2</v>
      </c>
      <c r="J427">
        <v>2.5831799999999999E-2</v>
      </c>
      <c r="K427">
        <v>1.14889E-2</v>
      </c>
      <c r="L427">
        <v>4.8326999999999997E-3</v>
      </c>
      <c r="M427">
        <v>2.45225E-3</v>
      </c>
      <c r="N427">
        <v>1.5823200000000001E-4</v>
      </c>
      <c r="O427">
        <v>1.8382199999999999E-4</v>
      </c>
      <c r="P427" s="1">
        <v>6.35347E-5</v>
      </c>
    </row>
    <row r="428" spans="1:16" x14ac:dyDescent="0.3">
      <c r="A428">
        <v>2002</v>
      </c>
      <c r="B428" s="1" t="s">
        <v>37</v>
      </c>
      <c r="C428">
        <v>0.36223100000000003</v>
      </c>
      <c r="D428">
        <v>0.33225700000000002</v>
      </c>
      <c r="E428">
        <v>0.112043</v>
      </c>
      <c r="F428">
        <v>5.9283700000000002E-2</v>
      </c>
      <c r="G428">
        <v>5.1324599999999998E-2</v>
      </c>
      <c r="H428">
        <v>2.4875600000000001E-2</v>
      </c>
      <c r="I428">
        <v>8.6494499999999995E-3</v>
      </c>
      <c r="J428">
        <v>1.1393500000000001E-2</v>
      </c>
      <c r="K428">
        <v>2.0576799999999999E-2</v>
      </c>
      <c r="L428">
        <v>1.0196500000000001E-2</v>
      </c>
      <c r="M428">
        <v>4.1608499999999998E-3</v>
      </c>
      <c r="N428">
        <v>2.1798500000000001E-3</v>
      </c>
      <c r="O428">
        <v>5.5583300000000004E-4</v>
      </c>
      <c r="P428">
        <v>2.7284199999999997E-4</v>
      </c>
    </row>
    <row r="429" spans="1:16" x14ac:dyDescent="0.3">
      <c r="A429">
        <v>2004</v>
      </c>
      <c r="B429" s="1" t="s">
        <v>38</v>
      </c>
      <c r="C429">
        <v>4.0339800000000002E-2</v>
      </c>
      <c r="D429">
        <v>0.174343</v>
      </c>
      <c r="E429">
        <v>0.42954300000000001</v>
      </c>
      <c r="F429">
        <v>0.21182000000000001</v>
      </c>
      <c r="G429">
        <v>6.1158900000000002E-2</v>
      </c>
      <c r="H429">
        <v>2.9696699999999999E-2</v>
      </c>
      <c r="I429">
        <v>2.82705E-2</v>
      </c>
      <c r="J429">
        <v>9.9722200000000004E-3</v>
      </c>
      <c r="K429">
        <v>5.08881E-3</v>
      </c>
      <c r="L429">
        <v>3.6076900000000002E-3</v>
      </c>
      <c r="M429">
        <v>2.9052599999999998E-3</v>
      </c>
      <c r="N429">
        <v>1.78079E-3</v>
      </c>
      <c r="O429">
        <v>8.5052900000000004E-4</v>
      </c>
      <c r="P429">
        <v>6.2339100000000005E-4</v>
      </c>
    </row>
    <row r="430" spans="1:16" x14ac:dyDescent="0.3">
      <c r="A430">
        <v>2006</v>
      </c>
      <c r="B430" s="1" t="s">
        <v>39</v>
      </c>
      <c r="C430">
        <v>7.0954500000000004E-2</v>
      </c>
      <c r="D430">
        <v>9.5906199999999997E-2</v>
      </c>
      <c r="E430">
        <v>0.20750199999999999</v>
      </c>
      <c r="F430">
        <v>0.236488</v>
      </c>
      <c r="G430">
        <v>0.18767400000000001</v>
      </c>
      <c r="H430">
        <v>0.108739</v>
      </c>
      <c r="I430">
        <v>3.7438300000000001E-2</v>
      </c>
      <c r="J430">
        <v>1.8023000000000001E-2</v>
      </c>
      <c r="K430">
        <v>1.37159E-2</v>
      </c>
      <c r="L430">
        <v>7.9322100000000003E-3</v>
      </c>
      <c r="M430">
        <v>5.5203099999999996E-3</v>
      </c>
      <c r="N430">
        <v>2.9128000000000001E-3</v>
      </c>
      <c r="O430">
        <v>3.3653400000000001E-3</v>
      </c>
      <c r="P430">
        <v>3.8291100000000002E-3</v>
      </c>
    </row>
    <row r="431" spans="1:16" x14ac:dyDescent="0.3">
      <c r="A431">
        <v>2007</v>
      </c>
      <c r="B431" s="1" t="s">
        <v>40</v>
      </c>
      <c r="C431">
        <v>0.28363100000000002</v>
      </c>
      <c r="D431">
        <v>8.8362599999999999E-2</v>
      </c>
      <c r="E431">
        <v>0.118866</v>
      </c>
      <c r="F431">
        <v>0.18495500000000001</v>
      </c>
      <c r="G431">
        <v>0.162744</v>
      </c>
      <c r="H431">
        <v>8.4482799999999997E-2</v>
      </c>
      <c r="I431">
        <v>4.5938399999999997E-2</v>
      </c>
      <c r="J431">
        <v>1.6638E-2</v>
      </c>
      <c r="K431">
        <v>5.1898100000000004E-3</v>
      </c>
      <c r="L431">
        <v>5.5768700000000003E-3</v>
      </c>
      <c r="M431">
        <v>1.5847000000000001E-3</v>
      </c>
      <c r="N431">
        <v>4.70989E-4</v>
      </c>
      <c r="O431">
        <v>5.8042E-4</v>
      </c>
      <c r="P431">
        <v>9.7914599999999997E-4</v>
      </c>
    </row>
    <row r="432" spans="1:16" x14ac:dyDescent="0.3">
      <c r="A432">
        <v>2008</v>
      </c>
      <c r="B432" s="1" t="s">
        <v>41</v>
      </c>
      <c r="C432">
        <v>0.62245099999999998</v>
      </c>
      <c r="D432">
        <v>0.22101899999999999</v>
      </c>
      <c r="E432">
        <v>3.0934799999999998E-2</v>
      </c>
      <c r="F432">
        <v>2.2896E-2</v>
      </c>
      <c r="G432">
        <v>3.6459800000000001E-2</v>
      </c>
      <c r="H432">
        <v>2.8361500000000001E-2</v>
      </c>
      <c r="I432">
        <v>1.51453E-2</v>
      </c>
      <c r="J432">
        <v>1.2473E-2</v>
      </c>
      <c r="K432">
        <v>3.20682E-3</v>
      </c>
      <c r="L432">
        <v>3.2455299999999999E-3</v>
      </c>
      <c r="M432">
        <v>1.4844400000000001E-3</v>
      </c>
      <c r="N432">
        <v>9.5449900000000004E-4</v>
      </c>
      <c r="O432">
        <v>4.12979E-4</v>
      </c>
      <c r="P432">
        <v>9.5483299999999998E-4</v>
      </c>
    </row>
    <row r="433" spans="1:16" x14ac:dyDescent="0.3">
      <c r="A433">
        <v>2009</v>
      </c>
      <c r="B433" s="1" t="s">
        <v>42</v>
      </c>
      <c r="C433">
        <v>0.27786699999999998</v>
      </c>
      <c r="D433">
        <v>0.58345400000000003</v>
      </c>
      <c r="E433">
        <v>6.9321400000000005E-2</v>
      </c>
      <c r="F433">
        <v>1.0822200000000001E-2</v>
      </c>
      <c r="G433">
        <v>1.18161E-2</v>
      </c>
      <c r="H433">
        <v>1.7602199999999998E-2</v>
      </c>
      <c r="I433">
        <v>1.30732E-2</v>
      </c>
      <c r="J433">
        <v>7.2459899999999999E-3</v>
      </c>
      <c r="K433">
        <v>5.5134600000000004E-3</v>
      </c>
      <c r="L433">
        <v>1.9325099999999999E-3</v>
      </c>
      <c r="M433">
        <v>7.5251300000000001E-4</v>
      </c>
      <c r="N433">
        <v>1.7954000000000001E-4</v>
      </c>
      <c r="O433">
        <v>1.45549E-4</v>
      </c>
      <c r="P433">
        <v>2.7432999999999998E-4</v>
      </c>
    </row>
    <row r="434" spans="1:16" x14ac:dyDescent="0.3">
      <c r="A434">
        <v>2010</v>
      </c>
      <c r="B434" s="1" t="s">
        <v>43</v>
      </c>
      <c r="C434">
        <v>0.63805000000000001</v>
      </c>
      <c r="D434">
        <v>9.7123799999999996E-2</v>
      </c>
      <c r="E434">
        <v>0.21784300000000001</v>
      </c>
      <c r="F434">
        <v>3.8276400000000002E-2</v>
      </c>
      <c r="G434">
        <v>4.6190500000000004E-3</v>
      </c>
      <c r="H434">
        <v>6.20599E-4</v>
      </c>
      <c r="I434">
        <v>7.3831799999999996E-4</v>
      </c>
      <c r="J434">
        <v>6.7735600000000005E-4</v>
      </c>
      <c r="K434">
        <v>6.4644500000000005E-4</v>
      </c>
      <c r="L434">
        <v>5.97655E-4</v>
      </c>
      <c r="M434">
        <v>2.6026700000000001E-4</v>
      </c>
      <c r="N434">
        <v>1.93418E-4</v>
      </c>
      <c r="O434">
        <v>1.2924200000000001E-4</v>
      </c>
      <c r="P434">
        <v>2.23699E-4</v>
      </c>
    </row>
    <row r="435" spans="1:16" x14ac:dyDescent="0.3">
      <c r="A435">
        <v>2012</v>
      </c>
      <c r="B435" s="1" t="s">
        <v>70</v>
      </c>
      <c r="C435">
        <v>0.284499</v>
      </c>
      <c r="D435">
        <v>0.26477600000000001</v>
      </c>
      <c r="E435">
        <v>0.35551899999999997</v>
      </c>
      <c r="F435">
        <v>3.8553499999999997E-2</v>
      </c>
      <c r="G435">
        <v>3.72877E-2</v>
      </c>
      <c r="H435">
        <v>9.5454000000000008E-3</v>
      </c>
      <c r="I435">
        <v>2.8855700000000001E-3</v>
      </c>
      <c r="J435">
        <v>1.32252E-3</v>
      </c>
      <c r="K435">
        <v>1.83965E-3</v>
      </c>
      <c r="L435">
        <v>1.40131E-3</v>
      </c>
      <c r="M435">
        <v>1.0952900000000001E-3</v>
      </c>
      <c r="N435">
        <v>8.1784999999999996E-4</v>
      </c>
      <c r="O435">
        <v>1.7379400000000001E-4</v>
      </c>
      <c r="P435">
        <v>2.8441600000000001E-4</v>
      </c>
    </row>
    <row r="437" spans="1:16" x14ac:dyDescent="0.3">
      <c r="A437" t="s">
        <v>44</v>
      </c>
    </row>
    <row r="438" spans="1:16" x14ac:dyDescent="0.3">
      <c r="A438">
        <v>1964</v>
      </c>
      <c r="B438">
        <v>60.356900000000003</v>
      </c>
      <c r="C438">
        <v>460.86900000000003</v>
      </c>
      <c r="D438">
        <v>4.64316</v>
      </c>
      <c r="E438">
        <v>4.7246899999999998</v>
      </c>
      <c r="F438">
        <v>1.2692399999999999</v>
      </c>
      <c r="G438">
        <v>3.84043</v>
      </c>
      <c r="H438">
        <v>5.4459</v>
      </c>
    </row>
    <row r="439" spans="1:16" x14ac:dyDescent="0.3">
      <c r="A439">
        <v>1965</v>
      </c>
      <c r="B439">
        <v>150.16200000000001</v>
      </c>
      <c r="C439" s="1">
        <v>28.593399999999999</v>
      </c>
      <c r="D439">
        <v>4.0830000000000002</v>
      </c>
      <c r="E439">
        <v>4.2871600000000001</v>
      </c>
      <c r="F439">
        <v>1.2692399999999999</v>
      </c>
      <c r="G439">
        <v>3.2802600000000002</v>
      </c>
      <c r="H439">
        <v>4.8857299999999997</v>
      </c>
    </row>
    <row r="440" spans="1:16" x14ac:dyDescent="0.3">
      <c r="A440">
        <v>1966</v>
      </c>
      <c r="B440">
        <v>153.17599999999999</v>
      </c>
      <c r="C440">
        <v>48.226900000000001</v>
      </c>
      <c r="D440">
        <v>3.9544600000000001</v>
      </c>
      <c r="E440">
        <v>4.1448799999999997</v>
      </c>
      <c r="F440">
        <v>1.2692399999999999</v>
      </c>
      <c r="G440">
        <v>3.1517300000000001</v>
      </c>
      <c r="H440">
        <v>4.7572000000000001</v>
      </c>
    </row>
    <row r="441" spans="1:16" x14ac:dyDescent="0.3">
      <c r="A441">
        <v>1967</v>
      </c>
      <c r="B441">
        <v>138.36799999999999</v>
      </c>
      <c r="C441">
        <v>15.071999999999999</v>
      </c>
      <c r="D441">
        <v>3.4668600000000001</v>
      </c>
      <c r="E441">
        <v>3.7633999999999999</v>
      </c>
      <c r="F441">
        <v>1.2692399999999999</v>
      </c>
      <c r="G441">
        <v>2.66412</v>
      </c>
      <c r="H441">
        <v>4.2695999999999996</v>
      </c>
    </row>
    <row r="442" spans="1:16" x14ac:dyDescent="0.3">
      <c r="A442">
        <v>1968</v>
      </c>
      <c r="B442">
        <v>112.93300000000001</v>
      </c>
      <c r="C442">
        <v>207.15700000000001</v>
      </c>
      <c r="D442">
        <v>3.7027299999999999</v>
      </c>
      <c r="E442">
        <v>3.7934399999999999</v>
      </c>
      <c r="F442">
        <v>1.2692399999999999</v>
      </c>
      <c r="G442">
        <v>2.9</v>
      </c>
      <c r="H442">
        <v>4.5054699999999999</v>
      </c>
    </row>
    <row r="443" spans="1:16" x14ac:dyDescent="0.3">
      <c r="A443">
        <v>1969</v>
      </c>
      <c r="B443">
        <v>85.608000000000004</v>
      </c>
      <c r="C443" s="1">
        <v>87.234800000000007</v>
      </c>
      <c r="D443">
        <v>3.5177100000000001</v>
      </c>
      <c r="E443">
        <v>3.6263100000000001</v>
      </c>
      <c r="F443">
        <v>1.2692399999999999</v>
      </c>
      <c r="G443">
        <v>2.7149700000000001</v>
      </c>
      <c r="H443">
        <v>4.3204500000000001</v>
      </c>
    </row>
    <row r="444" spans="1:16" x14ac:dyDescent="0.3">
      <c r="A444">
        <v>1970</v>
      </c>
      <c r="B444">
        <v>5.8975799999999996</v>
      </c>
      <c r="C444">
        <v>2.09423</v>
      </c>
      <c r="D444">
        <v>2.7650700000000001</v>
      </c>
      <c r="E444">
        <v>3.5804499999999999</v>
      </c>
      <c r="F444">
        <v>1.2692399999999999</v>
      </c>
      <c r="G444">
        <v>1.96234</v>
      </c>
      <c r="H444">
        <v>3.5678100000000001</v>
      </c>
    </row>
    <row r="445" spans="1:16" x14ac:dyDescent="0.3">
      <c r="A445">
        <v>1971</v>
      </c>
      <c r="B445">
        <v>2.5077799999999999</v>
      </c>
      <c r="C445">
        <v>16.321400000000001</v>
      </c>
      <c r="D445">
        <v>3.5290300000000001</v>
      </c>
      <c r="E445">
        <v>3.9091900000000002</v>
      </c>
      <c r="F445">
        <v>1.2692399999999999</v>
      </c>
      <c r="G445">
        <v>2.7262900000000001</v>
      </c>
      <c r="H445">
        <v>4.3317699999999997</v>
      </c>
    </row>
    <row r="446" spans="1:16" x14ac:dyDescent="0.3">
      <c r="A446">
        <v>1972</v>
      </c>
      <c r="B446">
        <v>65.542400000000001</v>
      </c>
      <c r="C446">
        <v>5.8058699999999996</v>
      </c>
      <c r="D446">
        <v>3.5399600000000002</v>
      </c>
      <c r="E446">
        <v>4.0628500000000001</v>
      </c>
      <c r="F446">
        <v>1.2692399999999999</v>
      </c>
      <c r="G446">
        <v>2.7372299999999998</v>
      </c>
      <c r="H446">
        <v>4.3426999999999998</v>
      </c>
    </row>
    <row r="447" spans="1:16" x14ac:dyDescent="0.3">
      <c r="A447">
        <v>1973</v>
      </c>
      <c r="B447">
        <v>107.584</v>
      </c>
      <c r="C447" s="1">
        <v>15.4473</v>
      </c>
      <c r="D447">
        <v>4.7344499999999998</v>
      </c>
      <c r="E447">
        <v>4.2750899999999996</v>
      </c>
      <c r="F447">
        <v>1.2692399999999999</v>
      </c>
      <c r="G447">
        <v>3.9317199999999999</v>
      </c>
      <c r="H447">
        <v>5.5371899999999998</v>
      </c>
    </row>
    <row r="448" spans="1:16" x14ac:dyDescent="0.3">
      <c r="A448">
        <v>1974</v>
      </c>
      <c r="B448">
        <v>139.70500000000001</v>
      </c>
      <c r="C448">
        <v>85.812600000000003</v>
      </c>
      <c r="D448">
        <v>3.20174</v>
      </c>
      <c r="E448">
        <v>3.4150299999999998</v>
      </c>
      <c r="F448">
        <v>1.2692399999999999</v>
      </c>
      <c r="G448">
        <v>2.399</v>
      </c>
      <c r="H448">
        <v>4.0044700000000004</v>
      </c>
    </row>
    <row r="449" spans="1:8" x14ac:dyDescent="0.3">
      <c r="A449">
        <v>1975</v>
      </c>
      <c r="B449">
        <v>135.286</v>
      </c>
      <c r="C449" s="1">
        <v>114.751</v>
      </c>
      <c r="D449">
        <v>3.2727900000000001</v>
      </c>
      <c r="E449">
        <v>3.4030800000000001</v>
      </c>
      <c r="F449">
        <v>1.2692399999999999</v>
      </c>
      <c r="G449">
        <v>2.4700500000000001</v>
      </c>
      <c r="H449">
        <v>4.07552</v>
      </c>
    </row>
    <row r="450" spans="1:8" x14ac:dyDescent="0.3">
      <c r="A450">
        <v>1976</v>
      </c>
      <c r="B450">
        <v>276.40600000000001</v>
      </c>
      <c r="C450">
        <v>78.838800000000006</v>
      </c>
      <c r="D450">
        <v>3.7037599999999999</v>
      </c>
      <c r="E450">
        <v>3.5209899999999998</v>
      </c>
      <c r="F450">
        <v>1.2692399999999999</v>
      </c>
      <c r="G450">
        <v>2.9010199999999999</v>
      </c>
      <c r="H450">
        <v>4.5064900000000003</v>
      </c>
    </row>
    <row r="451" spans="1:8" x14ac:dyDescent="0.3">
      <c r="A451">
        <v>1977</v>
      </c>
      <c r="B451">
        <v>72.068299999999994</v>
      </c>
      <c r="C451" s="1">
        <v>54.176699999999997</v>
      </c>
      <c r="D451">
        <v>3.3773900000000001</v>
      </c>
      <c r="E451">
        <v>3.5923099999999999</v>
      </c>
      <c r="F451">
        <v>1.2692399999999999</v>
      </c>
      <c r="G451">
        <v>2.5746500000000001</v>
      </c>
      <c r="H451">
        <v>4.1801300000000001</v>
      </c>
    </row>
    <row r="452" spans="1:8" x14ac:dyDescent="0.3">
      <c r="A452">
        <v>1978</v>
      </c>
      <c r="B452">
        <v>1051.6199999999999</v>
      </c>
      <c r="C452">
        <v>9805.01</v>
      </c>
      <c r="D452">
        <v>3.7134900000000002</v>
      </c>
      <c r="E452">
        <v>3.7293699999999999</v>
      </c>
      <c r="F452">
        <v>1.2692399999999999</v>
      </c>
      <c r="G452">
        <v>3.3544999999999998</v>
      </c>
      <c r="H452">
        <v>4.0724900000000002</v>
      </c>
    </row>
    <row r="453" spans="1:8" x14ac:dyDescent="0.3">
      <c r="A453">
        <v>1979</v>
      </c>
      <c r="B453">
        <v>191.29</v>
      </c>
      <c r="C453" s="1">
        <v>626.63300000000004</v>
      </c>
      <c r="D453">
        <v>3.8262200000000002</v>
      </c>
      <c r="E453">
        <v>3.74932</v>
      </c>
      <c r="F453">
        <v>1.2692399999999999</v>
      </c>
      <c r="G453">
        <v>3.4672299999999998</v>
      </c>
      <c r="H453">
        <v>4.1852200000000002</v>
      </c>
    </row>
    <row r="454" spans="1:8" x14ac:dyDescent="0.3">
      <c r="A454">
        <v>1980</v>
      </c>
      <c r="B454">
        <v>101.67400000000001</v>
      </c>
      <c r="C454">
        <v>66.92</v>
      </c>
      <c r="D454">
        <v>3.98508</v>
      </c>
      <c r="E454">
        <v>3.7378800000000001</v>
      </c>
      <c r="F454">
        <v>1.2692399999999999</v>
      </c>
      <c r="G454">
        <v>3.62609</v>
      </c>
      <c r="H454">
        <v>4.3440799999999999</v>
      </c>
    </row>
    <row r="455" spans="1:8" x14ac:dyDescent="0.3">
      <c r="A455">
        <v>1981</v>
      </c>
      <c r="B455">
        <v>574.70299999999997</v>
      </c>
      <c r="C455" s="1">
        <v>1770.47</v>
      </c>
      <c r="D455">
        <v>3.9065799999999999</v>
      </c>
      <c r="E455">
        <v>3.87242</v>
      </c>
      <c r="F455">
        <v>1.2692399999999999</v>
      </c>
      <c r="G455">
        <v>3.54758</v>
      </c>
      <c r="H455">
        <v>4.2655700000000003</v>
      </c>
    </row>
    <row r="456" spans="1:8" x14ac:dyDescent="0.3">
      <c r="A456">
        <v>1982</v>
      </c>
      <c r="B456">
        <v>696.12800000000004</v>
      </c>
      <c r="C456">
        <v>187.00899999999999</v>
      </c>
      <c r="D456">
        <v>4.4533399999999999</v>
      </c>
      <c r="E456">
        <v>4.3605299999999998</v>
      </c>
      <c r="F456">
        <v>1.2692399999999999</v>
      </c>
      <c r="G456">
        <v>4.0943500000000004</v>
      </c>
      <c r="H456">
        <v>4.8123399999999998</v>
      </c>
    </row>
    <row r="457" spans="1:8" x14ac:dyDescent="0.3">
      <c r="A457">
        <v>1983</v>
      </c>
      <c r="B457">
        <v>60.485700000000001</v>
      </c>
      <c r="C457" s="1">
        <v>354.74700000000001</v>
      </c>
      <c r="D457">
        <v>4.7896099999999997</v>
      </c>
      <c r="E457">
        <v>4.87134</v>
      </c>
      <c r="F457">
        <v>1.2692399999999999</v>
      </c>
      <c r="G457">
        <v>4.4306200000000002</v>
      </c>
      <c r="H457">
        <v>5.1486099999999997</v>
      </c>
    </row>
    <row r="458" spans="1:8" x14ac:dyDescent="0.3">
      <c r="A458">
        <v>1984</v>
      </c>
      <c r="B458">
        <v>748.59199999999998</v>
      </c>
      <c r="C458">
        <v>735.91700000000003</v>
      </c>
      <c r="D458">
        <v>5.2950699999999999</v>
      </c>
      <c r="E458">
        <v>5.24038</v>
      </c>
      <c r="F458">
        <v>1.2692399999999999</v>
      </c>
      <c r="G458">
        <v>4.93607</v>
      </c>
      <c r="H458">
        <v>5.6540600000000003</v>
      </c>
    </row>
    <row r="459" spans="1:8" x14ac:dyDescent="0.3">
      <c r="A459">
        <v>1985</v>
      </c>
      <c r="B459">
        <v>124.721</v>
      </c>
      <c r="C459" s="1">
        <v>182.547</v>
      </c>
      <c r="D459">
        <v>5.5972400000000002</v>
      </c>
      <c r="E459">
        <v>5.43973</v>
      </c>
      <c r="F459">
        <v>1.2692399999999999</v>
      </c>
      <c r="G459">
        <v>5.2382400000000002</v>
      </c>
      <c r="H459">
        <v>5.9562299999999997</v>
      </c>
    </row>
    <row r="460" spans="1:8" x14ac:dyDescent="0.3">
      <c r="A460">
        <v>1986</v>
      </c>
      <c r="B460">
        <v>953.14400000000001</v>
      </c>
      <c r="C460">
        <v>132.065</v>
      </c>
      <c r="D460">
        <v>5.3071299999999999</v>
      </c>
      <c r="E460">
        <v>5.4640700000000004</v>
      </c>
      <c r="F460">
        <v>1.2692399999999999</v>
      </c>
      <c r="G460">
        <v>4.9481400000000004</v>
      </c>
      <c r="H460">
        <v>5.6661299999999999</v>
      </c>
    </row>
    <row r="461" spans="1:8" x14ac:dyDescent="0.3">
      <c r="A461">
        <v>1987</v>
      </c>
      <c r="B461">
        <v>22.4953</v>
      </c>
      <c r="C461" s="1">
        <v>12.5214</v>
      </c>
      <c r="D461">
        <v>6.67056</v>
      </c>
      <c r="E461">
        <v>5.9408200000000004</v>
      </c>
      <c r="F461">
        <v>1.2692399999999999</v>
      </c>
      <c r="G461">
        <v>6.3115699999999997</v>
      </c>
      <c r="H461">
        <v>7.02956</v>
      </c>
    </row>
    <row r="462" spans="1:8" x14ac:dyDescent="0.3">
      <c r="A462">
        <v>1988</v>
      </c>
      <c r="B462">
        <v>109.092</v>
      </c>
      <c r="C462">
        <v>67.747600000000006</v>
      </c>
      <c r="D462">
        <v>5.4151999999999996</v>
      </c>
      <c r="E462">
        <v>5.6727499999999997</v>
      </c>
      <c r="F462">
        <v>1.2692399999999999</v>
      </c>
      <c r="G462">
        <v>5.0561999999999996</v>
      </c>
      <c r="H462">
        <v>5.7741899999999999</v>
      </c>
    </row>
    <row r="463" spans="1:8" x14ac:dyDescent="0.3">
      <c r="A463">
        <v>1989</v>
      </c>
      <c r="B463">
        <v>245.55199999999999</v>
      </c>
      <c r="C463" s="1">
        <v>47.582599999999999</v>
      </c>
      <c r="D463">
        <v>6.6079600000000003</v>
      </c>
      <c r="E463">
        <v>6.3042800000000003</v>
      </c>
      <c r="F463">
        <v>1.2692399999999999</v>
      </c>
      <c r="G463">
        <v>6.2489600000000003</v>
      </c>
      <c r="H463">
        <v>6.9669499999999998</v>
      </c>
    </row>
    <row r="464" spans="1:8" x14ac:dyDescent="0.3">
      <c r="A464">
        <v>1990</v>
      </c>
      <c r="B464">
        <v>187.23099999999999</v>
      </c>
      <c r="C464">
        <v>227.68100000000001</v>
      </c>
      <c r="D464">
        <v>6.6340300000000001</v>
      </c>
      <c r="E464">
        <v>6.4825299999999997</v>
      </c>
      <c r="F464">
        <v>1.2692399999999999</v>
      </c>
      <c r="G464">
        <v>6.2750399999999997</v>
      </c>
      <c r="H464">
        <v>6.9930300000000001</v>
      </c>
    </row>
    <row r="465" spans="1:8" x14ac:dyDescent="0.3">
      <c r="A465">
        <v>1991</v>
      </c>
      <c r="B465">
        <v>23.7164</v>
      </c>
      <c r="C465" s="1">
        <v>24.162199999999999</v>
      </c>
      <c r="D465">
        <v>7.38124</v>
      </c>
      <c r="E465">
        <v>6.7494800000000001</v>
      </c>
      <c r="F465">
        <v>1.2692399999999999</v>
      </c>
      <c r="G465">
        <v>7.18825</v>
      </c>
      <c r="H465">
        <v>7.5742399999999996</v>
      </c>
    </row>
    <row r="466" spans="1:8" x14ac:dyDescent="0.3">
      <c r="A466">
        <v>1992</v>
      </c>
      <c r="B466">
        <v>174.649</v>
      </c>
      <c r="C466">
        <v>200.57900000000001</v>
      </c>
      <c r="D466">
        <v>6.0305999999999997</v>
      </c>
      <c r="E466">
        <v>5.7942400000000003</v>
      </c>
      <c r="F466">
        <v>1.2692399999999999</v>
      </c>
      <c r="G466">
        <v>5.8510999999999997</v>
      </c>
      <c r="H466">
        <v>6.2100999999999997</v>
      </c>
    </row>
    <row r="467" spans="1:8" x14ac:dyDescent="0.3">
      <c r="A467">
        <v>1993</v>
      </c>
      <c r="B467">
        <v>944.17700000000002</v>
      </c>
      <c r="C467" s="1">
        <v>7259180</v>
      </c>
      <c r="D467">
        <v>4.8545600000000002</v>
      </c>
      <c r="E467">
        <v>4.85372</v>
      </c>
      <c r="F467">
        <v>1.2692399999999999</v>
      </c>
      <c r="G467">
        <v>4.7006399999999999</v>
      </c>
      <c r="H467">
        <v>5.0084799999999996</v>
      </c>
    </row>
    <row r="468" spans="1:8" x14ac:dyDescent="0.3">
      <c r="A468">
        <v>1994</v>
      </c>
      <c r="B468">
        <v>617.42399999999998</v>
      </c>
      <c r="C468">
        <v>228.57900000000001</v>
      </c>
      <c r="D468">
        <v>5.1072100000000002</v>
      </c>
      <c r="E468">
        <v>5.2106199999999996</v>
      </c>
      <c r="F468">
        <v>1.2692399999999999</v>
      </c>
      <c r="G468">
        <v>4.8617999999999997</v>
      </c>
      <c r="H468">
        <v>5.3526100000000003</v>
      </c>
    </row>
    <row r="469" spans="1:8" x14ac:dyDescent="0.3">
      <c r="A469">
        <v>1995</v>
      </c>
      <c r="B469">
        <v>626.77099999999996</v>
      </c>
      <c r="C469" s="1">
        <v>1347.36</v>
      </c>
      <c r="D469">
        <v>5.73834</v>
      </c>
      <c r="E469">
        <v>5.7807899999999997</v>
      </c>
      <c r="F469">
        <v>1.2692399999999999</v>
      </c>
      <c r="G469">
        <v>5.5214600000000003</v>
      </c>
      <c r="H469">
        <v>5.9552199999999997</v>
      </c>
    </row>
    <row r="470" spans="1:8" x14ac:dyDescent="0.3">
      <c r="A470">
        <v>1996</v>
      </c>
      <c r="B470">
        <v>99.498900000000006</v>
      </c>
      <c r="C470">
        <v>577.04499999999996</v>
      </c>
      <c r="D470">
        <v>6.4359299999999999</v>
      </c>
      <c r="E470">
        <v>6.3632</v>
      </c>
      <c r="F470">
        <v>1.2692399999999999</v>
      </c>
      <c r="G470">
        <v>6.2272699999999999</v>
      </c>
      <c r="H470">
        <v>6.6445999999999996</v>
      </c>
    </row>
    <row r="471" spans="1:8" x14ac:dyDescent="0.3">
      <c r="A471">
        <v>1997</v>
      </c>
      <c r="B471">
        <v>725.01199999999994</v>
      </c>
      <c r="C471">
        <v>767.29200000000003</v>
      </c>
      <c r="D471">
        <v>5.9664000000000001</v>
      </c>
      <c r="E471">
        <v>6.0384099999999998</v>
      </c>
      <c r="F471">
        <v>1.2692399999999999</v>
      </c>
      <c r="G471">
        <v>5.8077500000000004</v>
      </c>
      <c r="H471">
        <v>6.1250600000000004</v>
      </c>
    </row>
    <row r="472" spans="1:8" x14ac:dyDescent="0.3">
      <c r="A472">
        <v>1998</v>
      </c>
      <c r="B472">
        <v>1872.25</v>
      </c>
      <c r="C472">
        <v>15093.5</v>
      </c>
      <c r="D472">
        <v>6.1832099999999999</v>
      </c>
      <c r="E472">
        <v>6.1680700000000002</v>
      </c>
      <c r="F472">
        <v>1.2692399999999999</v>
      </c>
      <c r="G472">
        <v>6.0284399999999998</v>
      </c>
      <c r="H472">
        <v>6.3379899999999996</v>
      </c>
    </row>
    <row r="473" spans="1:8" x14ac:dyDescent="0.3">
      <c r="A473">
        <v>1999</v>
      </c>
      <c r="B473">
        <v>3761.03</v>
      </c>
      <c r="C473" s="1">
        <v>1810.27</v>
      </c>
      <c r="D473">
        <v>5.7369899999999996</v>
      </c>
      <c r="E473">
        <v>5.7847200000000001</v>
      </c>
      <c r="F473">
        <v>1.2692399999999999</v>
      </c>
      <c r="G473">
        <v>5.6179800000000002</v>
      </c>
      <c r="H473">
        <v>5.8559900000000003</v>
      </c>
    </row>
    <row r="474" spans="1:8" x14ac:dyDescent="0.3">
      <c r="A474">
        <v>2000</v>
      </c>
      <c r="B474">
        <v>4118.9799999999996</v>
      </c>
      <c r="C474">
        <v>37319.9</v>
      </c>
      <c r="D474">
        <v>5.9706000000000001</v>
      </c>
      <c r="E474">
        <v>5.98123</v>
      </c>
      <c r="F474">
        <v>1.2692399999999999</v>
      </c>
      <c r="G474">
        <v>5.8512000000000004</v>
      </c>
      <c r="H474">
        <v>6.09</v>
      </c>
    </row>
    <row r="475" spans="1:8" x14ac:dyDescent="0.3">
      <c r="A475">
        <v>2001</v>
      </c>
      <c r="B475">
        <v>757.553</v>
      </c>
      <c r="C475">
        <v>322.71800000000002</v>
      </c>
      <c r="D475">
        <v>6.2123200000000001</v>
      </c>
      <c r="E475">
        <v>6.1023500000000004</v>
      </c>
      <c r="F475">
        <v>1.2692399999999999</v>
      </c>
      <c r="G475">
        <v>6.06351</v>
      </c>
      <c r="H475">
        <v>6.3611300000000002</v>
      </c>
    </row>
    <row r="476" spans="1:8" x14ac:dyDescent="0.3">
      <c r="A476">
        <v>2002</v>
      </c>
      <c r="B476">
        <v>1616.12</v>
      </c>
      <c r="C476">
        <v>36128.300000000003</v>
      </c>
      <c r="D476">
        <v>6.1158200000000003</v>
      </c>
      <c r="E476">
        <v>6.1047500000000001</v>
      </c>
      <c r="F476">
        <v>1.2692399999999999</v>
      </c>
      <c r="G476">
        <v>5.99411</v>
      </c>
      <c r="H476">
        <v>6.2375299999999996</v>
      </c>
    </row>
    <row r="477" spans="1:8" x14ac:dyDescent="0.3">
      <c r="A477">
        <v>2003</v>
      </c>
      <c r="B477">
        <v>1415.3</v>
      </c>
      <c r="C477" s="1">
        <v>1609700</v>
      </c>
      <c r="D477">
        <v>5.5728200000000001</v>
      </c>
      <c r="E477">
        <v>5.5745399999999998</v>
      </c>
      <c r="F477">
        <v>1.2692399999999999</v>
      </c>
      <c r="G477">
        <v>5.4441100000000002</v>
      </c>
      <c r="H477">
        <v>5.70153</v>
      </c>
    </row>
    <row r="478" spans="1:8" x14ac:dyDescent="0.3">
      <c r="A478">
        <v>2004</v>
      </c>
      <c r="B478">
        <v>2520.4699999999998</v>
      </c>
      <c r="C478">
        <v>2621.58</v>
      </c>
      <c r="D478">
        <v>5.4183399999999997</v>
      </c>
      <c r="E478">
        <v>5.3792299999999997</v>
      </c>
      <c r="F478">
        <v>1.2692399999999999</v>
      </c>
      <c r="G478">
        <v>5.27902</v>
      </c>
      <c r="H478">
        <v>5.5576600000000003</v>
      </c>
    </row>
    <row r="479" spans="1:8" x14ac:dyDescent="0.3">
      <c r="A479">
        <v>2005</v>
      </c>
      <c r="B479">
        <v>1960.41</v>
      </c>
      <c r="C479">
        <v>4166.3</v>
      </c>
      <c r="D479">
        <v>5.5352300000000003</v>
      </c>
      <c r="E479">
        <v>5.5595100000000004</v>
      </c>
      <c r="F479">
        <v>1.2692399999999999</v>
      </c>
      <c r="G479">
        <v>5.4079800000000002</v>
      </c>
      <c r="H479">
        <v>5.6624699999999999</v>
      </c>
    </row>
    <row r="480" spans="1:8" x14ac:dyDescent="0.3">
      <c r="A480">
        <v>2006</v>
      </c>
      <c r="B480">
        <v>1372.96</v>
      </c>
      <c r="C480">
        <v>595.76800000000003</v>
      </c>
      <c r="D480">
        <v>5.8189099999999998</v>
      </c>
      <c r="E480">
        <v>5.8912899999999997</v>
      </c>
      <c r="F480">
        <v>1.2692399999999999</v>
      </c>
      <c r="G480">
        <v>5.67875</v>
      </c>
      <c r="H480">
        <v>5.9590800000000002</v>
      </c>
    </row>
    <row r="481" spans="1:16" x14ac:dyDescent="0.3">
      <c r="A481">
        <v>2007</v>
      </c>
      <c r="B481">
        <v>2761.84</v>
      </c>
      <c r="C481">
        <v>935.46299999999997</v>
      </c>
      <c r="D481">
        <v>6.1960199999999999</v>
      </c>
      <c r="E481">
        <v>6.2576900000000002</v>
      </c>
      <c r="F481">
        <v>1.2692399999999999</v>
      </c>
      <c r="G481">
        <v>6.0703500000000004</v>
      </c>
      <c r="H481">
        <v>6.3216999999999999</v>
      </c>
    </row>
    <row r="482" spans="1:16" x14ac:dyDescent="0.3">
      <c r="A482">
        <v>2008</v>
      </c>
      <c r="B482">
        <v>2900</v>
      </c>
      <c r="C482">
        <v>7560.6</v>
      </c>
      <c r="D482">
        <v>6.5677399999999997</v>
      </c>
      <c r="E482">
        <v>6.5428800000000003</v>
      </c>
      <c r="F482">
        <v>1.2692399999999999</v>
      </c>
      <c r="G482">
        <v>6.4300699999999997</v>
      </c>
      <c r="H482">
        <v>6.7054099999999996</v>
      </c>
    </row>
    <row r="483" spans="1:16" x14ac:dyDescent="0.3">
      <c r="A483">
        <v>2009</v>
      </c>
      <c r="B483">
        <v>1245.1500000000001</v>
      </c>
      <c r="C483">
        <v>1177.9100000000001</v>
      </c>
      <c r="D483">
        <v>6.0205399999999996</v>
      </c>
      <c r="E483">
        <v>5.9431000000000003</v>
      </c>
      <c r="F483">
        <v>1.2692399999999999</v>
      </c>
      <c r="G483">
        <v>5.8848500000000001</v>
      </c>
      <c r="H483">
        <v>6.1562200000000002</v>
      </c>
    </row>
    <row r="484" spans="1:16" x14ac:dyDescent="0.3">
      <c r="A484">
        <v>2010</v>
      </c>
      <c r="B484">
        <v>3072.52</v>
      </c>
      <c r="C484">
        <v>2992.05</v>
      </c>
      <c r="D484">
        <v>5.2409800000000004</v>
      </c>
      <c r="E484">
        <v>5.1998199999999999</v>
      </c>
      <c r="F484">
        <v>1.2692399999999999</v>
      </c>
      <c r="G484">
        <v>5.1052999999999997</v>
      </c>
      <c r="H484">
        <v>5.3766699999999998</v>
      </c>
    </row>
    <row r="485" spans="1:16" x14ac:dyDescent="0.3">
      <c r="A485">
        <v>2011</v>
      </c>
      <c r="B485">
        <v>2678.12</v>
      </c>
      <c r="C485">
        <v>36371.4</v>
      </c>
      <c r="D485">
        <v>5.4187099999999999</v>
      </c>
      <c r="E485">
        <v>5.4089499999999999</v>
      </c>
      <c r="F485">
        <v>1.2692399999999999</v>
      </c>
      <c r="G485">
        <v>5.2830199999999996</v>
      </c>
      <c r="H485">
        <v>5.5543899999999997</v>
      </c>
    </row>
    <row r="486" spans="1:16" x14ac:dyDescent="0.3">
      <c r="A486">
        <v>2012</v>
      </c>
      <c r="B486">
        <v>1402.66</v>
      </c>
      <c r="C486">
        <v>235.887</v>
      </c>
      <c r="D486">
        <v>5.7534299999999998</v>
      </c>
      <c r="E486">
        <v>5.6101700000000001</v>
      </c>
      <c r="F486">
        <v>1.2692399999999999</v>
      </c>
      <c r="G486">
        <v>5.6177400000000004</v>
      </c>
      <c r="H486">
        <v>5.8891099999999996</v>
      </c>
    </row>
    <row r="487" spans="1:16" x14ac:dyDescent="0.3">
      <c r="A487" t="s">
        <v>88</v>
      </c>
    </row>
    <row r="488" spans="1:16" x14ac:dyDescent="0.3">
      <c r="B488">
        <v>1.15441E-3</v>
      </c>
      <c r="C488">
        <v>1.33002E-2</v>
      </c>
      <c r="D488">
        <v>4.1323699999999998E-2</v>
      </c>
      <c r="E488">
        <v>0.20161100000000001</v>
      </c>
      <c r="F488">
        <v>0.21235200000000001</v>
      </c>
      <c r="G488">
        <v>0.211343</v>
      </c>
      <c r="H488">
        <v>0.20208000000000001</v>
      </c>
      <c r="I488">
        <v>0.19081699999999999</v>
      </c>
      <c r="J488">
        <v>0.18032000000000001</v>
      </c>
      <c r="K488">
        <v>0.172597</v>
      </c>
      <c r="L488">
        <v>0.172597</v>
      </c>
      <c r="M488">
        <v>0.172597</v>
      </c>
      <c r="N488">
        <v>0.172597</v>
      </c>
      <c r="O488">
        <v>0.172597</v>
      </c>
      <c r="P488">
        <v>0.172597</v>
      </c>
    </row>
    <row r="489" spans="1:16" x14ac:dyDescent="0.3">
      <c r="B489">
        <v>9.48878E-4</v>
      </c>
      <c r="C489">
        <v>1.1768499999999999E-2</v>
      </c>
      <c r="D489">
        <v>4.9947199999999997E-2</v>
      </c>
      <c r="E489">
        <v>0.19802500000000001</v>
      </c>
      <c r="F489">
        <v>0.187276</v>
      </c>
      <c r="G489">
        <v>0.17526900000000001</v>
      </c>
      <c r="H489">
        <v>0.16484099999999999</v>
      </c>
      <c r="I489">
        <v>0.15598699999999999</v>
      </c>
      <c r="J489">
        <v>0.148012</v>
      </c>
      <c r="K489">
        <v>0.14182600000000001</v>
      </c>
      <c r="L489">
        <v>0.14182600000000001</v>
      </c>
      <c r="M489">
        <v>0.14182600000000001</v>
      </c>
      <c r="N489">
        <v>0.14182600000000001</v>
      </c>
      <c r="O489">
        <v>0.14182600000000001</v>
      </c>
      <c r="P489">
        <v>0.14182600000000001</v>
      </c>
    </row>
    <row r="490" spans="1:16" x14ac:dyDescent="0.3">
      <c r="B490">
        <v>9.0935899999999999E-4</v>
      </c>
      <c r="C490">
        <v>1.43451E-2</v>
      </c>
      <c r="D490">
        <v>5.4772700000000001E-2</v>
      </c>
      <c r="E490">
        <v>0.173428</v>
      </c>
      <c r="F490">
        <v>0.16658500000000001</v>
      </c>
      <c r="G490">
        <v>0.15511800000000001</v>
      </c>
      <c r="H490">
        <v>0.14651400000000001</v>
      </c>
      <c r="I490">
        <v>0.13891899999999999</v>
      </c>
      <c r="J490">
        <v>0.13291500000000001</v>
      </c>
      <c r="K490">
        <v>0.12871299999999999</v>
      </c>
      <c r="L490">
        <v>0.12871299999999999</v>
      </c>
      <c r="M490">
        <v>0.12871299999999999</v>
      </c>
      <c r="N490">
        <v>0.12871299999999999</v>
      </c>
      <c r="O490">
        <v>0.12871299999999999</v>
      </c>
      <c r="P490">
        <v>0.12871299999999999</v>
      </c>
    </row>
    <row r="491" spans="1:16" x14ac:dyDescent="0.3">
      <c r="B491">
        <v>1.53728E-3</v>
      </c>
      <c r="C491">
        <v>2.90733E-2</v>
      </c>
      <c r="D491">
        <v>0.15935299999999999</v>
      </c>
      <c r="E491">
        <v>0.244033</v>
      </c>
      <c r="F491">
        <v>0.24338799999999999</v>
      </c>
      <c r="G491">
        <v>0.23557700000000001</v>
      </c>
      <c r="H491">
        <v>0.23288300000000001</v>
      </c>
      <c r="I491">
        <v>0.229157</v>
      </c>
      <c r="J491">
        <v>0.225077</v>
      </c>
      <c r="K491">
        <v>0.22373799999999999</v>
      </c>
      <c r="L491">
        <v>0.22373799999999999</v>
      </c>
      <c r="M491">
        <v>0.22373799999999999</v>
      </c>
      <c r="N491">
        <v>0.22373799999999999</v>
      </c>
      <c r="O491">
        <v>0.22373799999999999</v>
      </c>
      <c r="P491">
        <v>0.22373799999999999</v>
      </c>
    </row>
    <row r="492" spans="1:16" x14ac:dyDescent="0.3">
      <c r="B492">
        <v>1.6866299999999999E-3</v>
      </c>
      <c r="C492">
        <v>3.2967299999999998E-2</v>
      </c>
      <c r="D492">
        <v>0.127385</v>
      </c>
      <c r="E492">
        <v>0.274561</v>
      </c>
      <c r="F492">
        <v>0.25895699999999999</v>
      </c>
      <c r="G492">
        <v>0.243285</v>
      </c>
      <c r="H492">
        <v>0.23494999999999999</v>
      </c>
      <c r="I492">
        <v>0.22791600000000001</v>
      </c>
      <c r="J492">
        <v>0.22251899999999999</v>
      </c>
      <c r="K492">
        <v>0.218394</v>
      </c>
      <c r="L492">
        <v>0.218394</v>
      </c>
      <c r="M492">
        <v>0.218394</v>
      </c>
      <c r="N492">
        <v>0.218394</v>
      </c>
      <c r="O492">
        <v>0.218394</v>
      </c>
      <c r="P492">
        <v>0.218394</v>
      </c>
    </row>
    <row r="493" spans="1:16" x14ac:dyDescent="0.3">
      <c r="B493">
        <v>1.65964E-3</v>
      </c>
      <c r="C493">
        <v>3.3438500000000003E-2</v>
      </c>
      <c r="D493">
        <v>0.176868</v>
      </c>
      <c r="E493">
        <v>0.229681</v>
      </c>
      <c r="F493">
        <v>0.21932399999999999</v>
      </c>
      <c r="G493">
        <v>0.20888799999999999</v>
      </c>
      <c r="H493">
        <v>0.207011</v>
      </c>
      <c r="I493">
        <v>0.20568500000000001</v>
      </c>
      <c r="J493">
        <v>0.20477300000000001</v>
      </c>
      <c r="K493">
        <v>0.21889800000000001</v>
      </c>
      <c r="L493">
        <v>0.21889800000000001</v>
      </c>
      <c r="M493">
        <v>0.21889800000000001</v>
      </c>
      <c r="N493">
        <v>0.21889800000000001</v>
      </c>
      <c r="O493">
        <v>0.21889800000000001</v>
      </c>
      <c r="P493">
        <v>0.21889800000000001</v>
      </c>
    </row>
    <row r="494" spans="1:16" x14ac:dyDescent="0.3">
      <c r="B494">
        <v>2.2601800000000001E-3</v>
      </c>
      <c r="C494">
        <v>6.6436400000000007E-2</v>
      </c>
      <c r="D494">
        <v>0.24259900000000001</v>
      </c>
      <c r="E494">
        <v>0.23688300000000001</v>
      </c>
      <c r="F494">
        <v>0.23184399999999999</v>
      </c>
      <c r="G494">
        <v>0.22504399999999999</v>
      </c>
      <c r="H494">
        <v>0.26336799999999999</v>
      </c>
      <c r="I494">
        <v>0.26316899999999999</v>
      </c>
      <c r="J494">
        <v>0.26297199999999998</v>
      </c>
      <c r="K494">
        <v>0.42104999999999998</v>
      </c>
      <c r="L494">
        <v>0.42104999999999998</v>
      </c>
      <c r="M494">
        <v>0.42104999999999998</v>
      </c>
      <c r="N494">
        <v>0.42104999999999998</v>
      </c>
      <c r="O494">
        <v>0.42104999999999998</v>
      </c>
      <c r="P494">
        <v>0.42104999999999998</v>
      </c>
    </row>
    <row r="495" spans="1:16" x14ac:dyDescent="0.3">
      <c r="B495">
        <v>2.87864E-3</v>
      </c>
      <c r="C495">
        <v>7.4042700000000003E-2</v>
      </c>
      <c r="D495">
        <v>0.28004000000000001</v>
      </c>
      <c r="E495">
        <v>0.31847300000000001</v>
      </c>
      <c r="F495">
        <v>0.35244700000000001</v>
      </c>
      <c r="G495">
        <v>0.34084700000000001</v>
      </c>
      <c r="H495">
        <v>0.33802599999999999</v>
      </c>
      <c r="I495">
        <v>0.34121200000000002</v>
      </c>
      <c r="J495">
        <v>0.34414800000000001</v>
      </c>
      <c r="K495">
        <v>0.66547299999999998</v>
      </c>
      <c r="L495">
        <v>0.66547299999999998</v>
      </c>
      <c r="M495">
        <v>0.66547299999999998</v>
      </c>
      <c r="N495">
        <v>0.66547299999999998</v>
      </c>
      <c r="O495">
        <v>0.66547299999999998</v>
      </c>
      <c r="P495">
        <v>0.66547299999999998</v>
      </c>
    </row>
    <row r="496" spans="1:16" x14ac:dyDescent="0.3">
      <c r="B496">
        <v>3.2025600000000001E-3</v>
      </c>
      <c r="C496">
        <v>0.13099</v>
      </c>
      <c r="D496">
        <v>0.38735599999999998</v>
      </c>
      <c r="E496">
        <v>0.39975699999999997</v>
      </c>
      <c r="F496">
        <v>0.39339800000000003</v>
      </c>
      <c r="G496">
        <v>0.38683200000000001</v>
      </c>
      <c r="H496">
        <v>0.38662000000000002</v>
      </c>
      <c r="I496">
        <v>0.38551600000000003</v>
      </c>
      <c r="J496">
        <v>0.41044999999999998</v>
      </c>
      <c r="K496">
        <v>0.64859500000000003</v>
      </c>
      <c r="L496">
        <v>0.64859500000000003</v>
      </c>
      <c r="M496">
        <v>0.64859500000000003</v>
      </c>
      <c r="N496">
        <v>0.64859500000000003</v>
      </c>
      <c r="O496">
        <v>0.64859500000000003</v>
      </c>
      <c r="P496">
        <v>0.64859500000000003</v>
      </c>
    </row>
    <row r="497" spans="2:16" x14ac:dyDescent="0.3">
      <c r="B497">
        <v>3.6148399999999998E-3</v>
      </c>
      <c r="C497">
        <v>0.16712399999999999</v>
      </c>
      <c r="D497">
        <v>0.45164599999999999</v>
      </c>
      <c r="E497">
        <v>0.53061999999999998</v>
      </c>
      <c r="F497">
        <v>0.52766199999999996</v>
      </c>
      <c r="G497">
        <v>0.52329400000000004</v>
      </c>
      <c r="H497">
        <v>0.51872600000000002</v>
      </c>
      <c r="I497">
        <v>0.51690700000000001</v>
      </c>
      <c r="J497">
        <v>0.51915999999999995</v>
      </c>
      <c r="K497">
        <v>0.68287399999999998</v>
      </c>
      <c r="L497">
        <v>0.68287399999999998</v>
      </c>
      <c r="M497">
        <v>0.68287399999999998</v>
      </c>
      <c r="N497">
        <v>0.68287399999999998</v>
      </c>
      <c r="O497">
        <v>0.68287399999999998</v>
      </c>
      <c r="P497">
        <v>0.68287399999999998</v>
      </c>
    </row>
    <row r="498" spans="2:16" x14ac:dyDescent="0.3">
      <c r="B498">
        <v>3.70258E-3</v>
      </c>
      <c r="C498">
        <v>0.233566</v>
      </c>
      <c r="D498">
        <v>0.57730599999999999</v>
      </c>
      <c r="E498">
        <v>0.57032899999999997</v>
      </c>
      <c r="F498">
        <v>0.56262299999999998</v>
      </c>
      <c r="G498">
        <v>0.55451099999999998</v>
      </c>
      <c r="H498">
        <v>0.55299200000000004</v>
      </c>
      <c r="I498">
        <v>0.55945400000000001</v>
      </c>
      <c r="J498">
        <v>0.56281700000000001</v>
      </c>
      <c r="K498">
        <v>0.594445</v>
      </c>
      <c r="L498">
        <v>0.594445</v>
      </c>
      <c r="M498">
        <v>0.594445</v>
      </c>
      <c r="N498">
        <v>0.594445</v>
      </c>
      <c r="O498">
        <v>0.594445</v>
      </c>
      <c r="P498">
        <v>0.594445</v>
      </c>
    </row>
    <row r="499" spans="2:16" x14ac:dyDescent="0.3">
      <c r="B499">
        <v>2.6832100000000001E-3</v>
      </c>
      <c r="C499">
        <v>0.10928599999999999</v>
      </c>
      <c r="D499">
        <v>0.53992099999999998</v>
      </c>
      <c r="E499">
        <v>0.50029599999999996</v>
      </c>
      <c r="F499">
        <v>0.47765600000000003</v>
      </c>
      <c r="G499">
        <v>0.466169</v>
      </c>
      <c r="H499">
        <v>0.46083200000000002</v>
      </c>
      <c r="I499">
        <v>0.45946700000000001</v>
      </c>
      <c r="J499">
        <v>0.45946599999999999</v>
      </c>
      <c r="K499">
        <v>0.53414499999999998</v>
      </c>
      <c r="L499">
        <v>0.53414499999999998</v>
      </c>
      <c r="M499">
        <v>0.53414499999999998</v>
      </c>
      <c r="N499">
        <v>0.53414499999999998</v>
      </c>
      <c r="O499">
        <v>0.53414499999999998</v>
      </c>
      <c r="P499">
        <v>0.53414499999999998</v>
      </c>
    </row>
    <row r="500" spans="2:16" x14ac:dyDescent="0.3">
      <c r="B500">
        <v>2.1501599999999999E-3</v>
      </c>
      <c r="C500">
        <v>9.2568399999999995E-2</v>
      </c>
      <c r="D500">
        <v>0.38516600000000001</v>
      </c>
      <c r="E500">
        <v>0.47389500000000001</v>
      </c>
      <c r="F500">
        <v>0.44946999999999998</v>
      </c>
      <c r="G500">
        <v>0.43501099999999998</v>
      </c>
      <c r="H500">
        <v>0.42630800000000002</v>
      </c>
      <c r="I500">
        <v>0.421954</v>
      </c>
      <c r="J500">
        <v>0.42019600000000001</v>
      </c>
      <c r="K500">
        <v>0.44334299999999999</v>
      </c>
      <c r="L500">
        <v>0.44334299999999999</v>
      </c>
      <c r="M500">
        <v>0.44334299999999999</v>
      </c>
      <c r="N500">
        <v>0.44334299999999999</v>
      </c>
      <c r="O500">
        <v>0.44334299999999999</v>
      </c>
      <c r="P500">
        <v>0.44334299999999999</v>
      </c>
    </row>
    <row r="501" spans="2:16" x14ac:dyDescent="0.3">
      <c r="B501">
        <v>1.75066E-3</v>
      </c>
      <c r="C501">
        <v>0.108237</v>
      </c>
      <c r="D501">
        <v>0.28668500000000002</v>
      </c>
      <c r="E501">
        <v>0.35663099999999998</v>
      </c>
      <c r="F501">
        <v>0.373587</v>
      </c>
      <c r="G501">
        <v>0.36543999999999999</v>
      </c>
      <c r="H501">
        <v>0.36071700000000001</v>
      </c>
      <c r="I501">
        <v>0.35785</v>
      </c>
      <c r="J501">
        <v>0.355902</v>
      </c>
      <c r="K501">
        <v>0.35434500000000002</v>
      </c>
      <c r="L501">
        <v>0.35434500000000002</v>
      </c>
      <c r="M501">
        <v>0.35434500000000002</v>
      </c>
      <c r="N501">
        <v>0.35434500000000002</v>
      </c>
      <c r="O501">
        <v>0.35434500000000002</v>
      </c>
      <c r="P501">
        <v>0.35434500000000002</v>
      </c>
    </row>
    <row r="502" spans="2:16" x14ac:dyDescent="0.3">
      <c r="B502">
        <v>1.6547700000000001E-3</v>
      </c>
      <c r="C502">
        <v>9.8208500000000004E-2</v>
      </c>
      <c r="D502">
        <v>0.31159500000000001</v>
      </c>
      <c r="E502">
        <v>0.36088900000000002</v>
      </c>
      <c r="F502">
        <v>0.366454</v>
      </c>
      <c r="G502">
        <v>0.35569899999999999</v>
      </c>
      <c r="H502">
        <v>0.369259</v>
      </c>
      <c r="I502">
        <v>0.37447000000000003</v>
      </c>
      <c r="J502">
        <v>0.37345499999999998</v>
      </c>
      <c r="K502">
        <v>0.37120599999999998</v>
      </c>
      <c r="L502">
        <v>0.37120599999999998</v>
      </c>
      <c r="M502">
        <v>0.37120599999999998</v>
      </c>
      <c r="N502">
        <v>0.37120599999999998</v>
      </c>
      <c r="O502">
        <v>0.37120599999999998</v>
      </c>
      <c r="P502">
        <v>0.37120599999999998</v>
      </c>
    </row>
    <row r="503" spans="2:16" x14ac:dyDescent="0.3">
      <c r="B503">
        <v>1.47617E-3</v>
      </c>
      <c r="C503">
        <v>5.6567199999999998E-2</v>
      </c>
      <c r="D503">
        <v>0.26541999999999999</v>
      </c>
      <c r="E503">
        <v>0.31989699999999999</v>
      </c>
      <c r="F503">
        <v>0.40079500000000001</v>
      </c>
      <c r="G503">
        <v>0.39654899999999998</v>
      </c>
      <c r="H503">
        <v>0.38552399999999998</v>
      </c>
      <c r="I503">
        <v>0.40055299999999999</v>
      </c>
      <c r="J503">
        <v>0.39966200000000002</v>
      </c>
      <c r="K503">
        <v>0.39724199999999998</v>
      </c>
      <c r="L503">
        <v>0.39724199999999998</v>
      </c>
      <c r="M503">
        <v>0.39724199999999998</v>
      </c>
      <c r="N503">
        <v>0.39724199999999998</v>
      </c>
      <c r="O503">
        <v>0.39724199999999998</v>
      </c>
      <c r="P503">
        <v>0.39724199999999998</v>
      </c>
    </row>
    <row r="504" spans="2:16" x14ac:dyDescent="0.3">
      <c r="B504">
        <v>9.0986400000000003E-4</v>
      </c>
      <c r="C504">
        <v>2.29118E-2</v>
      </c>
      <c r="D504">
        <v>0.15561900000000001</v>
      </c>
      <c r="E504">
        <v>0.32210499999999997</v>
      </c>
      <c r="F504">
        <v>0.38440200000000002</v>
      </c>
      <c r="G504">
        <v>0.40645599999999998</v>
      </c>
      <c r="H504">
        <v>0.39574500000000001</v>
      </c>
      <c r="I504">
        <v>0.39018700000000001</v>
      </c>
      <c r="J504">
        <v>0.38835999999999998</v>
      </c>
      <c r="K504">
        <v>0.38754300000000003</v>
      </c>
      <c r="L504">
        <v>0.38754300000000003</v>
      </c>
      <c r="M504">
        <v>0.38754300000000003</v>
      </c>
      <c r="N504">
        <v>0.38754300000000003</v>
      </c>
      <c r="O504">
        <v>0.38754300000000003</v>
      </c>
      <c r="P504">
        <v>0.38754300000000003</v>
      </c>
    </row>
    <row r="505" spans="2:16" x14ac:dyDescent="0.3">
      <c r="B505">
        <v>4.83139E-4</v>
      </c>
      <c r="C505">
        <v>1.0168200000000001E-2</v>
      </c>
      <c r="D505">
        <v>7.6775700000000002E-2</v>
      </c>
      <c r="E505">
        <v>0.204097</v>
      </c>
      <c r="F505">
        <v>0.31250299999999998</v>
      </c>
      <c r="G505">
        <v>0.30834899999999998</v>
      </c>
      <c r="H505">
        <v>0.30415999999999999</v>
      </c>
      <c r="I505">
        <v>0.30259599999999998</v>
      </c>
      <c r="J505">
        <v>0.30229400000000001</v>
      </c>
      <c r="K505">
        <v>0.33457100000000001</v>
      </c>
      <c r="L505">
        <v>0.33457100000000001</v>
      </c>
      <c r="M505">
        <v>0.33457100000000001</v>
      </c>
      <c r="N505">
        <v>0.33457100000000001</v>
      </c>
      <c r="O505">
        <v>0.33457100000000001</v>
      </c>
      <c r="P505">
        <v>0.33457100000000001</v>
      </c>
    </row>
    <row r="506" spans="2:16" x14ac:dyDescent="0.3">
      <c r="B506">
        <v>2.6445800000000002E-4</v>
      </c>
      <c r="C506">
        <v>4.7611399999999996E-3</v>
      </c>
      <c r="D506">
        <v>3.1840599999999997E-2</v>
      </c>
      <c r="E506">
        <v>0.120806</v>
      </c>
      <c r="F506">
        <v>0.19977900000000001</v>
      </c>
      <c r="G506">
        <v>0.21090400000000001</v>
      </c>
      <c r="H506">
        <v>0.208292</v>
      </c>
      <c r="I506">
        <v>0.21623400000000001</v>
      </c>
      <c r="J506">
        <v>0.22060299999999999</v>
      </c>
      <c r="K506">
        <v>0.281254</v>
      </c>
      <c r="L506">
        <v>0.281254</v>
      </c>
      <c r="M506">
        <v>0.281254</v>
      </c>
      <c r="N506">
        <v>0.281254</v>
      </c>
      <c r="O506">
        <v>0.281254</v>
      </c>
      <c r="P506">
        <v>0.281254</v>
      </c>
    </row>
    <row r="507" spans="2:16" x14ac:dyDescent="0.3">
      <c r="B507" s="1">
        <v>2.0239699999999999E-4</v>
      </c>
      <c r="C507">
        <v>4.7387999999999996E-3</v>
      </c>
      <c r="D507">
        <v>2.6554399999999999E-2</v>
      </c>
      <c r="E507">
        <v>8.8777400000000006E-2</v>
      </c>
      <c r="F507">
        <v>0.13988</v>
      </c>
      <c r="G507">
        <v>0.189501</v>
      </c>
      <c r="H507">
        <v>0.18804299999999999</v>
      </c>
      <c r="I507">
        <v>0.19437599999999999</v>
      </c>
      <c r="J507">
        <v>0.21364</v>
      </c>
      <c r="K507">
        <v>0.30547999999999997</v>
      </c>
      <c r="L507">
        <v>0.30547999999999997</v>
      </c>
      <c r="M507">
        <v>0.30547999999999997</v>
      </c>
      <c r="N507">
        <v>0.30547999999999997</v>
      </c>
      <c r="O507">
        <v>0.30547999999999997</v>
      </c>
      <c r="P507">
        <v>0.30547999999999997</v>
      </c>
    </row>
    <row r="508" spans="2:16" x14ac:dyDescent="0.3">
      <c r="B508">
        <v>1.71442E-4</v>
      </c>
      <c r="C508">
        <v>3.8399800000000002E-3</v>
      </c>
      <c r="D508">
        <v>2.6144400000000002E-2</v>
      </c>
      <c r="E508">
        <v>8.18242E-2</v>
      </c>
      <c r="F508">
        <v>0.16590199999999999</v>
      </c>
      <c r="G508">
        <v>0.16039600000000001</v>
      </c>
      <c r="H508">
        <v>0.18174699999999999</v>
      </c>
      <c r="I508">
        <v>0.19054299999999999</v>
      </c>
      <c r="J508">
        <v>0.21257300000000001</v>
      </c>
      <c r="K508">
        <v>0.322434</v>
      </c>
      <c r="L508">
        <v>0.322434</v>
      </c>
      <c r="M508">
        <v>0.322434</v>
      </c>
      <c r="N508">
        <v>0.322434</v>
      </c>
      <c r="O508">
        <v>0.322434</v>
      </c>
      <c r="P508">
        <v>0.322434</v>
      </c>
    </row>
    <row r="509" spans="2:16" x14ac:dyDescent="0.3">
      <c r="B509" s="1">
        <v>1.54124E-4</v>
      </c>
      <c r="C509">
        <v>5.2477799999999996E-3</v>
      </c>
      <c r="D509">
        <v>3.0782899999999998E-2</v>
      </c>
      <c r="E509">
        <v>6.1429699999999997E-2</v>
      </c>
      <c r="F509">
        <v>0.121519</v>
      </c>
      <c r="G509">
        <v>0.19606699999999999</v>
      </c>
      <c r="H509">
        <v>0.185474</v>
      </c>
      <c r="I509">
        <v>0.20086999999999999</v>
      </c>
      <c r="J509">
        <v>0.21925</v>
      </c>
      <c r="K509">
        <v>0.34171099999999999</v>
      </c>
      <c r="L509">
        <v>0.34171099999999999</v>
      </c>
      <c r="M509">
        <v>0.34171099999999999</v>
      </c>
      <c r="N509">
        <v>0.34171099999999999</v>
      </c>
      <c r="O509">
        <v>0.34171099999999999</v>
      </c>
      <c r="P509">
        <v>0.34171099999999999</v>
      </c>
    </row>
    <row r="510" spans="2:16" x14ac:dyDescent="0.3">
      <c r="B510">
        <v>1.2778900000000001E-4</v>
      </c>
      <c r="C510">
        <v>5.5795699999999998E-3</v>
      </c>
      <c r="D510">
        <v>2.7638800000000002E-2</v>
      </c>
      <c r="E510">
        <v>7.7758300000000002E-2</v>
      </c>
      <c r="F510">
        <v>0.10807799999999999</v>
      </c>
      <c r="G510">
        <v>0.178171</v>
      </c>
      <c r="H510">
        <v>0.180204</v>
      </c>
      <c r="I510">
        <v>0.16218199999999999</v>
      </c>
      <c r="J510">
        <v>0.200049</v>
      </c>
      <c r="K510">
        <v>0.288933</v>
      </c>
      <c r="L510">
        <v>0.288933</v>
      </c>
      <c r="M510">
        <v>0.288933</v>
      </c>
      <c r="N510">
        <v>0.288933</v>
      </c>
      <c r="O510">
        <v>0.288933</v>
      </c>
      <c r="P510">
        <v>0.288933</v>
      </c>
    </row>
    <row r="511" spans="2:16" x14ac:dyDescent="0.3">
      <c r="B511" s="1">
        <v>8.0257200000000001E-5</v>
      </c>
      <c r="C511">
        <v>3.9389300000000002E-3</v>
      </c>
      <c r="D511">
        <v>1.8964100000000001E-2</v>
      </c>
      <c r="E511">
        <v>4.4270900000000002E-2</v>
      </c>
      <c r="F511">
        <v>7.4512800000000004E-2</v>
      </c>
      <c r="G511">
        <v>0.115011</v>
      </c>
      <c r="H511">
        <v>0.11373900000000001</v>
      </c>
      <c r="I511">
        <v>0.170433</v>
      </c>
      <c r="J511">
        <v>0.16983899999999999</v>
      </c>
      <c r="K511">
        <v>0.209338</v>
      </c>
      <c r="L511">
        <v>0.209338</v>
      </c>
      <c r="M511">
        <v>0.209338</v>
      </c>
      <c r="N511">
        <v>0.209338</v>
      </c>
      <c r="O511">
        <v>0.209338</v>
      </c>
      <c r="P511">
        <v>0.209338</v>
      </c>
    </row>
    <row r="512" spans="2:16" x14ac:dyDescent="0.3">
      <c r="B512">
        <v>1.06389E-4</v>
      </c>
      <c r="C512">
        <v>5.6115399999999999E-3</v>
      </c>
      <c r="D512">
        <v>7.86414E-2</v>
      </c>
      <c r="E512">
        <v>7.5193099999999999E-2</v>
      </c>
      <c r="F512">
        <v>0.141351</v>
      </c>
      <c r="G512">
        <v>0.14105599999999999</v>
      </c>
      <c r="H512">
        <v>0.19700500000000001</v>
      </c>
      <c r="I512">
        <v>0.18390599999999999</v>
      </c>
      <c r="J512">
        <v>0.18715799999999999</v>
      </c>
      <c r="K512">
        <v>0.181614</v>
      </c>
      <c r="L512">
        <v>0.181614</v>
      </c>
      <c r="M512">
        <v>0.181614</v>
      </c>
      <c r="N512">
        <v>0.181614</v>
      </c>
      <c r="O512">
        <v>0.181614</v>
      </c>
      <c r="P512">
        <v>0.181614</v>
      </c>
    </row>
    <row r="513" spans="2:16" x14ac:dyDescent="0.3">
      <c r="B513" s="1">
        <v>9.0853099999999999E-5</v>
      </c>
      <c r="C513">
        <v>5.4922E-3</v>
      </c>
      <c r="D513">
        <v>4.0133299999999997E-2</v>
      </c>
      <c r="E513">
        <v>8.8152099999999997E-2</v>
      </c>
      <c r="F513">
        <v>0.12109499999999999</v>
      </c>
      <c r="G513">
        <v>0.162024</v>
      </c>
      <c r="H513">
        <v>0.217888</v>
      </c>
      <c r="I513">
        <v>0.20721100000000001</v>
      </c>
      <c r="J513">
        <v>0.195187</v>
      </c>
      <c r="K513">
        <v>0.19406899999999999</v>
      </c>
      <c r="L513">
        <v>0.19406899999999999</v>
      </c>
      <c r="M513">
        <v>0.19406899999999999</v>
      </c>
      <c r="N513">
        <v>0.19406899999999999</v>
      </c>
      <c r="O513">
        <v>0.19406899999999999</v>
      </c>
      <c r="P513">
        <v>0.19406899999999999</v>
      </c>
    </row>
    <row r="514" spans="2:16" x14ac:dyDescent="0.3">
      <c r="B514" s="1">
        <v>1.1617599999999999E-4</v>
      </c>
      <c r="C514">
        <v>8.5579899999999997E-3</v>
      </c>
      <c r="D514">
        <v>4.4838799999999998E-2</v>
      </c>
      <c r="E514">
        <v>0.171045</v>
      </c>
      <c r="F514">
        <v>0.23128899999999999</v>
      </c>
      <c r="G514">
        <v>0.25037199999999998</v>
      </c>
      <c r="H514">
        <v>0.27354699999999998</v>
      </c>
      <c r="I514">
        <v>0.28367900000000001</v>
      </c>
      <c r="J514">
        <v>0.26933600000000002</v>
      </c>
      <c r="K514">
        <v>0.24706500000000001</v>
      </c>
      <c r="L514">
        <v>0.24706500000000001</v>
      </c>
      <c r="M514">
        <v>0.24706500000000001</v>
      </c>
      <c r="N514">
        <v>0.24706500000000001</v>
      </c>
      <c r="O514">
        <v>0.24706500000000001</v>
      </c>
      <c r="P514">
        <v>0.24706500000000001</v>
      </c>
    </row>
    <row r="515" spans="2:16" x14ac:dyDescent="0.3">
      <c r="B515" s="1">
        <v>9.9195200000000002E-5</v>
      </c>
      <c r="C515">
        <v>7.9706599999999992E-3</v>
      </c>
      <c r="D515">
        <v>2.7487299999999999E-2</v>
      </c>
      <c r="E515">
        <v>0.12096700000000001</v>
      </c>
      <c r="F515">
        <v>0.20876</v>
      </c>
      <c r="G515">
        <v>0.24809400000000001</v>
      </c>
      <c r="H515">
        <v>0.33607799999999999</v>
      </c>
      <c r="I515">
        <v>0.282364</v>
      </c>
      <c r="J515">
        <v>0.33462700000000001</v>
      </c>
      <c r="K515">
        <v>0.31776900000000002</v>
      </c>
      <c r="L515">
        <v>0.31776900000000002</v>
      </c>
      <c r="M515">
        <v>0.31776900000000002</v>
      </c>
      <c r="N515">
        <v>0.31776900000000002</v>
      </c>
      <c r="O515">
        <v>0.31776900000000002</v>
      </c>
      <c r="P515">
        <v>0.31776900000000002</v>
      </c>
    </row>
    <row r="516" spans="2:16" x14ac:dyDescent="0.3">
      <c r="B516" s="1">
        <v>1.14881E-4</v>
      </c>
      <c r="C516">
        <v>9.7401899999999993E-3</v>
      </c>
      <c r="D516">
        <v>6.6191E-2</v>
      </c>
      <c r="E516">
        <v>0.103231</v>
      </c>
      <c r="F516">
        <v>0.17669599999999999</v>
      </c>
      <c r="G516">
        <v>0.30191200000000001</v>
      </c>
      <c r="H516">
        <v>0.38917400000000002</v>
      </c>
      <c r="I516">
        <v>0.45480799999999999</v>
      </c>
      <c r="J516">
        <v>0.48180699999999999</v>
      </c>
      <c r="K516">
        <v>0.47683500000000001</v>
      </c>
      <c r="L516">
        <v>0.47683500000000001</v>
      </c>
      <c r="M516">
        <v>0.47683500000000001</v>
      </c>
      <c r="N516">
        <v>0.47683500000000001</v>
      </c>
      <c r="O516">
        <v>0.47683500000000001</v>
      </c>
      <c r="P516">
        <v>0.47683500000000001</v>
      </c>
    </row>
    <row r="517" spans="2:16" x14ac:dyDescent="0.3">
      <c r="B517" s="1">
        <v>6.6465999999999997E-5</v>
      </c>
      <c r="C517">
        <v>2.57567E-3</v>
      </c>
      <c r="D517">
        <v>4.4713299999999997E-2</v>
      </c>
      <c r="E517">
        <v>0.15739</v>
      </c>
      <c r="F517">
        <v>0.126944</v>
      </c>
      <c r="G517">
        <v>0.20601800000000001</v>
      </c>
      <c r="H517">
        <v>0.27287499999999998</v>
      </c>
      <c r="I517">
        <v>0.27192100000000002</v>
      </c>
      <c r="J517">
        <v>0.272843</v>
      </c>
      <c r="K517">
        <v>0.25551200000000002</v>
      </c>
      <c r="L517">
        <v>0.25551200000000002</v>
      </c>
      <c r="M517">
        <v>0.25551200000000002</v>
      </c>
      <c r="N517">
        <v>0.25551200000000002</v>
      </c>
      <c r="O517">
        <v>0.25551200000000002</v>
      </c>
      <c r="P517">
        <v>0.25551200000000002</v>
      </c>
    </row>
    <row r="518" spans="2:16" x14ac:dyDescent="0.3">
      <c r="B518" s="1">
        <v>5.0212600000000001E-5</v>
      </c>
      <c r="C518">
        <v>2.1940100000000001E-3</v>
      </c>
      <c r="D518">
        <v>1.43445E-2</v>
      </c>
      <c r="E518">
        <v>8.8755600000000004E-2</v>
      </c>
      <c r="F518">
        <v>0.23828099999999999</v>
      </c>
      <c r="G518">
        <v>0.22317200000000001</v>
      </c>
      <c r="H518">
        <v>0.22183700000000001</v>
      </c>
      <c r="I518">
        <v>0.21475</v>
      </c>
      <c r="J518">
        <v>0.20694899999999999</v>
      </c>
      <c r="K518">
        <v>0.199627</v>
      </c>
      <c r="L518">
        <v>0.199627</v>
      </c>
      <c r="M518">
        <v>0.199627</v>
      </c>
      <c r="N518">
        <v>0.199627</v>
      </c>
      <c r="O518">
        <v>0.199627</v>
      </c>
      <c r="P518">
        <v>0.199627</v>
      </c>
    </row>
    <row r="519" spans="2:16" x14ac:dyDescent="0.3">
      <c r="B519" s="1">
        <v>4.3593700000000002E-5</v>
      </c>
      <c r="C519">
        <v>2.1077499999999998E-3</v>
      </c>
      <c r="D519">
        <v>9.0560999999999992E-3</v>
      </c>
      <c r="E519">
        <v>3.93347E-2</v>
      </c>
      <c r="F519">
        <v>0.154083</v>
      </c>
      <c r="G519">
        <v>0.30737300000000001</v>
      </c>
      <c r="H519">
        <v>0.27035399999999998</v>
      </c>
      <c r="I519">
        <v>0.25011299999999997</v>
      </c>
      <c r="J519">
        <v>0.23277700000000001</v>
      </c>
      <c r="K519">
        <v>0.222632</v>
      </c>
      <c r="L519">
        <v>0.222632</v>
      </c>
      <c r="M519">
        <v>0.222632</v>
      </c>
      <c r="N519">
        <v>0.222632</v>
      </c>
      <c r="O519">
        <v>0.222632</v>
      </c>
      <c r="P519">
        <v>0.222632</v>
      </c>
    </row>
    <row r="520" spans="2:16" x14ac:dyDescent="0.3">
      <c r="B520" s="1">
        <v>4.6646300000000001E-5</v>
      </c>
      <c r="C520">
        <v>4.9943699999999997E-3</v>
      </c>
      <c r="D520">
        <v>1.51915E-2</v>
      </c>
      <c r="E520">
        <v>1.50945E-2</v>
      </c>
      <c r="F520">
        <v>7.65102E-2</v>
      </c>
      <c r="G520">
        <v>0.26028200000000001</v>
      </c>
      <c r="H520">
        <v>0.39802500000000002</v>
      </c>
      <c r="I520">
        <v>0.36938700000000002</v>
      </c>
      <c r="J520">
        <v>0.33566800000000002</v>
      </c>
      <c r="K520">
        <v>0.30795400000000001</v>
      </c>
      <c r="L520">
        <v>0.30795400000000001</v>
      </c>
      <c r="M520">
        <v>0.30795400000000001</v>
      </c>
      <c r="N520">
        <v>0.30795400000000001</v>
      </c>
      <c r="O520">
        <v>0.30795400000000001</v>
      </c>
      <c r="P520">
        <v>0.30795400000000001</v>
      </c>
    </row>
    <row r="521" spans="2:16" x14ac:dyDescent="0.3">
      <c r="B521" s="1">
        <v>5.08115E-5</v>
      </c>
      <c r="C521">
        <v>9.1941899999999997E-3</v>
      </c>
      <c r="D521">
        <v>1.6990399999999999E-2</v>
      </c>
      <c r="E521">
        <v>4.21693E-2</v>
      </c>
      <c r="F521">
        <v>8.5603499999999999E-2</v>
      </c>
      <c r="G521">
        <v>0.177065</v>
      </c>
      <c r="H521">
        <v>0.29735499999999998</v>
      </c>
      <c r="I521">
        <v>0.315776</v>
      </c>
      <c r="J521">
        <v>0.35502299999999998</v>
      </c>
      <c r="K521">
        <v>0.33372499999999999</v>
      </c>
      <c r="L521">
        <v>0.33372499999999999</v>
      </c>
      <c r="M521">
        <v>0.33372499999999999</v>
      </c>
      <c r="N521">
        <v>0.33372499999999999</v>
      </c>
      <c r="O521">
        <v>0.33372499999999999</v>
      </c>
      <c r="P521">
        <v>0.33372499999999999</v>
      </c>
    </row>
    <row r="522" spans="2:16" x14ac:dyDescent="0.3">
      <c r="B522" s="1">
        <v>4.2143500000000001E-5</v>
      </c>
      <c r="C522">
        <v>4.9582300000000001E-3</v>
      </c>
      <c r="D522">
        <v>1.8990799999999999E-2</v>
      </c>
      <c r="E522">
        <v>4.33015E-2</v>
      </c>
      <c r="F522">
        <v>9.1598799999999994E-2</v>
      </c>
      <c r="G522">
        <v>0.18989700000000001</v>
      </c>
      <c r="H522">
        <v>0.19517899999999999</v>
      </c>
      <c r="I522">
        <v>0.26715800000000001</v>
      </c>
      <c r="J522">
        <v>0.31321399999999999</v>
      </c>
      <c r="K522">
        <v>0.31136000000000003</v>
      </c>
      <c r="L522">
        <v>0.31136000000000003</v>
      </c>
      <c r="M522">
        <v>0.31136000000000003</v>
      </c>
      <c r="N522">
        <v>0.31136000000000003</v>
      </c>
      <c r="O522">
        <v>0.31136000000000003</v>
      </c>
      <c r="P522">
        <v>0.31136000000000003</v>
      </c>
    </row>
    <row r="523" spans="2:16" x14ac:dyDescent="0.3">
      <c r="B523" s="1">
        <v>3.5490700000000002E-5</v>
      </c>
      <c r="C523">
        <v>2.6909500000000001E-3</v>
      </c>
      <c r="D523">
        <v>4.1108199999999998E-2</v>
      </c>
      <c r="E523">
        <v>6.1464999999999999E-2</v>
      </c>
      <c r="F523">
        <v>8.7159799999999996E-2</v>
      </c>
      <c r="G523">
        <v>0.13791999999999999</v>
      </c>
      <c r="H523">
        <v>0.214586</v>
      </c>
      <c r="I523">
        <v>0.20757700000000001</v>
      </c>
      <c r="J523">
        <v>0.19984499999999999</v>
      </c>
      <c r="K523">
        <v>0.186941</v>
      </c>
      <c r="L523">
        <v>0.186941</v>
      </c>
      <c r="M523">
        <v>0.186941</v>
      </c>
      <c r="N523">
        <v>0.186941</v>
      </c>
      <c r="O523">
        <v>0.186941</v>
      </c>
      <c r="P523">
        <v>0.186941</v>
      </c>
    </row>
    <row r="524" spans="2:16" x14ac:dyDescent="0.3">
      <c r="B524" s="1">
        <v>3.6587700000000002E-5</v>
      </c>
      <c r="C524">
        <v>2.4517599999999999E-3</v>
      </c>
      <c r="D524">
        <v>2.3560899999999999E-2</v>
      </c>
      <c r="E524">
        <v>8.8190900000000003E-2</v>
      </c>
      <c r="F524">
        <v>0.13954900000000001</v>
      </c>
      <c r="G524">
        <v>0.13711300000000001</v>
      </c>
      <c r="H524">
        <v>0.239869</v>
      </c>
      <c r="I524">
        <v>0.277536</v>
      </c>
      <c r="J524">
        <v>0.232874</v>
      </c>
      <c r="K524">
        <v>0.209148</v>
      </c>
      <c r="L524">
        <v>0.209148</v>
      </c>
      <c r="M524">
        <v>0.209148</v>
      </c>
      <c r="N524">
        <v>0.209148</v>
      </c>
      <c r="O524">
        <v>0.209148</v>
      </c>
      <c r="P524">
        <v>0.209148</v>
      </c>
    </row>
    <row r="525" spans="2:16" x14ac:dyDescent="0.3">
      <c r="B525" s="1">
        <v>3.5884699999999999E-5</v>
      </c>
      <c r="C525">
        <v>1.57511E-3</v>
      </c>
      <c r="D525">
        <v>1.6414999999999999E-2</v>
      </c>
      <c r="E525">
        <v>6.8674499999999999E-2</v>
      </c>
      <c r="F525">
        <v>0.19320999999999999</v>
      </c>
      <c r="G525">
        <v>0.279669</v>
      </c>
      <c r="H525">
        <v>0.27106999999999998</v>
      </c>
      <c r="I525">
        <v>0.26710400000000001</v>
      </c>
      <c r="J525">
        <v>0.24973300000000001</v>
      </c>
      <c r="K525">
        <v>0.24362900000000001</v>
      </c>
      <c r="L525">
        <v>0.24362900000000001</v>
      </c>
      <c r="M525">
        <v>0.24362900000000001</v>
      </c>
      <c r="N525">
        <v>0.24362900000000001</v>
      </c>
      <c r="O525">
        <v>0.24362900000000001</v>
      </c>
      <c r="P525">
        <v>0.24362900000000001</v>
      </c>
    </row>
    <row r="526" spans="2:16" x14ac:dyDescent="0.3">
      <c r="B526" s="1">
        <v>4.3767599999999997E-5</v>
      </c>
      <c r="C526">
        <v>3.7902399999999998E-3</v>
      </c>
      <c r="D526">
        <v>2.0394099999999998E-2</v>
      </c>
      <c r="E526">
        <v>8.0558400000000002E-2</v>
      </c>
      <c r="F526">
        <v>0.17958099999999999</v>
      </c>
      <c r="G526">
        <v>0.35023900000000002</v>
      </c>
      <c r="H526">
        <v>0.34091100000000002</v>
      </c>
      <c r="I526">
        <v>0.33117200000000002</v>
      </c>
      <c r="J526">
        <v>0.30737300000000001</v>
      </c>
      <c r="K526">
        <v>0.27079500000000001</v>
      </c>
      <c r="L526">
        <v>0.27079500000000001</v>
      </c>
      <c r="M526">
        <v>0.27079500000000001</v>
      </c>
      <c r="N526">
        <v>0.27079500000000001</v>
      </c>
      <c r="O526">
        <v>0.27079500000000001</v>
      </c>
      <c r="P526">
        <v>0.27079500000000001</v>
      </c>
    </row>
    <row r="527" spans="2:16" x14ac:dyDescent="0.3">
      <c r="B527" s="1">
        <v>4.5520399999999999E-5</v>
      </c>
      <c r="C527">
        <v>2.62306E-3</v>
      </c>
      <c r="D527">
        <v>5.0495199999999997E-2</v>
      </c>
      <c r="E527">
        <v>8.1095200000000006E-2</v>
      </c>
      <c r="F527">
        <v>0.21483099999999999</v>
      </c>
      <c r="G527">
        <v>0.32950000000000002</v>
      </c>
      <c r="H527">
        <v>0.37250699999999998</v>
      </c>
      <c r="I527">
        <v>0.353607</v>
      </c>
      <c r="J527">
        <v>0.307421</v>
      </c>
      <c r="K527">
        <v>0.25707999999999998</v>
      </c>
      <c r="L527">
        <v>0.25707999999999998</v>
      </c>
      <c r="M527">
        <v>0.25707999999999998</v>
      </c>
      <c r="N527">
        <v>0.25707999999999998</v>
      </c>
      <c r="O527">
        <v>0.25707999999999998</v>
      </c>
      <c r="P527">
        <v>0.25707999999999998</v>
      </c>
    </row>
    <row r="528" spans="2:16" x14ac:dyDescent="0.3">
      <c r="B528" s="1">
        <v>3.6837300000000001E-5</v>
      </c>
      <c r="C528">
        <v>1.69823E-3</v>
      </c>
      <c r="D528">
        <v>1.9437200000000002E-2</v>
      </c>
      <c r="E528">
        <v>0.16153600000000001</v>
      </c>
      <c r="F528">
        <v>0.184499</v>
      </c>
      <c r="G528">
        <v>0.242673</v>
      </c>
      <c r="H528">
        <v>0.32195400000000002</v>
      </c>
      <c r="I528">
        <v>0.31359700000000001</v>
      </c>
      <c r="J528">
        <v>0.28258699999999998</v>
      </c>
      <c r="K528">
        <v>0.25596099999999999</v>
      </c>
      <c r="L528">
        <v>0.25596099999999999</v>
      </c>
      <c r="M528">
        <v>0.25596099999999999</v>
      </c>
      <c r="N528">
        <v>0.25596099999999999</v>
      </c>
      <c r="O528">
        <v>0.25596099999999999</v>
      </c>
      <c r="P528">
        <v>0.25596099999999999</v>
      </c>
    </row>
    <row r="529" spans="2:16" x14ac:dyDescent="0.3">
      <c r="B529" s="1">
        <v>3.4240399999999998E-5</v>
      </c>
      <c r="C529">
        <v>2.0347299999999998E-3</v>
      </c>
      <c r="D529">
        <v>1.9353100000000002E-2</v>
      </c>
      <c r="E529">
        <v>0.108177</v>
      </c>
      <c r="F529">
        <v>0.28600999999999999</v>
      </c>
      <c r="G529">
        <v>0.31091999999999997</v>
      </c>
      <c r="H529">
        <v>0.27739999999999998</v>
      </c>
      <c r="I529">
        <v>0.25332100000000002</v>
      </c>
      <c r="J529">
        <v>0.237376</v>
      </c>
      <c r="K529">
        <v>0.21107899999999999</v>
      </c>
      <c r="L529">
        <v>0.21107899999999999</v>
      </c>
      <c r="M529">
        <v>0.21107899999999999</v>
      </c>
      <c r="N529">
        <v>0.21107899999999999</v>
      </c>
      <c r="O529">
        <v>0.21107899999999999</v>
      </c>
      <c r="P529">
        <v>0.21107899999999999</v>
      </c>
    </row>
    <row r="530" spans="2:16" x14ac:dyDescent="0.3">
      <c r="B530" s="1">
        <v>4.4878900000000002E-5</v>
      </c>
      <c r="C530">
        <v>3.5602699999999999E-3</v>
      </c>
      <c r="D530">
        <v>5.2931300000000001E-2</v>
      </c>
      <c r="E530">
        <v>0.12853800000000001</v>
      </c>
      <c r="F530">
        <v>0.27093699999999998</v>
      </c>
      <c r="G530">
        <v>0.36979800000000002</v>
      </c>
      <c r="H530">
        <v>0.34614299999999998</v>
      </c>
      <c r="I530">
        <v>0.327125</v>
      </c>
      <c r="J530">
        <v>0.29877399999999998</v>
      </c>
      <c r="K530">
        <v>0.27395199999999997</v>
      </c>
      <c r="L530">
        <v>0.27395199999999997</v>
      </c>
      <c r="M530">
        <v>0.27395199999999997</v>
      </c>
      <c r="N530">
        <v>0.27395199999999997</v>
      </c>
      <c r="O530">
        <v>0.27395199999999997</v>
      </c>
      <c r="P530">
        <v>0.27395199999999997</v>
      </c>
    </row>
    <row r="531" spans="2:16" x14ac:dyDescent="0.3">
      <c r="B531" s="1">
        <v>4.5227099999999999E-5</v>
      </c>
      <c r="C531">
        <v>4.1121999999999999E-3</v>
      </c>
      <c r="D531">
        <v>5.2733000000000002E-2</v>
      </c>
      <c r="E531">
        <v>0.13181200000000001</v>
      </c>
      <c r="F531">
        <v>0.27089800000000003</v>
      </c>
      <c r="G531">
        <v>0.41337200000000002</v>
      </c>
      <c r="H531">
        <v>0.37068800000000002</v>
      </c>
      <c r="I531">
        <v>0.32866000000000001</v>
      </c>
      <c r="J531">
        <v>0.30845699999999998</v>
      </c>
      <c r="K531">
        <v>0.29361100000000001</v>
      </c>
      <c r="L531">
        <v>0.29361100000000001</v>
      </c>
      <c r="M531">
        <v>0.29361100000000001</v>
      </c>
      <c r="N531">
        <v>0.29361100000000001</v>
      </c>
      <c r="O531">
        <v>0.29361100000000001</v>
      </c>
      <c r="P531">
        <v>0.29361100000000001</v>
      </c>
    </row>
    <row r="532" spans="2:16" x14ac:dyDescent="0.3">
      <c r="B532" s="1">
        <v>3.9885100000000002E-5</v>
      </c>
      <c r="C532">
        <v>2.9713399999999998E-3</v>
      </c>
      <c r="D532">
        <v>2.70163E-2</v>
      </c>
      <c r="E532">
        <v>0.12250800000000001</v>
      </c>
      <c r="F532">
        <v>0.26517800000000002</v>
      </c>
      <c r="G532">
        <v>0.43448199999999998</v>
      </c>
      <c r="H532">
        <v>0.40800999999999998</v>
      </c>
      <c r="I532">
        <v>0.36865999999999999</v>
      </c>
      <c r="J532">
        <v>0.35093999999999997</v>
      </c>
      <c r="K532">
        <v>0.31972</v>
      </c>
      <c r="L532">
        <v>0.31972</v>
      </c>
      <c r="M532">
        <v>0.31972</v>
      </c>
      <c r="N532">
        <v>0.31972</v>
      </c>
      <c r="O532">
        <v>0.31972</v>
      </c>
      <c r="P532">
        <v>0.31972</v>
      </c>
    </row>
    <row r="533" spans="2:16" x14ac:dyDescent="0.3">
      <c r="B533" s="1">
        <v>3.2762899999999998E-5</v>
      </c>
      <c r="C533">
        <v>1.6844500000000001E-3</v>
      </c>
      <c r="D533">
        <v>3.1534E-2</v>
      </c>
      <c r="E533">
        <v>0.115546</v>
      </c>
      <c r="F533">
        <v>0.233712</v>
      </c>
      <c r="G533">
        <v>0.33249400000000001</v>
      </c>
      <c r="H533">
        <v>0.32653599999999999</v>
      </c>
      <c r="I533">
        <v>0.32039699999999999</v>
      </c>
      <c r="J533">
        <v>0.31533899999999998</v>
      </c>
      <c r="K533">
        <v>0.34136499999999997</v>
      </c>
      <c r="L533">
        <v>0.34136499999999997</v>
      </c>
      <c r="M533">
        <v>0.34136499999999997</v>
      </c>
      <c r="N533">
        <v>0.34136499999999997</v>
      </c>
      <c r="O533">
        <v>0.34136499999999997</v>
      </c>
      <c r="P533">
        <v>0.34136499999999997</v>
      </c>
    </row>
    <row r="534" spans="2:16" x14ac:dyDescent="0.3">
      <c r="B534" s="1">
        <v>2.8408999999999999E-5</v>
      </c>
      <c r="C534">
        <v>1.8036599999999999E-3</v>
      </c>
      <c r="D534">
        <v>1.7925400000000001E-2</v>
      </c>
      <c r="E534">
        <v>0.14857500000000001</v>
      </c>
      <c r="F534">
        <v>0.216554</v>
      </c>
      <c r="G534">
        <v>0.23694399999999999</v>
      </c>
      <c r="H534">
        <v>0.26978000000000002</v>
      </c>
      <c r="I534">
        <v>0.28462799999999999</v>
      </c>
      <c r="J534">
        <v>0.28231499999999998</v>
      </c>
      <c r="K534">
        <v>0.27565000000000001</v>
      </c>
      <c r="L534">
        <v>0.27565000000000001</v>
      </c>
      <c r="M534">
        <v>0.27565000000000001</v>
      </c>
      <c r="N534">
        <v>0.27565000000000001</v>
      </c>
      <c r="O534">
        <v>0.27565000000000001</v>
      </c>
      <c r="P534">
        <v>0.27565000000000001</v>
      </c>
    </row>
    <row r="535" spans="2:16" x14ac:dyDescent="0.3">
      <c r="B535" s="1">
        <v>3.7926000000000002E-5</v>
      </c>
      <c r="C535">
        <v>1.9225799999999999E-3</v>
      </c>
      <c r="D535">
        <v>2.0089099999999999E-2</v>
      </c>
      <c r="E535">
        <v>9.2822299999999996E-2</v>
      </c>
      <c r="F535">
        <v>0.37381900000000001</v>
      </c>
      <c r="G535">
        <v>0.48524</v>
      </c>
      <c r="H535">
        <v>0.456266</v>
      </c>
      <c r="I535">
        <v>0.43206099999999997</v>
      </c>
      <c r="J535">
        <v>0.40870000000000001</v>
      </c>
      <c r="K535">
        <v>0.39277200000000001</v>
      </c>
      <c r="L535">
        <v>0.39277200000000001</v>
      </c>
      <c r="M535">
        <v>0.39277200000000001</v>
      </c>
      <c r="N535">
        <v>0.39277200000000001</v>
      </c>
      <c r="O535">
        <v>0.39277200000000001</v>
      </c>
      <c r="P535">
        <v>0.39277200000000001</v>
      </c>
    </row>
    <row r="536" spans="2:16" x14ac:dyDescent="0.3">
      <c r="B536" s="1">
        <v>4.5130099999999997E-5</v>
      </c>
      <c r="C536">
        <v>1.86696E-3</v>
      </c>
      <c r="D536">
        <v>1.5439700000000001E-2</v>
      </c>
      <c r="E536">
        <v>8.3427299999999996E-2</v>
      </c>
      <c r="F536">
        <v>0.280277</v>
      </c>
      <c r="G536">
        <v>0.42865999999999999</v>
      </c>
      <c r="H536">
        <v>0.77114199999999999</v>
      </c>
      <c r="I536">
        <v>0.76444000000000001</v>
      </c>
      <c r="J536">
        <v>0.74253899999999995</v>
      </c>
      <c r="K536">
        <v>0.81021799999999999</v>
      </c>
      <c r="L536">
        <v>0.81021799999999999</v>
      </c>
      <c r="M536">
        <v>0.81021799999999999</v>
      </c>
      <c r="N536">
        <v>0.81021799999999999</v>
      </c>
      <c r="O536">
        <v>0.81021799999999999</v>
      </c>
      <c r="P536">
        <v>0.81021799999999999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For R</vt:lpstr>
      <vt:lpstr>Sheet3</vt:lpstr>
      <vt:lpstr>New_R.rep</vt:lpstr>
      <vt:lpstr>Main Decider</vt:lpstr>
      <vt:lpstr>Diversity index</vt:lpstr>
      <vt:lpstr>Sheet7</vt:lpstr>
      <vt:lpstr>Sheet8</vt:lpstr>
      <vt:lpstr>Sheet1</vt:lpstr>
      <vt:lpstr>Salmon</vt:lpstr>
      <vt:lpstr>Sheet5</vt:lpstr>
      <vt:lpstr>For_R.rep</vt:lpstr>
      <vt:lpstr>Chart2</vt:lpstr>
      <vt:lpstr>Chart6</vt:lpstr>
      <vt:lpstr>Chart3</vt:lpstr>
      <vt:lpstr>Chart5</vt:lpstr>
      <vt:lpstr>Chart4</vt:lpstr>
      <vt:lpstr>Chart7</vt:lpstr>
      <vt:lpstr>Chart8</vt:lpstr>
      <vt:lpstr>Chart1 (2)</vt:lpstr>
      <vt:lpstr>Chart1</vt:lpstr>
      <vt:lpstr>'Main Decider'!Fishable_1</vt:lpstr>
      <vt:lpstr>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 Ianelli</cp:lastModifiedBy>
  <dcterms:created xsi:type="dcterms:W3CDTF">2012-10-28T01:41:22Z</dcterms:created>
  <dcterms:modified xsi:type="dcterms:W3CDTF">2013-11-11T08:10:29Z</dcterms:modified>
</cp:coreProperties>
</file>