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e.monnahan\Work\assessments\GOA_pollock\analyses\WHAM\"/>
    </mc:Choice>
  </mc:AlternateContent>
  <bookViews>
    <workbookView xWindow="0" yWindow="0" windowWidth="19200" windowHeight="6900" activeTab="4"/>
  </bookViews>
  <sheets>
    <sheet name="NAA" sheetId="1" r:id="rId1"/>
    <sheet name="selex" sheetId="2" r:id="rId2"/>
    <sheet name="catchability" sheetId="3" r:id="rId3"/>
    <sheet name="initN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G2" i="4"/>
  <c r="F5" i="4"/>
  <c r="F6" i="4" s="1"/>
  <c r="F7" i="4" l="1"/>
  <c r="G6" i="4"/>
  <c r="G5" i="4"/>
  <c r="E8" i="4"/>
  <c r="E9" i="4" s="1"/>
  <c r="E10" i="4" s="1"/>
  <c r="E11" i="4" s="1"/>
  <c r="E12" i="4" s="1"/>
  <c r="E13" i="4" s="1"/>
  <c r="E14" i="4" s="1"/>
  <c r="E7" i="4"/>
  <c r="E6" i="4"/>
  <c r="F8" i="4" l="1"/>
  <c r="G7" i="4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6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F9" i="4" l="1"/>
  <c r="G8" i="4"/>
  <c r="K4" i="3"/>
  <c r="F10" i="4" l="1"/>
  <c r="G9" i="4"/>
  <c r="J2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6" i="3"/>
  <c r="H2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6" i="3"/>
  <c r="F11" i="4" l="1"/>
  <c r="G10" i="4"/>
  <c r="AU61" i="2"/>
  <c r="AT61" i="2"/>
  <c r="AS61" i="2"/>
  <c r="AR61" i="2"/>
  <c r="AU60" i="2"/>
  <c r="AT60" i="2"/>
  <c r="AS60" i="2"/>
  <c r="AR60" i="2"/>
  <c r="AU59" i="2"/>
  <c r="AT59" i="2"/>
  <c r="AS59" i="2"/>
  <c r="AR59" i="2"/>
  <c r="AU58" i="2"/>
  <c r="AT58" i="2"/>
  <c r="AS58" i="2"/>
  <c r="AR58" i="2"/>
  <c r="AU57" i="2"/>
  <c r="AT57" i="2"/>
  <c r="AS57" i="2"/>
  <c r="AR57" i="2"/>
  <c r="AU56" i="2"/>
  <c r="AT56" i="2"/>
  <c r="AS56" i="2"/>
  <c r="AR56" i="2"/>
  <c r="AU55" i="2"/>
  <c r="AT55" i="2"/>
  <c r="AS55" i="2"/>
  <c r="AR55" i="2"/>
  <c r="AU54" i="2"/>
  <c r="AT54" i="2"/>
  <c r="AS54" i="2"/>
  <c r="AR54" i="2"/>
  <c r="AU53" i="2"/>
  <c r="AT53" i="2"/>
  <c r="AS53" i="2"/>
  <c r="AR53" i="2"/>
  <c r="AU52" i="2"/>
  <c r="AT52" i="2"/>
  <c r="AS52" i="2"/>
  <c r="AR52" i="2"/>
  <c r="AU51" i="2"/>
  <c r="AT51" i="2"/>
  <c r="AS51" i="2"/>
  <c r="AR51" i="2"/>
  <c r="AU50" i="2"/>
  <c r="AT50" i="2"/>
  <c r="AS50" i="2"/>
  <c r="AR50" i="2"/>
  <c r="AU49" i="2"/>
  <c r="AT49" i="2"/>
  <c r="AS49" i="2"/>
  <c r="AR49" i="2"/>
  <c r="AU48" i="2"/>
  <c r="AT48" i="2"/>
  <c r="AS48" i="2"/>
  <c r="AR48" i="2"/>
  <c r="AU47" i="2"/>
  <c r="AT47" i="2"/>
  <c r="AS47" i="2"/>
  <c r="AR47" i="2"/>
  <c r="AU46" i="2"/>
  <c r="AT46" i="2"/>
  <c r="AS46" i="2"/>
  <c r="AR46" i="2"/>
  <c r="AU45" i="2"/>
  <c r="AT45" i="2"/>
  <c r="AS45" i="2"/>
  <c r="AR45" i="2"/>
  <c r="AU44" i="2"/>
  <c r="AT44" i="2"/>
  <c r="AS44" i="2"/>
  <c r="AR44" i="2"/>
  <c r="AU43" i="2"/>
  <c r="AT43" i="2"/>
  <c r="AS43" i="2"/>
  <c r="AR43" i="2"/>
  <c r="AU42" i="2"/>
  <c r="AT42" i="2"/>
  <c r="AS42" i="2"/>
  <c r="AR42" i="2"/>
  <c r="AU41" i="2"/>
  <c r="AT41" i="2"/>
  <c r="AS41" i="2"/>
  <c r="AR41" i="2"/>
  <c r="AU40" i="2"/>
  <c r="AT40" i="2"/>
  <c r="AS40" i="2"/>
  <c r="AR40" i="2"/>
  <c r="AU39" i="2"/>
  <c r="AT39" i="2"/>
  <c r="AS39" i="2"/>
  <c r="AR39" i="2"/>
  <c r="AU38" i="2"/>
  <c r="AT38" i="2"/>
  <c r="AS38" i="2"/>
  <c r="AR38" i="2"/>
  <c r="AU37" i="2"/>
  <c r="AT37" i="2"/>
  <c r="AS37" i="2"/>
  <c r="AR37" i="2"/>
  <c r="AU36" i="2"/>
  <c r="AT36" i="2"/>
  <c r="AS36" i="2"/>
  <c r="AR36" i="2"/>
  <c r="AU35" i="2"/>
  <c r="AT35" i="2"/>
  <c r="AS35" i="2"/>
  <c r="AR35" i="2"/>
  <c r="AU34" i="2"/>
  <c r="AT34" i="2"/>
  <c r="AS34" i="2"/>
  <c r="AR34" i="2"/>
  <c r="AU33" i="2"/>
  <c r="AT33" i="2"/>
  <c r="AS33" i="2"/>
  <c r="AR33" i="2"/>
  <c r="AU32" i="2"/>
  <c r="AT32" i="2"/>
  <c r="AS32" i="2"/>
  <c r="AR32" i="2"/>
  <c r="AU31" i="2"/>
  <c r="AT31" i="2"/>
  <c r="AS31" i="2"/>
  <c r="AR31" i="2"/>
  <c r="AU30" i="2"/>
  <c r="AT30" i="2"/>
  <c r="AS30" i="2"/>
  <c r="AR30" i="2"/>
  <c r="AU29" i="2"/>
  <c r="AT29" i="2"/>
  <c r="AS29" i="2"/>
  <c r="AR29" i="2"/>
  <c r="AU28" i="2"/>
  <c r="AT28" i="2"/>
  <c r="AS28" i="2"/>
  <c r="AR28" i="2"/>
  <c r="AU27" i="2"/>
  <c r="AT27" i="2"/>
  <c r="AS27" i="2"/>
  <c r="AR27" i="2"/>
  <c r="AU26" i="2"/>
  <c r="AT26" i="2"/>
  <c r="AS26" i="2"/>
  <c r="AR26" i="2"/>
  <c r="AU25" i="2"/>
  <c r="AT25" i="2"/>
  <c r="AS25" i="2"/>
  <c r="AR25" i="2"/>
  <c r="AU24" i="2"/>
  <c r="AT24" i="2"/>
  <c r="AS24" i="2"/>
  <c r="AR24" i="2"/>
  <c r="AU23" i="2"/>
  <c r="AT23" i="2"/>
  <c r="AS23" i="2"/>
  <c r="AR23" i="2"/>
  <c r="AU22" i="2"/>
  <c r="AT22" i="2"/>
  <c r="AS22" i="2"/>
  <c r="AR22" i="2"/>
  <c r="AU21" i="2"/>
  <c r="AT21" i="2"/>
  <c r="AS21" i="2"/>
  <c r="AR21" i="2"/>
  <c r="AU20" i="2"/>
  <c r="AT20" i="2"/>
  <c r="AS20" i="2"/>
  <c r="AR20" i="2"/>
  <c r="AU19" i="2"/>
  <c r="AT19" i="2"/>
  <c r="AS19" i="2"/>
  <c r="AR19" i="2"/>
  <c r="AU18" i="2"/>
  <c r="AT18" i="2"/>
  <c r="AS18" i="2"/>
  <c r="AR18" i="2"/>
  <c r="AU17" i="2"/>
  <c r="AT17" i="2"/>
  <c r="AS17" i="2"/>
  <c r="AR17" i="2"/>
  <c r="AU16" i="2"/>
  <c r="AT16" i="2"/>
  <c r="AS16" i="2"/>
  <c r="AR16" i="2"/>
  <c r="AU15" i="2"/>
  <c r="AT15" i="2"/>
  <c r="AS15" i="2"/>
  <c r="AR15" i="2"/>
  <c r="AU14" i="2"/>
  <c r="AT14" i="2"/>
  <c r="AS14" i="2"/>
  <c r="AR14" i="2"/>
  <c r="AU13" i="2"/>
  <c r="AT13" i="2"/>
  <c r="AS13" i="2"/>
  <c r="AR13" i="2"/>
  <c r="AU12" i="2"/>
  <c r="AT12" i="2"/>
  <c r="AS12" i="2"/>
  <c r="AR12" i="2"/>
  <c r="AU11" i="2"/>
  <c r="AT11" i="2"/>
  <c r="AS11" i="2"/>
  <c r="AR11" i="2"/>
  <c r="AU10" i="2"/>
  <c r="AT10" i="2"/>
  <c r="AS10" i="2"/>
  <c r="AR10" i="2"/>
  <c r="AQ8" i="2"/>
  <c r="AP8" i="2"/>
  <c r="AO8" i="2"/>
  <c r="AN8" i="2"/>
  <c r="AN11" i="2"/>
  <c r="AO11" i="2"/>
  <c r="AP11" i="2"/>
  <c r="AQ11" i="2"/>
  <c r="AN12" i="2"/>
  <c r="AO12" i="2"/>
  <c r="AP12" i="2"/>
  <c r="AQ12" i="2"/>
  <c r="AN13" i="2"/>
  <c r="AO13" i="2"/>
  <c r="AP13" i="2"/>
  <c r="AQ13" i="2"/>
  <c r="AN14" i="2"/>
  <c r="AO14" i="2"/>
  <c r="AP14" i="2"/>
  <c r="AQ14" i="2"/>
  <c r="AN15" i="2"/>
  <c r="AO15" i="2"/>
  <c r="AP15" i="2"/>
  <c r="AQ15" i="2"/>
  <c r="AN16" i="2"/>
  <c r="AO16" i="2"/>
  <c r="AP16" i="2"/>
  <c r="AQ16" i="2"/>
  <c r="AN17" i="2"/>
  <c r="AO17" i="2"/>
  <c r="AP17" i="2"/>
  <c r="AQ17" i="2"/>
  <c r="AN18" i="2"/>
  <c r="AO18" i="2"/>
  <c r="AP18" i="2"/>
  <c r="AQ18" i="2"/>
  <c r="AN19" i="2"/>
  <c r="AO19" i="2"/>
  <c r="AP19" i="2"/>
  <c r="AQ19" i="2"/>
  <c r="AN20" i="2"/>
  <c r="AO20" i="2"/>
  <c r="AP20" i="2"/>
  <c r="AQ20" i="2"/>
  <c r="AN21" i="2"/>
  <c r="AO21" i="2"/>
  <c r="AP21" i="2"/>
  <c r="AQ21" i="2"/>
  <c r="AN22" i="2"/>
  <c r="AO22" i="2"/>
  <c r="AP22" i="2"/>
  <c r="AQ22" i="2"/>
  <c r="AN23" i="2"/>
  <c r="AO23" i="2"/>
  <c r="AP23" i="2"/>
  <c r="AQ23" i="2"/>
  <c r="AN24" i="2"/>
  <c r="AO24" i="2"/>
  <c r="AP24" i="2"/>
  <c r="AQ24" i="2"/>
  <c r="AN25" i="2"/>
  <c r="AO25" i="2"/>
  <c r="AP25" i="2"/>
  <c r="AQ25" i="2"/>
  <c r="AN26" i="2"/>
  <c r="AO26" i="2"/>
  <c r="AP26" i="2"/>
  <c r="AQ26" i="2"/>
  <c r="AN27" i="2"/>
  <c r="AO27" i="2"/>
  <c r="AP27" i="2"/>
  <c r="AQ27" i="2"/>
  <c r="AN28" i="2"/>
  <c r="AO28" i="2"/>
  <c r="AP28" i="2"/>
  <c r="AQ28" i="2"/>
  <c r="AN29" i="2"/>
  <c r="AO29" i="2"/>
  <c r="AP29" i="2"/>
  <c r="AQ29" i="2"/>
  <c r="AN30" i="2"/>
  <c r="AO30" i="2"/>
  <c r="AP30" i="2"/>
  <c r="AQ30" i="2"/>
  <c r="AN31" i="2"/>
  <c r="AO31" i="2"/>
  <c r="AP31" i="2"/>
  <c r="AQ31" i="2"/>
  <c r="AN32" i="2"/>
  <c r="AO32" i="2"/>
  <c r="AP32" i="2"/>
  <c r="AQ32" i="2"/>
  <c r="AN33" i="2"/>
  <c r="AO33" i="2"/>
  <c r="AP33" i="2"/>
  <c r="AQ33" i="2"/>
  <c r="AN34" i="2"/>
  <c r="AO34" i="2"/>
  <c r="AP34" i="2"/>
  <c r="AQ34" i="2"/>
  <c r="AN35" i="2"/>
  <c r="AO35" i="2"/>
  <c r="AP35" i="2"/>
  <c r="AQ35" i="2"/>
  <c r="AN36" i="2"/>
  <c r="AO36" i="2"/>
  <c r="AP36" i="2"/>
  <c r="AQ36" i="2"/>
  <c r="AN37" i="2"/>
  <c r="AO37" i="2"/>
  <c r="AP37" i="2"/>
  <c r="AQ37" i="2"/>
  <c r="AN38" i="2"/>
  <c r="AO38" i="2"/>
  <c r="AP38" i="2"/>
  <c r="AQ38" i="2"/>
  <c r="AN39" i="2"/>
  <c r="AO39" i="2"/>
  <c r="AP39" i="2"/>
  <c r="AQ39" i="2"/>
  <c r="AN40" i="2"/>
  <c r="AO40" i="2"/>
  <c r="AP40" i="2"/>
  <c r="AQ40" i="2"/>
  <c r="AN41" i="2"/>
  <c r="AO41" i="2"/>
  <c r="AP41" i="2"/>
  <c r="AQ41" i="2"/>
  <c r="AN42" i="2"/>
  <c r="AO42" i="2"/>
  <c r="AP42" i="2"/>
  <c r="AQ42" i="2"/>
  <c r="AN43" i="2"/>
  <c r="AO43" i="2"/>
  <c r="AP43" i="2"/>
  <c r="AQ43" i="2"/>
  <c r="AN44" i="2"/>
  <c r="AO44" i="2"/>
  <c r="AP44" i="2"/>
  <c r="AQ44" i="2"/>
  <c r="AN45" i="2"/>
  <c r="AO45" i="2"/>
  <c r="AP45" i="2"/>
  <c r="AQ45" i="2"/>
  <c r="AN46" i="2"/>
  <c r="AO46" i="2"/>
  <c r="AP46" i="2"/>
  <c r="AQ46" i="2"/>
  <c r="AN47" i="2"/>
  <c r="AO47" i="2"/>
  <c r="AP47" i="2"/>
  <c r="AQ47" i="2"/>
  <c r="AN48" i="2"/>
  <c r="AO48" i="2"/>
  <c r="AP48" i="2"/>
  <c r="AQ48" i="2"/>
  <c r="AN49" i="2"/>
  <c r="AO49" i="2"/>
  <c r="AP49" i="2"/>
  <c r="AQ49" i="2"/>
  <c r="AN50" i="2"/>
  <c r="AO50" i="2"/>
  <c r="AP50" i="2"/>
  <c r="AQ50" i="2"/>
  <c r="AN51" i="2"/>
  <c r="AO51" i="2"/>
  <c r="AP51" i="2"/>
  <c r="AQ51" i="2"/>
  <c r="AN52" i="2"/>
  <c r="AO52" i="2"/>
  <c r="AP52" i="2"/>
  <c r="AQ52" i="2"/>
  <c r="AN53" i="2"/>
  <c r="AO53" i="2"/>
  <c r="AP53" i="2"/>
  <c r="AQ53" i="2"/>
  <c r="AN54" i="2"/>
  <c r="AO54" i="2"/>
  <c r="AP54" i="2"/>
  <c r="AQ54" i="2"/>
  <c r="AN55" i="2"/>
  <c r="AO55" i="2"/>
  <c r="AP55" i="2"/>
  <c r="AQ55" i="2"/>
  <c r="AN56" i="2"/>
  <c r="AO56" i="2"/>
  <c r="AP56" i="2"/>
  <c r="AQ56" i="2"/>
  <c r="AN57" i="2"/>
  <c r="AO57" i="2"/>
  <c r="AP57" i="2"/>
  <c r="AQ57" i="2"/>
  <c r="AN58" i="2"/>
  <c r="AO58" i="2"/>
  <c r="AP58" i="2"/>
  <c r="AQ58" i="2"/>
  <c r="AN59" i="2"/>
  <c r="AO59" i="2"/>
  <c r="AP59" i="2"/>
  <c r="AQ59" i="2"/>
  <c r="AN60" i="2"/>
  <c r="AO60" i="2"/>
  <c r="AP60" i="2"/>
  <c r="AQ60" i="2"/>
  <c r="AN61" i="2"/>
  <c r="AO61" i="2"/>
  <c r="AP61" i="2"/>
  <c r="AQ61" i="2"/>
  <c r="AQ10" i="2"/>
  <c r="AP10" i="2"/>
  <c r="AO10" i="2"/>
  <c r="AN10" i="2"/>
  <c r="AV11" i="2"/>
  <c r="AW11" i="2"/>
  <c r="AX11" i="2"/>
  <c r="AY11" i="2"/>
  <c r="AZ11" i="2"/>
  <c r="BA11" i="2"/>
  <c r="BB11" i="2"/>
  <c r="BC11" i="2"/>
  <c r="BD11" i="2"/>
  <c r="BE11" i="2"/>
  <c r="AV12" i="2"/>
  <c r="AW12" i="2"/>
  <c r="AX12" i="2"/>
  <c r="AY12" i="2"/>
  <c r="AZ12" i="2"/>
  <c r="BA12" i="2"/>
  <c r="BB12" i="2"/>
  <c r="BC12" i="2"/>
  <c r="BD12" i="2"/>
  <c r="BE12" i="2"/>
  <c r="AV13" i="2"/>
  <c r="AW13" i="2"/>
  <c r="AX13" i="2"/>
  <c r="AY13" i="2"/>
  <c r="AZ13" i="2"/>
  <c r="BA13" i="2"/>
  <c r="BB13" i="2"/>
  <c r="BC13" i="2"/>
  <c r="BD13" i="2"/>
  <c r="BE13" i="2"/>
  <c r="AV14" i="2"/>
  <c r="AW14" i="2"/>
  <c r="AX14" i="2"/>
  <c r="AY14" i="2"/>
  <c r="AZ14" i="2"/>
  <c r="BA14" i="2"/>
  <c r="BB14" i="2"/>
  <c r="BC14" i="2"/>
  <c r="BD14" i="2"/>
  <c r="BE14" i="2"/>
  <c r="AV15" i="2"/>
  <c r="AW15" i="2"/>
  <c r="AX15" i="2"/>
  <c r="AY15" i="2"/>
  <c r="AZ15" i="2"/>
  <c r="BA15" i="2"/>
  <c r="BB15" i="2"/>
  <c r="BC15" i="2"/>
  <c r="BD15" i="2"/>
  <c r="BE15" i="2"/>
  <c r="AV16" i="2"/>
  <c r="AW16" i="2"/>
  <c r="AX16" i="2"/>
  <c r="AY16" i="2"/>
  <c r="AZ16" i="2"/>
  <c r="BA16" i="2"/>
  <c r="BB16" i="2"/>
  <c r="BC16" i="2"/>
  <c r="BD16" i="2"/>
  <c r="BE16" i="2"/>
  <c r="AV17" i="2"/>
  <c r="AW17" i="2"/>
  <c r="AX17" i="2"/>
  <c r="AY17" i="2"/>
  <c r="AZ17" i="2"/>
  <c r="BA17" i="2"/>
  <c r="BB17" i="2"/>
  <c r="BC17" i="2"/>
  <c r="BD17" i="2"/>
  <c r="BE17" i="2"/>
  <c r="AV18" i="2"/>
  <c r="AW18" i="2"/>
  <c r="AX18" i="2"/>
  <c r="AY18" i="2"/>
  <c r="AZ18" i="2"/>
  <c r="BA18" i="2"/>
  <c r="BB18" i="2"/>
  <c r="BC18" i="2"/>
  <c r="BD18" i="2"/>
  <c r="BE18" i="2"/>
  <c r="AV19" i="2"/>
  <c r="AW19" i="2"/>
  <c r="AX19" i="2"/>
  <c r="AY19" i="2"/>
  <c r="AZ19" i="2"/>
  <c r="BA19" i="2"/>
  <c r="BB19" i="2"/>
  <c r="BC19" i="2"/>
  <c r="BD19" i="2"/>
  <c r="BE19" i="2"/>
  <c r="AV20" i="2"/>
  <c r="AW20" i="2"/>
  <c r="AX20" i="2"/>
  <c r="AY20" i="2"/>
  <c r="AZ20" i="2"/>
  <c r="BA20" i="2"/>
  <c r="BB20" i="2"/>
  <c r="BC20" i="2"/>
  <c r="BD20" i="2"/>
  <c r="BE20" i="2"/>
  <c r="AV21" i="2"/>
  <c r="AW21" i="2"/>
  <c r="AX21" i="2"/>
  <c r="AY21" i="2"/>
  <c r="AZ21" i="2"/>
  <c r="BA21" i="2"/>
  <c r="BB21" i="2"/>
  <c r="BC21" i="2"/>
  <c r="BD21" i="2"/>
  <c r="BE21" i="2"/>
  <c r="AV22" i="2"/>
  <c r="AW22" i="2"/>
  <c r="AX22" i="2"/>
  <c r="AY22" i="2"/>
  <c r="AZ22" i="2"/>
  <c r="BA22" i="2"/>
  <c r="BB22" i="2"/>
  <c r="BC22" i="2"/>
  <c r="BD22" i="2"/>
  <c r="BE22" i="2"/>
  <c r="AV23" i="2"/>
  <c r="AW23" i="2"/>
  <c r="AX23" i="2"/>
  <c r="AY23" i="2"/>
  <c r="AZ23" i="2"/>
  <c r="BA23" i="2"/>
  <c r="BB23" i="2"/>
  <c r="BC23" i="2"/>
  <c r="BD23" i="2"/>
  <c r="BE23" i="2"/>
  <c r="AV24" i="2"/>
  <c r="AW24" i="2"/>
  <c r="AX24" i="2"/>
  <c r="AY24" i="2"/>
  <c r="AZ24" i="2"/>
  <c r="BA24" i="2"/>
  <c r="BB24" i="2"/>
  <c r="BC24" i="2"/>
  <c r="BD24" i="2"/>
  <c r="BE24" i="2"/>
  <c r="AV25" i="2"/>
  <c r="AW25" i="2"/>
  <c r="AX25" i="2"/>
  <c r="AY25" i="2"/>
  <c r="AZ25" i="2"/>
  <c r="BA25" i="2"/>
  <c r="BB25" i="2"/>
  <c r="BC25" i="2"/>
  <c r="BD25" i="2"/>
  <c r="BE25" i="2"/>
  <c r="AV26" i="2"/>
  <c r="AW26" i="2"/>
  <c r="AX26" i="2"/>
  <c r="AY26" i="2"/>
  <c r="AZ26" i="2"/>
  <c r="BA26" i="2"/>
  <c r="BB26" i="2"/>
  <c r="BC26" i="2"/>
  <c r="BD26" i="2"/>
  <c r="BE26" i="2"/>
  <c r="AV27" i="2"/>
  <c r="AW27" i="2"/>
  <c r="AX27" i="2"/>
  <c r="AY27" i="2"/>
  <c r="AZ27" i="2"/>
  <c r="BA27" i="2"/>
  <c r="BB27" i="2"/>
  <c r="BC27" i="2"/>
  <c r="BD27" i="2"/>
  <c r="BE27" i="2"/>
  <c r="AV28" i="2"/>
  <c r="AW28" i="2"/>
  <c r="AX28" i="2"/>
  <c r="AY28" i="2"/>
  <c r="AZ28" i="2"/>
  <c r="BA28" i="2"/>
  <c r="BB28" i="2"/>
  <c r="BC28" i="2"/>
  <c r="BD28" i="2"/>
  <c r="BE28" i="2"/>
  <c r="AV29" i="2"/>
  <c r="AW29" i="2"/>
  <c r="AX29" i="2"/>
  <c r="AY29" i="2"/>
  <c r="AZ29" i="2"/>
  <c r="BA29" i="2"/>
  <c r="BB29" i="2"/>
  <c r="BC29" i="2"/>
  <c r="BD29" i="2"/>
  <c r="BE29" i="2"/>
  <c r="AV30" i="2"/>
  <c r="AW30" i="2"/>
  <c r="AX30" i="2"/>
  <c r="AY30" i="2"/>
  <c r="AZ30" i="2"/>
  <c r="BA30" i="2"/>
  <c r="BB30" i="2"/>
  <c r="BC30" i="2"/>
  <c r="BD30" i="2"/>
  <c r="BE30" i="2"/>
  <c r="AV31" i="2"/>
  <c r="AW31" i="2"/>
  <c r="AX31" i="2"/>
  <c r="AY31" i="2"/>
  <c r="AZ31" i="2"/>
  <c r="BA31" i="2"/>
  <c r="BB31" i="2"/>
  <c r="BC31" i="2"/>
  <c r="BD31" i="2"/>
  <c r="BE31" i="2"/>
  <c r="AV32" i="2"/>
  <c r="AW32" i="2"/>
  <c r="AX32" i="2"/>
  <c r="AY32" i="2"/>
  <c r="AZ32" i="2"/>
  <c r="BA32" i="2"/>
  <c r="BB32" i="2"/>
  <c r="BC32" i="2"/>
  <c r="BD32" i="2"/>
  <c r="BE32" i="2"/>
  <c r="AV33" i="2"/>
  <c r="AW33" i="2"/>
  <c r="AX33" i="2"/>
  <c r="AY33" i="2"/>
  <c r="AZ33" i="2"/>
  <c r="BA33" i="2"/>
  <c r="BB33" i="2"/>
  <c r="BC33" i="2"/>
  <c r="BD33" i="2"/>
  <c r="BE33" i="2"/>
  <c r="AV34" i="2"/>
  <c r="AW34" i="2"/>
  <c r="AX34" i="2"/>
  <c r="AY34" i="2"/>
  <c r="AZ34" i="2"/>
  <c r="BA34" i="2"/>
  <c r="BB34" i="2"/>
  <c r="BC34" i="2"/>
  <c r="BD34" i="2"/>
  <c r="BE34" i="2"/>
  <c r="AV35" i="2"/>
  <c r="AW35" i="2"/>
  <c r="AX35" i="2"/>
  <c r="AY35" i="2"/>
  <c r="AZ35" i="2"/>
  <c r="BA35" i="2"/>
  <c r="BB35" i="2"/>
  <c r="BC35" i="2"/>
  <c r="BD35" i="2"/>
  <c r="BE35" i="2"/>
  <c r="AV36" i="2"/>
  <c r="AW36" i="2"/>
  <c r="AX36" i="2"/>
  <c r="AY36" i="2"/>
  <c r="AZ36" i="2"/>
  <c r="BA36" i="2"/>
  <c r="BB36" i="2"/>
  <c r="BC36" i="2"/>
  <c r="BD36" i="2"/>
  <c r="BE36" i="2"/>
  <c r="AV37" i="2"/>
  <c r="AW37" i="2"/>
  <c r="AX37" i="2"/>
  <c r="AY37" i="2"/>
  <c r="AZ37" i="2"/>
  <c r="BA37" i="2"/>
  <c r="BB37" i="2"/>
  <c r="BC37" i="2"/>
  <c r="BD37" i="2"/>
  <c r="BE37" i="2"/>
  <c r="AV38" i="2"/>
  <c r="AW38" i="2"/>
  <c r="AX38" i="2"/>
  <c r="AY38" i="2"/>
  <c r="AZ38" i="2"/>
  <c r="BA38" i="2"/>
  <c r="BB38" i="2"/>
  <c r="BC38" i="2"/>
  <c r="BD38" i="2"/>
  <c r="BE38" i="2"/>
  <c r="AV39" i="2"/>
  <c r="AW39" i="2"/>
  <c r="AX39" i="2"/>
  <c r="AY39" i="2"/>
  <c r="AZ39" i="2"/>
  <c r="BA39" i="2"/>
  <c r="BB39" i="2"/>
  <c r="BC39" i="2"/>
  <c r="BD39" i="2"/>
  <c r="BE39" i="2"/>
  <c r="AV40" i="2"/>
  <c r="AW40" i="2"/>
  <c r="AX40" i="2"/>
  <c r="AY40" i="2"/>
  <c r="AZ40" i="2"/>
  <c r="BA40" i="2"/>
  <c r="BB40" i="2"/>
  <c r="BC40" i="2"/>
  <c r="BD40" i="2"/>
  <c r="BE40" i="2"/>
  <c r="AV41" i="2"/>
  <c r="AW41" i="2"/>
  <c r="AX41" i="2"/>
  <c r="AY41" i="2"/>
  <c r="AZ41" i="2"/>
  <c r="BA41" i="2"/>
  <c r="BB41" i="2"/>
  <c r="BC41" i="2"/>
  <c r="BD41" i="2"/>
  <c r="BE41" i="2"/>
  <c r="AV42" i="2"/>
  <c r="AW42" i="2"/>
  <c r="AX42" i="2"/>
  <c r="AY42" i="2"/>
  <c r="AZ42" i="2"/>
  <c r="BA42" i="2"/>
  <c r="BB42" i="2"/>
  <c r="BC42" i="2"/>
  <c r="BD42" i="2"/>
  <c r="BE42" i="2"/>
  <c r="AV43" i="2"/>
  <c r="AW43" i="2"/>
  <c r="AX43" i="2"/>
  <c r="AY43" i="2"/>
  <c r="AZ43" i="2"/>
  <c r="BA43" i="2"/>
  <c r="BB43" i="2"/>
  <c r="BC43" i="2"/>
  <c r="BD43" i="2"/>
  <c r="BE43" i="2"/>
  <c r="AV44" i="2"/>
  <c r="AW44" i="2"/>
  <c r="AX44" i="2"/>
  <c r="AY44" i="2"/>
  <c r="AZ44" i="2"/>
  <c r="BA44" i="2"/>
  <c r="BB44" i="2"/>
  <c r="BC44" i="2"/>
  <c r="BD44" i="2"/>
  <c r="BE44" i="2"/>
  <c r="AV45" i="2"/>
  <c r="AW45" i="2"/>
  <c r="AX45" i="2"/>
  <c r="AY45" i="2"/>
  <c r="AZ45" i="2"/>
  <c r="BA45" i="2"/>
  <c r="BB45" i="2"/>
  <c r="BC45" i="2"/>
  <c r="BD45" i="2"/>
  <c r="BE45" i="2"/>
  <c r="AV46" i="2"/>
  <c r="AW46" i="2"/>
  <c r="AX46" i="2"/>
  <c r="AY46" i="2"/>
  <c r="AZ46" i="2"/>
  <c r="BA46" i="2"/>
  <c r="BB46" i="2"/>
  <c r="BC46" i="2"/>
  <c r="BD46" i="2"/>
  <c r="BE46" i="2"/>
  <c r="AV47" i="2"/>
  <c r="AW47" i="2"/>
  <c r="AX47" i="2"/>
  <c r="AY47" i="2"/>
  <c r="AZ47" i="2"/>
  <c r="BA47" i="2"/>
  <c r="BB47" i="2"/>
  <c r="BC47" i="2"/>
  <c r="BD47" i="2"/>
  <c r="BE47" i="2"/>
  <c r="AV48" i="2"/>
  <c r="AW48" i="2"/>
  <c r="AX48" i="2"/>
  <c r="AY48" i="2"/>
  <c r="AZ48" i="2"/>
  <c r="BA48" i="2"/>
  <c r="BB48" i="2"/>
  <c r="BC48" i="2"/>
  <c r="BD48" i="2"/>
  <c r="BE48" i="2"/>
  <c r="AV49" i="2"/>
  <c r="AW49" i="2"/>
  <c r="AX49" i="2"/>
  <c r="AY49" i="2"/>
  <c r="AZ49" i="2"/>
  <c r="BA49" i="2"/>
  <c r="BB49" i="2"/>
  <c r="BC49" i="2"/>
  <c r="BD49" i="2"/>
  <c r="BE49" i="2"/>
  <c r="AV50" i="2"/>
  <c r="AW50" i="2"/>
  <c r="AX50" i="2"/>
  <c r="AY50" i="2"/>
  <c r="AZ50" i="2"/>
  <c r="BA50" i="2"/>
  <c r="BB50" i="2"/>
  <c r="BC50" i="2"/>
  <c r="BD50" i="2"/>
  <c r="BE50" i="2"/>
  <c r="AV51" i="2"/>
  <c r="AW51" i="2"/>
  <c r="AX51" i="2"/>
  <c r="AY51" i="2"/>
  <c r="AZ51" i="2"/>
  <c r="BA51" i="2"/>
  <c r="BB51" i="2"/>
  <c r="BC51" i="2"/>
  <c r="BD51" i="2"/>
  <c r="BE51" i="2"/>
  <c r="AV52" i="2"/>
  <c r="AW52" i="2"/>
  <c r="AX52" i="2"/>
  <c r="AY52" i="2"/>
  <c r="AZ52" i="2"/>
  <c r="BA52" i="2"/>
  <c r="BB52" i="2"/>
  <c r="BC52" i="2"/>
  <c r="BD52" i="2"/>
  <c r="BE52" i="2"/>
  <c r="AV53" i="2"/>
  <c r="AW53" i="2"/>
  <c r="AX53" i="2"/>
  <c r="AY53" i="2"/>
  <c r="AZ53" i="2"/>
  <c r="BA53" i="2"/>
  <c r="BB53" i="2"/>
  <c r="BC53" i="2"/>
  <c r="BD53" i="2"/>
  <c r="BE53" i="2"/>
  <c r="AV54" i="2"/>
  <c r="AW54" i="2"/>
  <c r="AX54" i="2"/>
  <c r="AY54" i="2"/>
  <c r="AZ54" i="2"/>
  <c r="BA54" i="2"/>
  <c r="BB54" i="2"/>
  <c r="BC54" i="2"/>
  <c r="BD54" i="2"/>
  <c r="BE54" i="2"/>
  <c r="AV55" i="2"/>
  <c r="AW55" i="2"/>
  <c r="AX55" i="2"/>
  <c r="AY55" i="2"/>
  <c r="AZ55" i="2"/>
  <c r="BA55" i="2"/>
  <c r="BB55" i="2"/>
  <c r="BC55" i="2"/>
  <c r="BD55" i="2"/>
  <c r="BE55" i="2"/>
  <c r="AV56" i="2"/>
  <c r="AW56" i="2"/>
  <c r="AX56" i="2"/>
  <c r="AY56" i="2"/>
  <c r="AZ56" i="2"/>
  <c r="BA56" i="2"/>
  <c r="BB56" i="2"/>
  <c r="BC56" i="2"/>
  <c r="BD56" i="2"/>
  <c r="BE56" i="2"/>
  <c r="AV57" i="2"/>
  <c r="AW57" i="2"/>
  <c r="AX57" i="2"/>
  <c r="AY57" i="2"/>
  <c r="AZ57" i="2"/>
  <c r="BA57" i="2"/>
  <c r="BB57" i="2"/>
  <c r="BC57" i="2"/>
  <c r="BD57" i="2"/>
  <c r="BE57" i="2"/>
  <c r="AV58" i="2"/>
  <c r="AW58" i="2"/>
  <c r="AX58" i="2"/>
  <c r="AY58" i="2"/>
  <c r="AZ58" i="2"/>
  <c r="BA58" i="2"/>
  <c r="BB58" i="2"/>
  <c r="BC58" i="2"/>
  <c r="BD58" i="2"/>
  <c r="BE58" i="2"/>
  <c r="AV59" i="2"/>
  <c r="AW59" i="2"/>
  <c r="AX59" i="2"/>
  <c r="AY59" i="2"/>
  <c r="AZ59" i="2"/>
  <c r="BA59" i="2"/>
  <c r="BB59" i="2"/>
  <c r="BC59" i="2"/>
  <c r="BD59" i="2"/>
  <c r="BE59" i="2"/>
  <c r="AV60" i="2"/>
  <c r="AW60" i="2"/>
  <c r="AX60" i="2"/>
  <c r="AY60" i="2"/>
  <c r="AZ60" i="2"/>
  <c r="BA60" i="2"/>
  <c r="BB60" i="2"/>
  <c r="BC60" i="2"/>
  <c r="BD60" i="2"/>
  <c r="BE60" i="2"/>
  <c r="AV61" i="2"/>
  <c r="AW61" i="2"/>
  <c r="AX61" i="2"/>
  <c r="AY61" i="2"/>
  <c r="AZ61" i="2"/>
  <c r="BA61" i="2"/>
  <c r="BB61" i="2"/>
  <c r="BC61" i="2"/>
  <c r="BD61" i="2"/>
  <c r="BE61" i="2"/>
  <c r="AK11" i="2"/>
  <c r="AL11" i="2"/>
  <c r="AM11" i="2"/>
  <c r="AL12" i="2"/>
  <c r="AM12" i="2"/>
  <c r="AL13" i="2"/>
  <c r="AM13" i="2"/>
  <c r="AK14" i="2"/>
  <c r="AL14" i="2"/>
  <c r="AM14" i="2"/>
  <c r="AL15" i="2"/>
  <c r="AM15" i="2"/>
  <c r="AL16" i="2"/>
  <c r="AM16" i="2"/>
  <c r="AJ17" i="2"/>
  <c r="AK17" i="2"/>
  <c r="AL17" i="2"/>
  <c r="AM17" i="2"/>
  <c r="AL18" i="2"/>
  <c r="AM18" i="2"/>
  <c r="AL19" i="2"/>
  <c r="AM19" i="2"/>
  <c r="AK20" i="2"/>
  <c r="AL20" i="2"/>
  <c r="AM20" i="2"/>
  <c r="AL21" i="2"/>
  <c r="AM21" i="2"/>
  <c r="AL22" i="2"/>
  <c r="AM22" i="2"/>
  <c r="AJ23" i="2"/>
  <c r="AK23" i="2"/>
  <c r="AL23" i="2"/>
  <c r="AM23" i="2"/>
  <c r="AL24" i="2"/>
  <c r="AM24" i="2"/>
  <c r="AL25" i="2"/>
  <c r="AM25" i="2"/>
  <c r="AK26" i="2"/>
  <c r="AL26" i="2"/>
  <c r="AM26" i="2"/>
  <c r="AL27" i="2"/>
  <c r="AM27" i="2"/>
  <c r="AL28" i="2"/>
  <c r="AM28" i="2"/>
  <c r="AJ29" i="2"/>
  <c r="AK29" i="2"/>
  <c r="AL29" i="2"/>
  <c r="AM29" i="2"/>
  <c r="AL30" i="2"/>
  <c r="AM30" i="2"/>
  <c r="AL31" i="2"/>
  <c r="AM31" i="2"/>
  <c r="AK32" i="2"/>
  <c r="AL32" i="2"/>
  <c r="AM32" i="2"/>
  <c r="AL33" i="2"/>
  <c r="AM33" i="2"/>
  <c r="AL34" i="2"/>
  <c r="AM34" i="2"/>
  <c r="AJ35" i="2"/>
  <c r="AK35" i="2"/>
  <c r="AL35" i="2"/>
  <c r="AM35" i="2"/>
  <c r="AL36" i="2"/>
  <c r="AM36" i="2"/>
  <c r="AL37" i="2"/>
  <c r="AM37" i="2"/>
  <c r="AK38" i="2"/>
  <c r="AL38" i="2"/>
  <c r="AM38" i="2"/>
  <c r="AL39" i="2"/>
  <c r="AM39" i="2"/>
  <c r="AK40" i="2"/>
  <c r="AL40" i="2"/>
  <c r="AM40" i="2"/>
  <c r="AJ41" i="2"/>
  <c r="AK41" i="2"/>
  <c r="AL41" i="2"/>
  <c r="AM41" i="2"/>
  <c r="AL42" i="2"/>
  <c r="AM42" i="2"/>
  <c r="AL43" i="2"/>
  <c r="AM43" i="2"/>
  <c r="AK44" i="2"/>
  <c r="AL44" i="2"/>
  <c r="AM44" i="2"/>
  <c r="AL45" i="2"/>
  <c r="AM45" i="2"/>
  <c r="AK46" i="2"/>
  <c r="AL46" i="2"/>
  <c r="AM46" i="2"/>
  <c r="AJ47" i="2"/>
  <c r="AK47" i="2"/>
  <c r="AL47" i="2"/>
  <c r="AM47" i="2"/>
  <c r="AL48" i="2"/>
  <c r="AM48" i="2"/>
  <c r="AL49" i="2"/>
  <c r="AM49" i="2"/>
  <c r="AK50" i="2"/>
  <c r="AL50" i="2"/>
  <c r="AM50" i="2"/>
  <c r="AL51" i="2"/>
  <c r="AM51" i="2"/>
  <c r="AK52" i="2"/>
  <c r="AL52" i="2"/>
  <c r="AM52" i="2"/>
  <c r="AJ53" i="2"/>
  <c r="AK53" i="2"/>
  <c r="AL53" i="2"/>
  <c r="AM53" i="2"/>
  <c r="AL54" i="2"/>
  <c r="AM54" i="2"/>
  <c r="AK55" i="2"/>
  <c r="AL55" i="2"/>
  <c r="AM55" i="2"/>
  <c r="AK56" i="2"/>
  <c r="AL56" i="2"/>
  <c r="AM56" i="2"/>
  <c r="AL57" i="2"/>
  <c r="AM57" i="2"/>
  <c r="AK58" i="2"/>
  <c r="AL58" i="2"/>
  <c r="AM58" i="2"/>
  <c r="AJ59" i="2"/>
  <c r="AK59" i="2"/>
  <c r="AL59" i="2"/>
  <c r="AM59" i="2"/>
  <c r="AL60" i="2"/>
  <c r="AM60" i="2"/>
  <c r="AK61" i="2"/>
  <c r="AL61" i="2"/>
  <c r="AM61" i="2"/>
  <c r="AM10" i="2"/>
  <c r="AL10" i="2"/>
  <c r="AF11" i="2"/>
  <c r="AG11" i="2"/>
  <c r="AJ11" i="2" s="1"/>
  <c r="AF12" i="2"/>
  <c r="AK12" i="2" s="1"/>
  <c r="AG12" i="2"/>
  <c r="AJ12" i="2" s="1"/>
  <c r="AF13" i="2"/>
  <c r="AK13" i="2" s="1"/>
  <c r="AG13" i="2"/>
  <c r="AJ13" i="2" s="1"/>
  <c r="AF14" i="2"/>
  <c r="AG14" i="2"/>
  <c r="AJ14" i="2" s="1"/>
  <c r="AF15" i="2"/>
  <c r="AK15" i="2" s="1"/>
  <c r="AG15" i="2"/>
  <c r="AJ15" i="2" s="1"/>
  <c r="AF16" i="2"/>
  <c r="AK16" i="2" s="1"/>
  <c r="AG16" i="2"/>
  <c r="AJ16" i="2" s="1"/>
  <c r="AF17" i="2"/>
  <c r="AG17" i="2"/>
  <c r="AF18" i="2"/>
  <c r="AK18" i="2" s="1"/>
  <c r="AG18" i="2"/>
  <c r="AJ18" i="2" s="1"/>
  <c r="AF19" i="2"/>
  <c r="AK19" i="2" s="1"/>
  <c r="AG19" i="2"/>
  <c r="AJ19" i="2" s="1"/>
  <c r="AF20" i="2"/>
  <c r="AG20" i="2"/>
  <c r="AJ20" i="2" s="1"/>
  <c r="AF21" i="2"/>
  <c r="AK21" i="2" s="1"/>
  <c r="AG21" i="2"/>
  <c r="AJ21" i="2" s="1"/>
  <c r="AF22" i="2"/>
  <c r="AK22" i="2" s="1"/>
  <c r="AG22" i="2"/>
  <c r="AJ22" i="2" s="1"/>
  <c r="AF23" i="2"/>
  <c r="AG23" i="2"/>
  <c r="AF24" i="2"/>
  <c r="AK24" i="2" s="1"/>
  <c r="AG24" i="2"/>
  <c r="AJ24" i="2" s="1"/>
  <c r="AF25" i="2"/>
  <c r="AK25" i="2" s="1"/>
  <c r="AG25" i="2"/>
  <c r="AJ25" i="2" s="1"/>
  <c r="AF26" i="2"/>
  <c r="AG26" i="2"/>
  <c r="AJ26" i="2" s="1"/>
  <c r="AF27" i="2"/>
  <c r="AK27" i="2" s="1"/>
  <c r="AG27" i="2"/>
  <c r="AJ27" i="2" s="1"/>
  <c r="AF28" i="2"/>
  <c r="AK28" i="2" s="1"/>
  <c r="AG28" i="2"/>
  <c r="AJ28" i="2" s="1"/>
  <c r="AF29" i="2"/>
  <c r="AG29" i="2"/>
  <c r="AF30" i="2"/>
  <c r="AK30" i="2" s="1"/>
  <c r="AG30" i="2"/>
  <c r="AJ30" i="2" s="1"/>
  <c r="AF31" i="2"/>
  <c r="AK31" i="2" s="1"/>
  <c r="AG31" i="2"/>
  <c r="AJ31" i="2" s="1"/>
  <c r="AF32" i="2"/>
  <c r="AG32" i="2"/>
  <c r="AJ32" i="2" s="1"/>
  <c r="AF33" i="2"/>
  <c r="AK33" i="2" s="1"/>
  <c r="AG33" i="2"/>
  <c r="AJ33" i="2" s="1"/>
  <c r="AF34" i="2"/>
  <c r="AK34" i="2" s="1"/>
  <c r="AG34" i="2"/>
  <c r="AJ34" i="2" s="1"/>
  <c r="AF35" i="2"/>
  <c r="AG35" i="2"/>
  <c r="AF36" i="2"/>
  <c r="AK36" i="2" s="1"/>
  <c r="AG36" i="2"/>
  <c r="AJ36" i="2" s="1"/>
  <c r="AF37" i="2"/>
  <c r="AK37" i="2" s="1"/>
  <c r="AG37" i="2"/>
  <c r="AJ37" i="2" s="1"/>
  <c r="AF38" i="2"/>
  <c r="AG38" i="2"/>
  <c r="AJ38" i="2" s="1"/>
  <c r="AF39" i="2"/>
  <c r="AK39" i="2" s="1"/>
  <c r="AG39" i="2"/>
  <c r="AJ39" i="2" s="1"/>
  <c r="AF40" i="2"/>
  <c r="AG40" i="2"/>
  <c r="AJ40" i="2" s="1"/>
  <c r="AF41" i="2"/>
  <c r="AG41" i="2"/>
  <c r="AF42" i="2"/>
  <c r="AK42" i="2" s="1"/>
  <c r="AG42" i="2"/>
  <c r="AJ42" i="2" s="1"/>
  <c r="AF43" i="2"/>
  <c r="AK43" i="2" s="1"/>
  <c r="AG43" i="2"/>
  <c r="AJ43" i="2" s="1"/>
  <c r="AF44" i="2"/>
  <c r="AG44" i="2"/>
  <c r="AJ44" i="2" s="1"/>
  <c r="AF45" i="2"/>
  <c r="AK45" i="2" s="1"/>
  <c r="AG45" i="2"/>
  <c r="AJ45" i="2" s="1"/>
  <c r="AF46" i="2"/>
  <c r="AG46" i="2"/>
  <c r="AJ46" i="2" s="1"/>
  <c r="AF47" i="2"/>
  <c r="AG47" i="2"/>
  <c r="AF48" i="2"/>
  <c r="AK48" i="2" s="1"/>
  <c r="AG48" i="2"/>
  <c r="AJ48" i="2" s="1"/>
  <c r="AF49" i="2"/>
  <c r="AK49" i="2" s="1"/>
  <c r="AG49" i="2"/>
  <c r="AJ49" i="2" s="1"/>
  <c r="AF50" i="2"/>
  <c r="AG50" i="2"/>
  <c r="AJ50" i="2" s="1"/>
  <c r="AF51" i="2"/>
  <c r="AK51" i="2" s="1"/>
  <c r="AG51" i="2"/>
  <c r="AJ51" i="2" s="1"/>
  <c r="AF52" i="2"/>
  <c r="AG52" i="2"/>
  <c r="AJ52" i="2" s="1"/>
  <c r="AF53" i="2"/>
  <c r="AG53" i="2"/>
  <c r="AF54" i="2"/>
  <c r="AK54" i="2" s="1"/>
  <c r="AG54" i="2"/>
  <c r="AJ54" i="2" s="1"/>
  <c r="AF55" i="2"/>
  <c r="AG55" i="2"/>
  <c r="AJ55" i="2" s="1"/>
  <c r="AF56" i="2"/>
  <c r="AG56" i="2"/>
  <c r="AJ56" i="2" s="1"/>
  <c r="AF57" i="2"/>
  <c r="AK57" i="2" s="1"/>
  <c r="AG57" i="2"/>
  <c r="AJ57" i="2" s="1"/>
  <c r="AF58" i="2"/>
  <c r="AG58" i="2"/>
  <c r="AJ58" i="2" s="1"/>
  <c r="AF59" i="2"/>
  <c r="AG59" i="2"/>
  <c r="AF60" i="2"/>
  <c r="AK60" i="2" s="1"/>
  <c r="AG60" i="2"/>
  <c r="AJ60" i="2" s="1"/>
  <c r="AF61" i="2"/>
  <c r="AG61" i="2"/>
  <c r="AJ61" i="2" s="1"/>
  <c r="AG10" i="2"/>
  <c r="AJ10" i="2" s="1"/>
  <c r="AF10" i="2"/>
  <c r="AK10" i="2" s="1"/>
  <c r="P24" i="2"/>
  <c r="P19" i="2"/>
  <c r="P18" i="2"/>
  <c r="O10" i="2"/>
  <c r="O9" i="2"/>
  <c r="O8" i="2"/>
  <c r="O7" i="2"/>
  <c r="O24" i="2" s="1"/>
  <c r="U20" i="2"/>
  <c r="S18" i="2"/>
  <c r="Q16" i="2"/>
  <c r="Q7" i="2"/>
  <c r="Q23" i="2" s="1"/>
  <c r="R7" i="2"/>
  <c r="R18" i="2" s="1"/>
  <c r="S7" i="2"/>
  <c r="S12" i="2" s="1"/>
  <c r="T7" i="2"/>
  <c r="T20" i="2" s="1"/>
  <c r="U7" i="2"/>
  <c r="U15" i="2" s="1"/>
  <c r="Q8" i="2"/>
  <c r="Q21" i="2" s="1"/>
  <c r="R8" i="2"/>
  <c r="R16" i="2" s="1"/>
  <c r="S8" i="2"/>
  <c r="T8" i="2"/>
  <c r="U8" i="2"/>
  <c r="Q9" i="2"/>
  <c r="R9" i="2"/>
  <c r="S9" i="2"/>
  <c r="T9" i="2"/>
  <c r="U9" i="2"/>
  <c r="Q10" i="2"/>
  <c r="R10" i="2"/>
  <c r="S10" i="2"/>
  <c r="S16" i="2" s="1"/>
  <c r="T10" i="2"/>
  <c r="T12" i="2" s="1"/>
  <c r="U10" i="2"/>
  <c r="P9" i="2"/>
  <c r="P10" i="2"/>
  <c r="P8" i="2"/>
  <c r="P15" i="2" s="1"/>
  <c r="P7" i="2"/>
  <c r="P23" i="2" s="1"/>
  <c r="C36" i="2"/>
  <c r="C35" i="2"/>
  <c r="C34" i="2"/>
  <c r="C33" i="2"/>
  <c r="C32" i="2"/>
  <c r="C27" i="2"/>
  <c r="D27" i="2" s="1"/>
  <c r="C26" i="2"/>
  <c r="C31" i="2" s="1"/>
  <c r="H6" i="2"/>
  <c r="H5" i="2"/>
  <c r="F12" i="4" l="1"/>
  <c r="G11" i="4"/>
  <c r="BE10" i="2"/>
  <c r="BD10" i="2"/>
  <c r="BC10" i="2"/>
  <c r="BB10" i="2"/>
  <c r="BA10" i="2"/>
  <c r="AZ10" i="2"/>
  <c r="AY10" i="2"/>
  <c r="AX10" i="2"/>
  <c r="AW10" i="2"/>
  <c r="AV10" i="2"/>
  <c r="S23" i="2"/>
  <c r="U12" i="2"/>
  <c r="O19" i="2"/>
  <c r="O12" i="2"/>
  <c r="Q19" i="2"/>
  <c r="S21" i="2"/>
  <c r="U23" i="2"/>
  <c r="O20" i="2"/>
  <c r="T23" i="2"/>
  <c r="R19" i="2"/>
  <c r="Q24" i="2"/>
  <c r="T21" i="2"/>
  <c r="P20" i="2"/>
  <c r="Q17" i="2"/>
  <c r="S19" i="2"/>
  <c r="U21" i="2"/>
  <c r="R24" i="2"/>
  <c r="O21" i="2"/>
  <c r="U18" i="2"/>
  <c r="S24" i="2"/>
  <c r="O15" i="2"/>
  <c r="R23" i="2"/>
  <c r="T19" i="2"/>
  <c r="Q15" i="2"/>
  <c r="S17" i="2"/>
  <c r="U19" i="2"/>
  <c r="R22" i="2"/>
  <c r="T24" i="2"/>
  <c r="O16" i="2"/>
  <c r="O22" i="2"/>
  <c r="T18" i="2"/>
  <c r="R17" i="2"/>
  <c r="P21" i="2"/>
  <c r="R15" i="2"/>
  <c r="T17" i="2"/>
  <c r="Q20" i="2"/>
  <c r="S22" i="2"/>
  <c r="U24" i="2"/>
  <c r="P16" i="2"/>
  <c r="P22" i="2"/>
  <c r="P12" i="2"/>
  <c r="S15" i="2"/>
  <c r="U17" i="2"/>
  <c r="R20" i="2"/>
  <c r="T22" i="2"/>
  <c r="Q12" i="2"/>
  <c r="O17" i="2"/>
  <c r="O23" i="2"/>
  <c r="R21" i="2"/>
  <c r="U16" i="2"/>
  <c r="T15" i="2"/>
  <c r="Q18" i="2"/>
  <c r="S20" i="2"/>
  <c r="U22" i="2"/>
  <c r="R12" i="2"/>
  <c r="P17" i="2"/>
  <c r="T16" i="2"/>
  <c r="Q22" i="2"/>
  <c r="O18" i="2"/>
  <c r="C39" i="2"/>
  <c r="C38" i="2"/>
  <c r="D26" i="2"/>
  <c r="C37" i="2"/>
  <c r="C30" i="2"/>
  <c r="D31" i="2"/>
  <c r="C12" i="2"/>
  <c r="D38" i="2"/>
  <c r="D39" i="2"/>
  <c r="D32" i="2"/>
  <c r="D33" i="2"/>
  <c r="D35" i="2"/>
  <c r="C20" i="2"/>
  <c r="C19" i="2"/>
  <c r="C17" i="2"/>
  <c r="I13" i="2"/>
  <c r="I17" i="2"/>
  <c r="I16" i="2"/>
  <c r="C18" i="2"/>
  <c r="I14" i="2"/>
  <c r="C16" i="2"/>
  <c r="C15" i="2"/>
  <c r="I12" i="2"/>
  <c r="I18" i="2"/>
  <c r="D37" i="2"/>
  <c r="C14" i="2"/>
  <c r="D30" i="2"/>
  <c r="I20" i="2"/>
  <c r="I19" i="2"/>
  <c r="D34" i="2"/>
  <c r="D36" i="2"/>
  <c r="I15" i="2"/>
  <c r="C13" i="2"/>
  <c r="C11" i="2"/>
  <c r="H3" i="2"/>
  <c r="H4" i="2"/>
  <c r="F13" i="4" l="1"/>
  <c r="G12" i="4"/>
  <c r="H12" i="2"/>
  <c r="J12" i="2" s="1"/>
  <c r="H17" i="2"/>
  <c r="J17" i="2" s="1"/>
  <c r="H20" i="2"/>
  <c r="J20" i="2" s="1"/>
  <c r="K20" i="2" s="1"/>
  <c r="H13" i="2"/>
  <c r="J13" i="2" s="1"/>
  <c r="K13" i="2" s="1"/>
  <c r="H18" i="2"/>
  <c r="J18" i="2" s="1"/>
  <c r="K18" i="2" s="1"/>
  <c r="H16" i="2"/>
  <c r="J16" i="2" s="1"/>
  <c r="K16" i="2" s="1"/>
  <c r="H19" i="2"/>
  <c r="J19" i="2" s="1"/>
  <c r="K19" i="2" s="1"/>
  <c r="H14" i="2"/>
  <c r="J14" i="2" s="1"/>
  <c r="K14" i="2" s="1"/>
  <c r="H15" i="2"/>
  <c r="J15" i="2" s="1"/>
  <c r="K15" i="2" s="1"/>
  <c r="H11" i="2"/>
  <c r="I11" i="2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7" i="1"/>
  <c r="G9" i="1"/>
  <c r="F14" i="4" l="1"/>
  <c r="G14" i="4" s="1"/>
  <c r="G13" i="4"/>
  <c r="K17" i="2"/>
  <c r="K12" i="2"/>
  <c r="B19" i="2"/>
  <c r="D19" i="2" s="1"/>
  <c r="B20" i="2"/>
  <c r="D20" i="2" s="1"/>
  <c r="B18" i="2"/>
  <c r="D18" i="2" s="1"/>
  <c r="B14" i="2"/>
  <c r="D14" i="2" s="1"/>
  <c r="B15" i="2"/>
  <c r="D15" i="2" s="1"/>
  <c r="B16" i="2"/>
  <c r="D16" i="2" s="1"/>
  <c r="B17" i="2"/>
  <c r="D17" i="2" s="1"/>
  <c r="B12" i="2"/>
  <c r="D12" i="2" s="1"/>
  <c r="B13" i="2"/>
  <c r="D13" i="2" s="1"/>
  <c r="B11" i="2"/>
  <c r="D11" i="2" s="1"/>
  <c r="J11" i="2"/>
  <c r="AS57" i="1"/>
  <c r="AR57" i="1"/>
  <c r="AQ57" i="1"/>
  <c r="AP57" i="1"/>
  <c r="AO57" i="1"/>
  <c r="AN57" i="1"/>
  <c r="AM57" i="1"/>
  <c r="AL57" i="1"/>
  <c r="AK57" i="1"/>
  <c r="AS56" i="1"/>
  <c r="AR56" i="1"/>
  <c r="AQ56" i="1"/>
  <c r="AP56" i="1"/>
  <c r="AO56" i="1"/>
  <c r="AN56" i="1"/>
  <c r="AM56" i="1"/>
  <c r="AL56" i="1"/>
  <c r="AK56" i="1"/>
  <c r="AS55" i="1"/>
  <c r="AR55" i="1"/>
  <c r="AQ55" i="1"/>
  <c r="AP55" i="1"/>
  <c r="AO55" i="1"/>
  <c r="AN55" i="1"/>
  <c r="AM55" i="1"/>
  <c r="AL55" i="1"/>
  <c r="AK55" i="1"/>
  <c r="AS54" i="1"/>
  <c r="AR54" i="1"/>
  <c r="AQ54" i="1"/>
  <c r="AP54" i="1"/>
  <c r="AO54" i="1"/>
  <c r="AN54" i="1"/>
  <c r="AM54" i="1"/>
  <c r="AL54" i="1"/>
  <c r="AK54" i="1"/>
  <c r="AS53" i="1"/>
  <c r="AR53" i="1"/>
  <c r="AQ53" i="1"/>
  <c r="AP53" i="1"/>
  <c r="AO53" i="1"/>
  <c r="AN53" i="1"/>
  <c r="AM53" i="1"/>
  <c r="AL53" i="1"/>
  <c r="AK53" i="1"/>
  <c r="AS52" i="1"/>
  <c r="AR52" i="1"/>
  <c r="AQ52" i="1"/>
  <c r="AP52" i="1"/>
  <c r="AO52" i="1"/>
  <c r="AN52" i="1"/>
  <c r="AM52" i="1"/>
  <c r="AL52" i="1"/>
  <c r="AK52" i="1"/>
  <c r="AS51" i="1"/>
  <c r="AR51" i="1"/>
  <c r="AQ51" i="1"/>
  <c r="AP51" i="1"/>
  <c r="AO51" i="1"/>
  <c r="AN51" i="1"/>
  <c r="AM51" i="1"/>
  <c r="AL51" i="1"/>
  <c r="AK51" i="1"/>
  <c r="AS50" i="1"/>
  <c r="AR50" i="1"/>
  <c r="AQ50" i="1"/>
  <c r="AP50" i="1"/>
  <c r="AO50" i="1"/>
  <c r="AN50" i="1"/>
  <c r="AM50" i="1"/>
  <c r="AL50" i="1"/>
  <c r="AK50" i="1"/>
  <c r="AS49" i="1"/>
  <c r="AR49" i="1"/>
  <c r="AQ49" i="1"/>
  <c r="AP49" i="1"/>
  <c r="AO49" i="1"/>
  <c r="AN49" i="1"/>
  <c r="AM49" i="1"/>
  <c r="AL49" i="1"/>
  <c r="AK49" i="1"/>
  <c r="AS48" i="1"/>
  <c r="AR48" i="1"/>
  <c r="AQ48" i="1"/>
  <c r="AP48" i="1"/>
  <c r="AO48" i="1"/>
  <c r="AN48" i="1"/>
  <c r="AM48" i="1"/>
  <c r="AL48" i="1"/>
  <c r="AK48" i="1"/>
  <c r="AS47" i="1"/>
  <c r="AR47" i="1"/>
  <c r="AQ47" i="1"/>
  <c r="AP47" i="1"/>
  <c r="AO47" i="1"/>
  <c r="AN47" i="1"/>
  <c r="AM47" i="1"/>
  <c r="AL47" i="1"/>
  <c r="AK47" i="1"/>
  <c r="AS46" i="1"/>
  <c r="AR46" i="1"/>
  <c r="AQ46" i="1"/>
  <c r="AP46" i="1"/>
  <c r="AO46" i="1"/>
  <c r="AN46" i="1"/>
  <c r="AM46" i="1"/>
  <c r="AL46" i="1"/>
  <c r="AK46" i="1"/>
  <c r="AS45" i="1"/>
  <c r="AR45" i="1"/>
  <c r="AQ45" i="1"/>
  <c r="AP45" i="1"/>
  <c r="AO45" i="1"/>
  <c r="AN45" i="1"/>
  <c r="AM45" i="1"/>
  <c r="AL45" i="1"/>
  <c r="AK45" i="1"/>
  <c r="AS44" i="1"/>
  <c r="AR44" i="1"/>
  <c r="AQ44" i="1"/>
  <c r="AP44" i="1"/>
  <c r="AO44" i="1"/>
  <c r="AN44" i="1"/>
  <c r="AM44" i="1"/>
  <c r="AL44" i="1"/>
  <c r="AK44" i="1"/>
  <c r="AS43" i="1"/>
  <c r="AR43" i="1"/>
  <c r="AQ43" i="1"/>
  <c r="AP43" i="1"/>
  <c r="AO43" i="1"/>
  <c r="AN43" i="1"/>
  <c r="AM43" i="1"/>
  <c r="AL43" i="1"/>
  <c r="AK43" i="1"/>
  <c r="AS42" i="1"/>
  <c r="AR42" i="1"/>
  <c r="AQ42" i="1"/>
  <c r="AP42" i="1"/>
  <c r="AO42" i="1"/>
  <c r="AN42" i="1"/>
  <c r="AM42" i="1"/>
  <c r="AL42" i="1"/>
  <c r="AK42" i="1"/>
  <c r="AS41" i="1"/>
  <c r="AR41" i="1"/>
  <c r="AQ41" i="1"/>
  <c r="AP41" i="1"/>
  <c r="AO41" i="1"/>
  <c r="AN41" i="1"/>
  <c r="AM41" i="1"/>
  <c r="AL41" i="1"/>
  <c r="AK41" i="1"/>
  <c r="AS40" i="1"/>
  <c r="AR40" i="1"/>
  <c r="AQ40" i="1"/>
  <c r="AP40" i="1"/>
  <c r="AO40" i="1"/>
  <c r="AN40" i="1"/>
  <c r="AM40" i="1"/>
  <c r="AL40" i="1"/>
  <c r="AK40" i="1"/>
  <c r="AS39" i="1"/>
  <c r="AR39" i="1"/>
  <c r="AQ39" i="1"/>
  <c r="AP39" i="1"/>
  <c r="AO39" i="1"/>
  <c r="AN39" i="1"/>
  <c r="AM39" i="1"/>
  <c r="AL39" i="1"/>
  <c r="AK39" i="1"/>
  <c r="AS38" i="1"/>
  <c r="AR38" i="1"/>
  <c r="AQ38" i="1"/>
  <c r="AP38" i="1"/>
  <c r="AO38" i="1"/>
  <c r="AN38" i="1"/>
  <c r="AM38" i="1"/>
  <c r="AL38" i="1"/>
  <c r="AK38" i="1"/>
  <c r="AS37" i="1"/>
  <c r="AR37" i="1"/>
  <c r="AQ37" i="1"/>
  <c r="AP37" i="1"/>
  <c r="AO37" i="1"/>
  <c r="AN37" i="1"/>
  <c r="AM37" i="1"/>
  <c r="AL37" i="1"/>
  <c r="AK37" i="1"/>
  <c r="AS36" i="1"/>
  <c r="AR36" i="1"/>
  <c r="AQ36" i="1"/>
  <c r="AP36" i="1"/>
  <c r="AO36" i="1"/>
  <c r="AN36" i="1"/>
  <c r="AM36" i="1"/>
  <c r="AL36" i="1"/>
  <c r="AK36" i="1"/>
  <c r="AS35" i="1"/>
  <c r="AR35" i="1"/>
  <c r="AQ35" i="1"/>
  <c r="AP35" i="1"/>
  <c r="AO35" i="1"/>
  <c r="AN35" i="1"/>
  <c r="AM35" i="1"/>
  <c r="AL35" i="1"/>
  <c r="AK35" i="1"/>
  <c r="AS34" i="1"/>
  <c r="AR34" i="1"/>
  <c r="AQ34" i="1"/>
  <c r="AP34" i="1"/>
  <c r="AO34" i="1"/>
  <c r="AN34" i="1"/>
  <c r="AM34" i="1"/>
  <c r="AL34" i="1"/>
  <c r="AK34" i="1"/>
  <c r="AS33" i="1"/>
  <c r="AR33" i="1"/>
  <c r="AQ33" i="1"/>
  <c r="AP33" i="1"/>
  <c r="AO33" i="1"/>
  <c r="AN33" i="1"/>
  <c r="AM33" i="1"/>
  <c r="AL33" i="1"/>
  <c r="AK33" i="1"/>
  <c r="AS32" i="1"/>
  <c r="AR32" i="1"/>
  <c r="AQ32" i="1"/>
  <c r="AP32" i="1"/>
  <c r="AO32" i="1"/>
  <c r="AN32" i="1"/>
  <c r="AM32" i="1"/>
  <c r="AL32" i="1"/>
  <c r="AK32" i="1"/>
  <c r="AS31" i="1"/>
  <c r="AR31" i="1"/>
  <c r="AQ31" i="1"/>
  <c r="AP31" i="1"/>
  <c r="AO31" i="1"/>
  <c r="AN31" i="1"/>
  <c r="AM31" i="1"/>
  <c r="AL31" i="1"/>
  <c r="AK31" i="1"/>
  <c r="AS30" i="1"/>
  <c r="AR30" i="1"/>
  <c r="AQ30" i="1"/>
  <c r="AP30" i="1"/>
  <c r="AO30" i="1"/>
  <c r="AN30" i="1"/>
  <c r="AM30" i="1"/>
  <c r="AL30" i="1"/>
  <c r="AK30" i="1"/>
  <c r="AS29" i="1"/>
  <c r="AR29" i="1"/>
  <c r="AQ29" i="1"/>
  <c r="AP29" i="1"/>
  <c r="AO29" i="1"/>
  <c r="AN29" i="1"/>
  <c r="AM29" i="1"/>
  <c r="AL29" i="1"/>
  <c r="AK29" i="1"/>
  <c r="AS28" i="1"/>
  <c r="AR28" i="1"/>
  <c r="AQ28" i="1"/>
  <c r="AP28" i="1"/>
  <c r="AO28" i="1"/>
  <c r="AN28" i="1"/>
  <c r="AM28" i="1"/>
  <c r="AL28" i="1"/>
  <c r="AK28" i="1"/>
  <c r="AS27" i="1"/>
  <c r="AR27" i="1"/>
  <c r="AQ27" i="1"/>
  <c r="AP27" i="1"/>
  <c r="AO27" i="1"/>
  <c r="AN27" i="1"/>
  <c r="AM27" i="1"/>
  <c r="AL27" i="1"/>
  <c r="AK27" i="1"/>
  <c r="AS26" i="1"/>
  <c r="AR26" i="1"/>
  <c r="AQ26" i="1"/>
  <c r="AP26" i="1"/>
  <c r="AO26" i="1"/>
  <c r="AN26" i="1"/>
  <c r="AM26" i="1"/>
  <c r="AL26" i="1"/>
  <c r="AK26" i="1"/>
  <c r="AS25" i="1"/>
  <c r="AR25" i="1"/>
  <c r="AQ25" i="1"/>
  <c r="AP25" i="1"/>
  <c r="AO25" i="1"/>
  <c r="AN25" i="1"/>
  <c r="AM25" i="1"/>
  <c r="AL25" i="1"/>
  <c r="AK25" i="1"/>
  <c r="AS24" i="1"/>
  <c r="AR24" i="1"/>
  <c r="AQ24" i="1"/>
  <c r="AP24" i="1"/>
  <c r="AO24" i="1"/>
  <c r="AN24" i="1"/>
  <c r="AM24" i="1"/>
  <c r="AL24" i="1"/>
  <c r="AK24" i="1"/>
  <c r="AS23" i="1"/>
  <c r="AR23" i="1"/>
  <c r="AQ23" i="1"/>
  <c r="AP23" i="1"/>
  <c r="AO23" i="1"/>
  <c r="AN23" i="1"/>
  <c r="AM23" i="1"/>
  <c r="AL23" i="1"/>
  <c r="AK23" i="1"/>
  <c r="AS22" i="1"/>
  <c r="AR22" i="1"/>
  <c r="AQ22" i="1"/>
  <c r="AP22" i="1"/>
  <c r="AO22" i="1"/>
  <c r="AN22" i="1"/>
  <c r="AM22" i="1"/>
  <c r="AL22" i="1"/>
  <c r="AK22" i="1"/>
  <c r="AS21" i="1"/>
  <c r="AR21" i="1"/>
  <c r="AQ21" i="1"/>
  <c r="AP21" i="1"/>
  <c r="AO21" i="1"/>
  <c r="AN21" i="1"/>
  <c r="AM21" i="1"/>
  <c r="AL21" i="1"/>
  <c r="AK21" i="1"/>
  <c r="AS20" i="1"/>
  <c r="AR20" i="1"/>
  <c r="AQ20" i="1"/>
  <c r="AP20" i="1"/>
  <c r="AO20" i="1"/>
  <c r="AN20" i="1"/>
  <c r="AM20" i="1"/>
  <c r="AL20" i="1"/>
  <c r="AK20" i="1"/>
  <c r="AS19" i="1"/>
  <c r="AR19" i="1"/>
  <c r="AQ19" i="1"/>
  <c r="AP19" i="1"/>
  <c r="AO19" i="1"/>
  <c r="AN19" i="1"/>
  <c r="AM19" i="1"/>
  <c r="AL19" i="1"/>
  <c r="AK19" i="1"/>
  <c r="AS18" i="1"/>
  <c r="AR18" i="1"/>
  <c r="AQ18" i="1"/>
  <c r="AP18" i="1"/>
  <c r="AO18" i="1"/>
  <c r="AN18" i="1"/>
  <c r="AM18" i="1"/>
  <c r="AL18" i="1"/>
  <c r="AK18" i="1"/>
  <c r="AS17" i="1"/>
  <c r="AR17" i="1"/>
  <c r="AQ17" i="1"/>
  <c r="AP17" i="1"/>
  <c r="AO17" i="1"/>
  <c r="AN17" i="1"/>
  <c r="AM17" i="1"/>
  <c r="AL17" i="1"/>
  <c r="AK17" i="1"/>
  <c r="AS16" i="1"/>
  <c r="AR16" i="1"/>
  <c r="AQ16" i="1"/>
  <c r="AP16" i="1"/>
  <c r="AO16" i="1"/>
  <c r="AN16" i="1"/>
  <c r="AM16" i="1"/>
  <c r="AL16" i="1"/>
  <c r="AK16" i="1"/>
  <c r="AS15" i="1"/>
  <c r="AR15" i="1"/>
  <c r="AQ15" i="1"/>
  <c r="AP15" i="1"/>
  <c r="AO15" i="1"/>
  <c r="AN15" i="1"/>
  <c r="AM15" i="1"/>
  <c r="AL15" i="1"/>
  <c r="AK15" i="1"/>
  <c r="AS14" i="1"/>
  <c r="AR14" i="1"/>
  <c r="AQ14" i="1"/>
  <c r="AP14" i="1"/>
  <c r="AO14" i="1"/>
  <c r="AN14" i="1"/>
  <c r="AM14" i="1"/>
  <c r="AL14" i="1"/>
  <c r="AK14" i="1"/>
  <c r="AS13" i="1"/>
  <c r="AR13" i="1"/>
  <c r="AQ13" i="1"/>
  <c r="AP13" i="1"/>
  <c r="AO13" i="1"/>
  <c r="AN13" i="1"/>
  <c r="AM13" i="1"/>
  <c r="AL13" i="1"/>
  <c r="AK13" i="1"/>
  <c r="AS12" i="1"/>
  <c r="AR12" i="1"/>
  <c r="AQ12" i="1"/>
  <c r="AP12" i="1"/>
  <c r="AO12" i="1"/>
  <c r="AN12" i="1"/>
  <c r="AM12" i="1"/>
  <c r="AL12" i="1"/>
  <c r="AK12" i="1"/>
  <c r="AS11" i="1"/>
  <c r="AR11" i="1"/>
  <c r="AQ11" i="1"/>
  <c r="AP11" i="1"/>
  <c r="AO11" i="1"/>
  <c r="AN11" i="1"/>
  <c r="AM11" i="1"/>
  <c r="AL11" i="1"/>
  <c r="AK11" i="1"/>
  <c r="AS10" i="1"/>
  <c r="AR10" i="1"/>
  <c r="AQ10" i="1"/>
  <c r="AP10" i="1"/>
  <c r="AO10" i="1"/>
  <c r="AN10" i="1"/>
  <c r="AM10" i="1"/>
  <c r="AL10" i="1"/>
  <c r="AK10" i="1"/>
  <c r="AS9" i="1"/>
  <c r="AR9" i="1"/>
  <c r="AQ9" i="1"/>
  <c r="AP9" i="1"/>
  <c r="AO9" i="1"/>
  <c r="AN9" i="1"/>
  <c r="AM9" i="1"/>
  <c r="AL9" i="1"/>
  <c r="AK9" i="1"/>
  <c r="AS8" i="1"/>
  <c r="AR8" i="1"/>
  <c r="AQ8" i="1"/>
  <c r="AP8" i="1"/>
  <c r="AO8" i="1"/>
  <c r="AN8" i="1"/>
  <c r="AM8" i="1"/>
  <c r="AL8" i="1"/>
  <c r="AK8" i="1"/>
  <c r="AS7" i="1"/>
  <c r="AR7" i="1"/>
  <c r="AQ7" i="1"/>
  <c r="AP7" i="1"/>
  <c r="AO7" i="1"/>
  <c r="AN7" i="1"/>
  <c r="AM7" i="1"/>
  <c r="AL7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7" i="1"/>
  <c r="D8" i="1"/>
  <c r="E8" i="1"/>
  <c r="F8" i="1"/>
  <c r="G8" i="1"/>
  <c r="H8" i="1"/>
  <c r="I8" i="1"/>
  <c r="J8" i="1"/>
  <c r="K8" i="1"/>
  <c r="L8" i="1"/>
  <c r="D9" i="1"/>
  <c r="E9" i="1"/>
  <c r="F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4" i="1"/>
  <c r="E54" i="1"/>
  <c r="F54" i="1"/>
  <c r="G54" i="1"/>
  <c r="H54" i="1"/>
  <c r="I54" i="1"/>
  <c r="J54" i="1"/>
  <c r="K54" i="1"/>
  <c r="L54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L7" i="1"/>
  <c r="K7" i="1"/>
  <c r="J7" i="1"/>
  <c r="I7" i="1"/>
  <c r="H7" i="1"/>
  <c r="G7" i="1"/>
  <c r="F7" i="1"/>
  <c r="E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7" i="1"/>
  <c r="L6" i="1"/>
  <c r="K6" i="1"/>
  <c r="J6" i="1"/>
  <c r="I6" i="1"/>
  <c r="H6" i="1"/>
  <c r="G6" i="1"/>
  <c r="F6" i="1"/>
  <c r="E6" i="1"/>
  <c r="D6" i="1"/>
  <c r="C6" i="1"/>
  <c r="K11" i="2" l="1"/>
</calcChain>
</file>

<file path=xl/sharedStrings.xml><?xml version="1.0" encoding="utf-8"?>
<sst xmlns="http://schemas.openxmlformats.org/spreadsheetml/2006/main" count="242" uniqueCount="98">
  <si>
    <t>log_N1_pars</t>
  </si>
  <si>
    <t>NAA</t>
  </si>
  <si>
    <t>year</t>
  </si>
  <si>
    <t>pred_NAA (deterministic calculations)</t>
  </si>
  <si>
    <t>parameters</t>
  </si>
  <si>
    <t>log_NAA</t>
  </si>
  <si>
    <t>calculated</t>
  </si>
  <si>
    <t>NAA_devs</t>
  </si>
  <si>
    <t>derived</t>
  </si>
  <si>
    <t>ADMB way</t>
  </si>
  <si>
    <t>dev_log_recruits</t>
  </si>
  <si>
    <t>diff</t>
  </si>
  <si>
    <t>age</t>
  </si>
  <si>
    <t>wham</t>
  </si>
  <si>
    <t>admb</t>
  </si>
  <si>
    <t>wham1</t>
  </si>
  <si>
    <t>wham2</t>
  </si>
  <si>
    <t>admb1</t>
  </si>
  <si>
    <t>admb2</t>
  </si>
  <si>
    <t>a50_1</t>
  </si>
  <si>
    <t>k_1</t>
  </si>
  <si>
    <t>a50_2</t>
  </si>
  <si>
    <t>k_2</t>
  </si>
  <si>
    <t>inf2</t>
  </si>
  <si>
    <t>survey 2</t>
  </si>
  <si>
    <t>normalized</t>
  </si>
  <si>
    <t>slope1</t>
  </si>
  <si>
    <t>infl1</t>
  </si>
  <si>
    <t>slope2</t>
  </si>
  <si>
    <t>survey1</t>
  </si>
  <si>
    <t>survey2</t>
  </si>
  <si>
    <t>survey3</t>
  </si>
  <si>
    <t>survey4</t>
  </si>
  <si>
    <t>survey6</t>
  </si>
  <si>
    <t>log_slope1</t>
  </si>
  <si>
    <t>log_slope2</t>
  </si>
  <si>
    <t>logistic</t>
  </si>
  <si>
    <t>infl</t>
  </si>
  <si>
    <t>logslope</t>
  </si>
  <si>
    <t>survey5</t>
  </si>
  <si>
    <t>fsh</t>
  </si>
  <si>
    <t>fishery</t>
  </si>
  <si>
    <t>time varying fishery selectivity</t>
  </si>
  <si>
    <t>log slope devs</t>
  </si>
  <si>
    <t>int devs</t>
  </si>
  <si>
    <t>ADBM parameters</t>
  </si>
  <si>
    <t>WHAM parameters</t>
  </si>
  <si>
    <t>WHAM inverse parameters</t>
  </si>
  <si>
    <t xml:space="preserve">WHAM devs </t>
  </si>
  <si>
    <t>admb log mean</t>
  </si>
  <si>
    <t>q1</t>
  </si>
  <si>
    <t>devs</t>
  </si>
  <si>
    <t>q</t>
  </si>
  <si>
    <t>logit_q</t>
  </si>
  <si>
    <t>wham dev</t>
  </si>
  <si>
    <t>NLL calcs</t>
  </si>
  <si>
    <t>q3 devs</t>
  </si>
  <si>
    <t>log_mean_rec</t>
  </si>
  <si>
    <t>dev_log_recr(1)</t>
  </si>
  <si>
    <t>M(1)</t>
  </si>
  <si>
    <t>M</t>
  </si>
  <si>
    <t>par</t>
  </si>
  <si>
    <t>length</t>
  </si>
  <si>
    <t>F_devs</t>
  </si>
  <si>
    <t>log_F1</t>
  </si>
  <si>
    <t>logit_selpars</t>
  </si>
  <si>
    <t>mean_rec_pars</t>
  </si>
  <si>
    <t>q_re</t>
  </si>
  <si>
    <t>selpars_re</t>
  </si>
  <si>
    <t>total</t>
  </si>
  <si>
    <t>purpose</t>
  </si>
  <si>
    <t>effort deviations</t>
  </si>
  <si>
    <t>initial effort</t>
  </si>
  <si>
    <t>initial age structure</t>
  </si>
  <si>
    <t>recruit deviations</t>
  </si>
  <si>
    <t>selectivity fixed effects</t>
  </si>
  <si>
    <t>catchabilities</t>
  </si>
  <si>
    <t>mean recruitment</t>
  </si>
  <si>
    <t>catchability deviations</t>
  </si>
  <si>
    <t>selectivity deviations</t>
  </si>
  <si>
    <t>log_NAA_sigma</t>
  </si>
  <si>
    <t>sigmaR</t>
  </si>
  <si>
    <t>q_repars</t>
  </si>
  <si>
    <t>catchability process errors</t>
  </si>
  <si>
    <t>Estimate</t>
  </si>
  <si>
    <t>SE</t>
  </si>
  <si>
    <t>log Sigma Recruits</t>
  </si>
  <si>
    <t>log Sigma Age 2+</t>
  </si>
  <si>
    <t>log_NAA_sigma.1</t>
  </si>
  <si>
    <t>NAA_rho_a</t>
  </si>
  <si>
    <t>NAA_rho_y</t>
  </si>
  <si>
    <t>ar1_a</t>
  </si>
  <si>
    <t>ar_y</t>
  </si>
  <si>
    <t>iid</t>
  </si>
  <si>
    <t>NaN</t>
  </si>
  <si>
    <t>Quantity</t>
  </si>
  <si>
    <t>NA</t>
  </si>
  <si>
    <t>2dar1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</si>
</sst>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000"/>
    <numFmt numFmtId="166" formatCode="0.00000000"/>
    <numFmt numFmtId="167" formatCode="0.0E+0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0" borderId="0" xfId="0" applyFont="1"/>
    <xf numFmtId="0" fontId="3" fillId="0" borderId="7" xfId="0" applyFont="1" applyBorder="1"/>
    <xf numFmtId="0" fontId="2" fillId="0" borderId="0" xfId="0" applyFont="1"/>
    <xf numFmtId="0" fontId="0" fillId="0" borderId="9" xfId="0" applyBorder="1"/>
    <xf numFmtId="0" fontId="0" fillId="0" borderId="7" xfId="0" applyFont="1" applyBorder="1"/>
    <xf numFmtId="0" fontId="4" fillId="0" borderId="0" xfId="0" applyFont="1"/>
    <xf numFmtId="2" fontId="0" fillId="0" borderId="0" xfId="0" applyNumberFormat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selex!$O$14</c:f>
              <c:strCache>
                <c:ptCount val="1"/>
                <c:pt idx="0">
                  <c:v>fishery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selex!$N$15:$N$24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selex!$O$15:$O$24</c:f>
              <c:numCache>
                <c:formatCode>0.0000</c:formatCode>
                <c:ptCount val="10"/>
                <c:pt idx="0">
                  <c:v>2.4033167358153101E-3</c:v>
                </c:pt>
                <c:pt idx="1">
                  <c:v>2.0509568993334157E-2</c:v>
                </c:pt>
                <c:pt idx="2">
                  <c:v>0.15397189130052086</c:v>
                </c:pt>
                <c:pt idx="3">
                  <c:v>0.61267616210060671</c:v>
                </c:pt>
                <c:pt idx="4">
                  <c:v>0.93219407263413301</c:v>
                </c:pt>
                <c:pt idx="5">
                  <c:v>0.99165923400165978</c:v>
                </c:pt>
                <c:pt idx="6">
                  <c:v>0.99842764957739771</c:v>
                </c:pt>
                <c:pt idx="7">
                  <c:v>0.99110256890255821</c:v>
                </c:pt>
                <c:pt idx="8">
                  <c:v>0.8860823588652299</c:v>
                </c:pt>
                <c:pt idx="9">
                  <c:v>0.34916931491205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B-4041-A5BE-1D89FD5B66B4}"/>
            </c:ext>
          </c:extLst>
        </c:ser>
        <c:ser>
          <c:idx val="1"/>
          <c:order val="1"/>
          <c:tx>
            <c:strRef>
              <c:f>selex!$P$14</c:f>
              <c:strCache>
                <c:ptCount val="1"/>
                <c:pt idx="0">
                  <c:v>survey1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selex!$N$15:$N$24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selex!$P$15:$P$24</c:f>
              <c:numCache>
                <c:formatCode>0.0000</c:formatCode>
                <c:ptCount val="10"/>
                <c:pt idx="0">
                  <c:v>0.99999999276275187</c:v>
                </c:pt>
                <c:pt idx="1">
                  <c:v>0.99999993122223263</c:v>
                </c:pt>
                <c:pt idx="2">
                  <c:v>0.99999934637513621</c:v>
                </c:pt>
                <c:pt idx="3">
                  <c:v>0.99999378835055974</c:v>
                </c:pt>
                <c:pt idx="4">
                  <c:v>0.99994097108688684</c:v>
                </c:pt>
                <c:pt idx="5">
                  <c:v>0.99943930377053969</c:v>
                </c:pt>
                <c:pt idx="6">
                  <c:v>0.99469674274574515</c:v>
                </c:pt>
                <c:pt idx="7">
                  <c:v>0.95177554497671724</c:v>
                </c:pt>
                <c:pt idx="8">
                  <c:v>0.67498283230092038</c:v>
                </c:pt>
                <c:pt idx="9">
                  <c:v>0.17933720022834049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B-4041-A5BE-1D89FD5B66B4}"/>
            </c:ext>
          </c:extLst>
        </c:ser>
        <c:ser>
          <c:idx val="2"/>
          <c:order val="2"/>
          <c:tx>
            <c:strRef>
              <c:f>selex!$Q$14</c:f>
              <c:strCache>
                <c:ptCount val="1"/>
                <c:pt idx="0">
                  <c:v>survey2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selex!$N$15:$N$24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selex!$Q$15:$Q$24</c:f>
              <c:numCache>
                <c:formatCode>0.0000</c:formatCode>
                <c:ptCount val="10"/>
                <c:pt idx="0">
                  <c:v>0.12729853377445091</c:v>
                </c:pt>
                <c:pt idx="1">
                  <c:v>0.24125154232123955</c:v>
                </c:pt>
                <c:pt idx="2">
                  <c:v>0.40936239948652864</c:v>
                </c:pt>
                <c:pt idx="3">
                  <c:v>0.60171751209524882</c:v>
                </c:pt>
                <c:pt idx="4">
                  <c:v>0.76707265358686672</c:v>
                </c:pt>
                <c:pt idx="5">
                  <c:v>0.87772742315820695</c:v>
                </c:pt>
                <c:pt idx="6">
                  <c:v>0.93993094963133339</c:v>
                </c:pt>
                <c:pt idx="7">
                  <c:v>0.97151668718789108</c:v>
                </c:pt>
                <c:pt idx="8">
                  <c:v>0.98672840006187135</c:v>
                </c:pt>
                <c:pt idx="9">
                  <c:v>0.99386747186804458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B-4041-A5BE-1D89FD5B66B4}"/>
            </c:ext>
          </c:extLst>
        </c:ser>
        <c:ser>
          <c:idx val="3"/>
          <c:order val="3"/>
          <c:tx>
            <c:strRef>
              <c:f>selex!$R$14</c:f>
              <c:strCache>
                <c:ptCount val="1"/>
                <c:pt idx="0">
                  <c:v>survey3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selex!$N$15:$N$24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selex!$R$15:$R$24</c:f>
              <c:numCache>
                <c:formatCode>0.0000</c:formatCode>
                <c:ptCount val="10"/>
                <c:pt idx="0">
                  <c:v>5.2545818490600336E-3</c:v>
                </c:pt>
                <c:pt idx="1">
                  <c:v>1.7821028374495763E-2</c:v>
                </c:pt>
                <c:pt idx="2">
                  <c:v>5.8667947269568317E-2</c:v>
                </c:pt>
                <c:pt idx="3">
                  <c:v>0.17633033542478793</c:v>
                </c:pt>
                <c:pt idx="4">
                  <c:v>0.42374499904426627</c:v>
                </c:pt>
                <c:pt idx="5">
                  <c:v>0.71637962318852577</c:v>
                </c:pt>
                <c:pt idx="6">
                  <c:v>0.89665197134014385</c:v>
                </c:pt>
                <c:pt idx="7">
                  <c:v>0.96753401270577555</c:v>
                </c:pt>
                <c:pt idx="8">
                  <c:v>0.99032559066951054</c:v>
                </c:pt>
                <c:pt idx="9">
                  <c:v>0.99716405921789908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B-4041-A5BE-1D89FD5B66B4}"/>
            </c:ext>
          </c:extLst>
        </c:ser>
        <c:ser>
          <c:idx val="4"/>
          <c:order val="4"/>
          <c:tx>
            <c:strRef>
              <c:f>selex!$S$14</c:f>
              <c:strCache>
                <c:ptCount val="1"/>
                <c:pt idx="0">
                  <c:v>survey4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selex!$N$15:$N$24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selex!$S$15:$S$24</c:f>
              <c:numCache>
                <c:formatCode>0.0000</c:formatCode>
                <c:ptCount val="10"/>
                <c:pt idx="0">
                  <c:v>0.99999991743591454</c:v>
                </c:pt>
                <c:pt idx="1">
                  <c:v>0.9999999945517577</c:v>
                </c:pt>
                <c:pt idx="2">
                  <c:v>0.99999999964048114</c:v>
                </c:pt>
                <c:pt idx="3">
                  <c:v>0.99999999997627609</c:v>
                </c:pt>
                <c:pt idx="4">
                  <c:v>0.99999999999843459</c:v>
                </c:pt>
                <c:pt idx="5">
                  <c:v>0.99999999999989675</c:v>
                </c:pt>
                <c:pt idx="6">
                  <c:v>0.99999999999999312</c:v>
                </c:pt>
                <c:pt idx="7">
                  <c:v>0.99999999999999956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1B-4041-A5BE-1D89FD5B66B4}"/>
            </c:ext>
          </c:extLst>
        </c:ser>
        <c:ser>
          <c:idx val="5"/>
          <c:order val="5"/>
          <c:tx>
            <c:strRef>
              <c:f>selex!$T$14</c:f>
              <c:strCache>
                <c:ptCount val="1"/>
                <c:pt idx="0">
                  <c:v>survey5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selex!$N$15:$N$24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selex!$T$15:$T$24</c:f>
              <c:numCache>
                <c:formatCode>0.0000</c:formatCode>
                <c:ptCount val="10"/>
                <c:pt idx="0">
                  <c:v>0.99999991743591454</c:v>
                </c:pt>
                <c:pt idx="1">
                  <c:v>0.9999999945517577</c:v>
                </c:pt>
                <c:pt idx="2">
                  <c:v>0.99999999964048114</c:v>
                </c:pt>
                <c:pt idx="3">
                  <c:v>0.99999999997627609</c:v>
                </c:pt>
                <c:pt idx="4">
                  <c:v>0.99999999999843459</c:v>
                </c:pt>
                <c:pt idx="5">
                  <c:v>0.99999999999989675</c:v>
                </c:pt>
                <c:pt idx="6">
                  <c:v>0.99999999999999312</c:v>
                </c:pt>
                <c:pt idx="7">
                  <c:v>0.99999999999999956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1B-4041-A5BE-1D89FD5B66B4}"/>
            </c:ext>
          </c:extLst>
        </c:ser>
        <c:ser>
          <c:idx val="6"/>
          <c:order val="6"/>
          <c:tx>
            <c:strRef>
              <c:f>selex!$U$14</c:f>
              <c:strCache>
                <c:ptCount val="1"/>
                <c:pt idx="0">
                  <c:v>survey6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selex!$N$15:$N$24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selex!$U$15:$U$24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0.99999999999999956</c:v>
                </c:pt>
                <c:pt idx="7">
                  <c:v>0.99999999999999312</c:v>
                </c:pt>
                <c:pt idx="8">
                  <c:v>0.99999999999989675</c:v>
                </c:pt>
                <c:pt idx="9">
                  <c:v>0.99999999999843459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1B-4041-A5BE-1D89FD5B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82064"/>
        <c:axId val="1304194736"/>
      </c:scatterChart>
      <c:valAx>
        <c:axId val="13041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94736"/>
        <c:crosses val="autoZero"/>
        <c:crossBetween val="midCat"/>
      </c:valAx>
      <c:valAx>
        <c:axId val="13041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8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initN!$E$4</c:f>
              <c:strCache>
                <c:ptCount val="1"/>
                <c:pt idx="0">
                  <c:v>admb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initN!$C$5:$C$14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initN!$E$5:$E$14</c:f>
              <c:numCache>
                <c:formatCode>General</c:formatCode>
                <c:ptCount val="10"/>
                <c:pt idx="0">
                  <c:v>1.07125864835</c:v>
                </c:pt>
                <c:pt idx="1">
                  <c:v>0.3142113396152616</c:v>
                </c:pt>
                <c:pt idx="2">
                  <c:v>0.19442875847108279</c:v>
                </c:pt>
                <c:pt idx="3">
                  <c:v>0.13429861833917528</c:v>
                </c:pt>
                <c:pt idx="4">
                  <c:v>9.5589770921847311E-2</c:v>
                </c:pt>
                <c:pt idx="5">
                  <c:v>7.0814644009695935E-2</c:v>
                </c:pt>
                <c:pt idx="6">
                  <c:v>5.2460778573472214E-2</c:v>
                </c:pt>
                <c:pt idx="7">
                  <c:v>3.9254489333335474E-2</c:v>
                </c:pt>
                <c:pt idx="8">
                  <c:v>2.966790481728215E-2</c:v>
                </c:pt>
                <c:pt idx="9">
                  <c:v>2.2199412301160844E-2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3-4F3F-9DD6-1B30AA0ACCFD}"/>
            </c:ext>
          </c:extLst>
        </c:ser>
        <c:ser>
          <c:idx val="1"/>
          <c:order val="1"/>
          <c:tx>
            <c:strRef>
              <c:f>initN!$G$4</c:f>
              <c:strCache>
                <c:ptCount val="1"/>
                <c:pt idx="0">
                  <c:v>wham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initN!$C$5:$C$14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initN!$G$5:$G$14</c:f>
              <c:numCache>
                <c:formatCode>General</c:formatCode>
                <c:ptCount val="10"/>
                <c:pt idx="0">
                  <c:v>0.66000322476615692</c:v>
                </c:pt>
                <c:pt idx="1">
                  <c:v>0.33104182304912927</c:v>
                </c:pt>
                <c:pt idx="2">
                  <c:v>0.2048431820960285</c:v>
                </c:pt>
                <c:pt idx="3">
                  <c:v>0.141492218270726</c:v>
                </c:pt>
                <c:pt idx="4">
                  <c:v>0.10070996186695226</c:v>
                </c:pt>
                <c:pt idx="5">
                  <c:v>7.4607774755199238E-2</c:v>
                </c:pt>
                <c:pt idx="6">
                  <c:v>5.5270798943169087E-2</c:v>
                </c:pt>
                <c:pt idx="7">
                  <c:v>4.13571252001333E-2</c:v>
                </c:pt>
                <c:pt idx="8">
                  <c:v>3.1257042819609608E-2</c:v>
                </c:pt>
                <c:pt idx="9">
                  <c:v>1.7878907619691589E-2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3-4F3F-9DD6-1B30AA0A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605071"/>
        <c:axId val="1850605487"/>
      </c:scatterChart>
      <c:valAx>
        <c:axId val="185060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05487"/>
        <c:crosses val="autoZero"/>
        <c:crossBetween val="midCat"/>
      </c:valAx>
      <c:valAx>
        <c:axId val="18506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0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21981</xdr:colOff>
      <xdr:row>20</xdr:row>
      <xdr:rowOff>5860</xdr:rowOff>
    </xdr:from>
    <xdr:to>
      <xdr:col>21</xdr:col>
      <xdr:colOff>131885</xdr:colOff>
      <xdr:row>34</xdr:row>
      <xdr:rowOff>82060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498475</xdr:colOff>
      <xdr:row>1</xdr:row>
      <xdr:rowOff>19050</xdr:rowOff>
    </xdr:from>
    <xdr:to>
      <xdr:col>15</xdr:col>
      <xdr:colOff>193675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7"/>
  <sheetViews>
    <sheetView workbookViewId="0">
      <selection activeCell="N6" sqref="N6"/>
    </sheetView>
  </sheetViews>
  <sheetFormatPr defaultColWidth="9.1796875" defaultRowHeight="12" x14ac:dyDescent="0.3"/>
  <cols>
    <col min="1" max="12" width="5.453125" style="1" customWidth="1"/>
    <col min="13" max="13" width="3.453125" style="1" customWidth="1"/>
    <col min="14" max="23" width="5" style="1" customWidth="1"/>
    <col min="24" max="24" width="1.453125" style="1" customWidth="1"/>
    <col min="25" max="34" width="5.26953125" style="1" customWidth="1"/>
    <col min="35" max="35" width="3.26953125" style="1" customWidth="1"/>
    <col min="36" max="45" width="5.26953125" style="1" customWidth="1"/>
    <col min="46" max="47" width="9.1796875" style="1"/>
    <col min="48" max="48" width="11" style="1" bestFit="1" customWidth="1"/>
    <col min="49" max="16384" width="9.1796875" style="1"/>
  </cols>
  <sheetData>
    <row r="1" spans="1:48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48" x14ac:dyDescent="0.3">
      <c r="A2" s="1" t="s">
        <v>0</v>
      </c>
      <c r="C2" s="1">
        <v>14.02413</v>
      </c>
      <c r="D2" s="1">
        <v>12.634130000000001</v>
      </c>
      <c r="E2" s="1">
        <v>12.15413</v>
      </c>
      <c r="F2" s="1">
        <v>11.784140000000001</v>
      </c>
      <c r="G2" s="1">
        <v>11.444129999999999</v>
      </c>
      <c r="H2" s="1">
        <v>11.144130000000001</v>
      </c>
      <c r="I2" s="1">
        <v>10.84413</v>
      </c>
      <c r="J2" s="1">
        <v>10.554130000000001</v>
      </c>
      <c r="K2" s="1">
        <v>10.27413</v>
      </c>
      <c r="L2" s="1">
        <v>11.36351</v>
      </c>
    </row>
    <row r="3" spans="1:48" x14ac:dyDescent="0.3">
      <c r="AB3" s="1" t="s">
        <v>5</v>
      </c>
      <c r="AM3" s="1" t="s">
        <v>7</v>
      </c>
      <c r="AU3" s="1" t="s">
        <v>9</v>
      </c>
    </row>
    <row r="4" spans="1:48" x14ac:dyDescent="0.3">
      <c r="E4" s="1" t="s">
        <v>1</v>
      </c>
      <c r="F4" s="1" t="s">
        <v>6</v>
      </c>
      <c r="Q4" s="1" t="s">
        <v>3</v>
      </c>
      <c r="AB4" s="1" t="s">
        <v>4</v>
      </c>
      <c r="AM4" s="1" t="s">
        <v>8</v>
      </c>
    </row>
    <row r="5" spans="1:48" x14ac:dyDescent="0.3">
      <c r="B5" s="1" t="s">
        <v>2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  <c r="AU5" s="1" t="s">
        <v>10</v>
      </c>
      <c r="AV5" s="1" t="s">
        <v>11</v>
      </c>
    </row>
    <row r="6" spans="1:48" x14ac:dyDescent="0.3">
      <c r="B6" s="1">
        <v>1</v>
      </c>
      <c r="C6" s="2">
        <f t="shared" ref="C6:L6" si="0">EXP(C2)</f>
        <v>1231976.0710032457</v>
      </c>
      <c r="D6" s="2">
        <f t="shared" si="0"/>
        <v>306854.81518405949</v>
      </c>
      <c r="E6" s="2">
        <f t="shared" si="0"/>
        <v>189876.66333163873</v>
      </c>
      <c r="F6" s="2">
        <f t="shared" si="0"/>
        <v>131155.64149989112</v>
      </c>
      <c r="G6" s="2">
        <f t="shared" si="0"/>
        <v>93351.759760249304</v>
      </c>
      <c r="H6" s="2">
        <f t="shared" si="0"/>
        <v>69156.684563095158</v>
      </c>
      <c r="I6" s="2">
        <f t="shared" si="0"/>
        <v>51232.53200627894</v>
      </c>
      <c r="J6" s="2">
        <f t="shared" si="0"/>
        <v>38335.437175101339</v>
      </c>
      <c r="K6" s="2">
        <f t="shared" si="0"/>
        <v>28973.300138538965</v>
      </c>
      <c r="L6" s="2">
        <f t="shared" si="0"/>
        <v>86121.123746020443</v>
      </c>
      <c r="N6" s="1">
        <v>1231980</v>
      </c>
      <c r="O6" s="1">
        <v>306856</v>
      </c>
      <c r="P6" s="1">
        <v>189877</v>
      </c>
      <c r="Q6" s="1">
        <v>131155</v>
      </c>
      <c r="R6" s="1">
        <v>93352.2</v>
      </c>
      <c r="S6" s="1">
        <v>69157</v>
      </c>
      <c r="T6" s="1">
        <v>51232.7</v>
      </c>
      <c r="U6" s="1">
        <v>38335.599999999999</v>
      </c>
      <c r="V6" s="1">
        <v>28973.4</v>
      </c>
      <c r="W6" s="1">
        <v>86120.9</v>
      </c>
      <c r="AU6" s="1">
        <v>-0.83056997373700003</v>
      </c>
    </row>
    <row r="7" spans="1:48" x14ac:dyDescent="0.3">
      <c r="B7" s="1">
        <v>2</v>
      </c>
      <c r="C7" s="2">
        <f t="shared" ref="C7:C38" si="1">EXP(Y7)</f>
        <v>3124410.0000000782</v>
      </c>
      <c r="D7" s="2">
        <f>O7</f>
        <v>306844.91093305103</v>
      </c>
      <c r="E7" s="2">
        <f t="shared" ref="E7:L7" si="2">P7</f>
        <v>153846.798094825</v>
      </c>
      <c r="F7" s="2">
        <f t="shared" si="2"/>
        <v>116963.737695067</v>
      </c>
      <c r="G7" s="2">
        <f t="shared" si="2"/>
        <v>88474.2723207854</v>
      </c>
      <c r="H7" s="2">
        <f t="shared" si="2"/>
        <v>64055.7799058733</v>
      </c>
      <c r="I7" s="2">
        <f t="shared" si="2"/>
        <v>49303.9725980648</v>
      </c>
      <c r="J7" s="2">
        <f t="shared" si="2"/>
        <v>36520.428905435903</v>
      </c>
      <c r="K7" s="2">
        <f t="shared" si="2"/>
        <v>27609.918678065402</v>
      </c>
      <c r="L7" s="2">
        <f t="shared" si="2"/>
        <v>84742.049012417105</v>
      </c>
      <c r="N7" s="1">
        <v>2826936.2529535498</v>
      </c>
      <c r="O7" s="1">
        <v>306844.91093305103</v>
      </c>
      <c r="P7" s="1">
        <v>153846.798094825</v>
      </c>
      <c r="Q7" s="1">
        <v>116963.737695067</v>
      </c>
      <c r="R7" s="1">
        <v>88474.2723207854</v>
      </c>
      <c r="S7" s="1">
        <v>64055.7799058733</v>
      </c>
      <c r="T7" s="1">
        <v>49303.9725980648</v>
      </c>
      <c r="U7" s="1">
        <v>36520.428905435903</v>
      </c>
      <c r="V7" s="1">
        <v>27609.918678065402</v>
      </c>
      <c r="W7" s="1">
        <v>84742.049012417105</v>
      </c>
      <c r="Y7" s="1">
        <v>14.9547560233277</v>
      </c>
      <c r="Z7" s="1">
        <v>10</v>
      </c>
      <c r="AA7" s="1">
        <v>10</v>
      </c>
      <c r="AB7" s="1">
        <v>10</v>
      </c>
      <c r="AC7" s="1">
        <v>10</v>
      </c>
      <c r="AD7" s="1">
        <v>10</v>
      </c>
      <c r="AE7" s="1">
        <v>10</v>
      </c>
      <c r="AF7" s="1">
        <v>10</v>
      </c>
      <c r="AG7" s="1">
        <v>10</v>
      </c>
      <c r="AH7" s="1">
        <v>10</v>
      </c>
      <c r="AJ7" s="2">
        <f>Y7-LN(N7)</f>
        <v>0.10005193626824038</v>
      </c>
      <c r="AK7" s="2">
        <f t="shared" ref="AK7:AS22" si="3">Z7-LN(O7)</f>
        <v>-2.6340977228110507</v>
      </c>
      <c r="AL7" s="2">
        <f t="shared" si="3"/>
        <v>-1.9437125686702768</v>
      </c>
      <c r="AM7" s="2">
        <f t="shared" si="3"/>
        <v>-1.6696192315101559</v>
      </c>
      <c r="AN7" s="2">
        <f t="shared" si="3"/>
        <v>-1.3904670804924759</v>
      </c>
      <c r="AO7" s="2">
        <f t="shared" si="3"/>
        <v>-1.0675095437823057</v>
      </c>
      <c r="AP7" s="2">
        <f t="shared" si="3"/>
        <v>-0.80575993686683134</v>
      </c>
      <c r="AQ7" s="2">
        <f t="shared" si="3"/>
        <v>-0.50562707903851312</v>
      </c>
      <c r="AR7" s="2">
        <f t="shared" si="3"/>
        <v>-0.22593035954012386</v>
      </c>
      <c r="AS7" s="2">
        <f t="shared" si="3"/>
        <v>-1.3473672038789797</v>
      </c>
      <c r="AU7" s="1">
        <v>0.10005274759500001</v>
      </c>
      <c r="AV7" s="2">
        <f>AJ7-AU7</f>
        <v>-8.1132675962269918E-7</v>
      </c>
    </row>
    <row r="8" spans="1:48" x14ac:dyDescent="0.3">
      <c r="B8" s="1">
        <v>3</v>
      </c>
      <c r="C8" s="2">
        <f t="shared" si="1"/>
        <v>3581869.9999999194</v>
      </c>
      <c r="D8" s="2">
        <f t="shared" ref="D8:D57" si="4">O8</f>
        <v>778183.72391228704</v>
      </c>
      <c r="E8" s="2">
        <f t="shared" ref="E8:E57" si="5">P8</f>
        <v>153836.42748446201</v>
      </c>
      <c r="F8" s="2">
        <f t="shared" ref="F8:F57" si="6">Q8</f>
        <v>94737.487616283703</v>
      </c>
      <c r="G8" s="2">
        <f t="shared" ref="G8:G57" si="7">R8</f>
        <v>78762.652700554696</v>
      </c>
      <c r="H8" s="2">
        <f t="shared" ref="H8:H57" si="8">S8</f>
        <v>60543.830685666901</v>
      </c>
      <c r="I8" s="2">
        <f t="shared" ref="I8:I57" si="9">T8</f>
        <v>45537.251654124302</v>
      </c>
      <c r="J8" s="2">
        <f t="shared" ref="J8:J57" si="10">U8</f>
        <v>35045.238584803301</v>
      </c>
      <c r="K8" s="2">
        <f t="shared" ref="K8:K57" si="11">V8</f>
        <v>26228.107888703998</v>
      </c>
      <c r="L8" s="2">
        <f t="shared" ref="L8:L57" si="12">W8</f>
        <v>82614.656058535693</v>
      </c>
      <c r="N8" s="1">
        <v>2826936.2529535498</v>
      </c>
      <c r="O8" s="1">
        <v>778183.72391228704</v>
      </c>
      <c r="P8" s="1">
        <v>153836.42748446201</v>
      </c>
      <c r="Q8" s="1">
        <v>94737.487616283703</v>
      </c>
      <c r="R8" s="1">
        <v>78762.652700554696</v>
      </c>
      <c r="S8" s="1">
        <v>60543.830685666901</v>
      </c>
      <c r="T8" s="1">
        <v>45537.251654124302</v>
      </c>
      <c r="U8" s="1">
        <v>35045.238584803301</v>
      </c>
      <c r="V8" s="1">
        <v>26228.107888703998</v>
      </c>
      <c r="W8" s="1">
        <v>82614.656058535693</v>
      </c>
      <c r="Y8" s="1">
        <v>15.091395568370199</v>
      </c>
      <c r="Z8" s="1">
        <v>10</v>
      </c>
      <c r="AA8" s="1">
        <v>10</v>
      </c>
      <c r="AB8" s="1">
        <v>10</v>
      </c>
      <c r="AC8" s="1">
        <v>10</v>
      </c>
      <c r="AD8" s="1">
        <v>10</v>
      </c>
      <c r="AE8" s="1">
        <v>10</v>
      </c>
      <c r="AF8" s="1">
        <v>10</v>
      </c>
      <c r="AG8" s="1">
        <v>10</v>
      </c>
      <c r="AH8" s="1">
        <v>10</v>
      </c>
      <c r="AJ8" s="2">
        <f t="shared" ref="AJ8:AJ57" si="13">Y8-LN(N8)</f>
        <v>0.23669148131073925</v>
      </c>
      <c r="AK8" s="2">
        <f t="shared" si="3"/>
        <v>-3.5647179242692602</v>
      </c>
      <c r="AL8" s="2">
        <f t="shared" si="3"/>
        <v>-1.9436451577131315</v>
      </c>
      <c r="AM8" s="2">
        <f t="shared" si="3"/>
        <v>-1.4588650574041786</v>
      </c>
      <c r="AN8" s="2">
        <f t="shared" si="3"/>
        <v>-1.2741942129953561</v>
      </c>
      <c r="AO8" s="2">
        <f t="shared" si="3"/>
        <v>-1.0111228558574759</v>
      </c>
      <c r="AP8" s="2">
        <f t="shared" si="3"/>
        <v>-0.72628598764560515</v>
      </c>
      <c r="AQ8" s="2">
        <f t="shared" si="3"/>
        <v>-0.46439503686683103</v>
      </c>
      <c r="AR8" s="2">
        <f t="shared" si="3"/>
        <v>-0.17458693486841526</v>
      </c>
      <c r="AS8" s="2">
        <f t="shared" si="3"/>
        <v>-1.3219423778922046</v>
      </c>
      <c r="AU8" s="1">
        <v>0.236692337419</v>
      </c>
      <c r="AV8" s="2">
        <f t="shared" ref="AV8:AV57" si="14">AJ8-AU8</f>
        <v>-8.5610826075499524E-7</v>
      </c>
    </row>
    <row r="9" spans="1:48" x14ac:dyDescent="0.3">
      <c r="B9" s="1">
        <v>4</v>
      </c>
      <c r="C9" s="2">
        <f t="shared" si="1"/>
        <v>10421000.000000352</v>
      </c>
      <c r="D9" s="2">
        <f t="shared" si="4"/>
        <v>891998.21876847302</v>
      </c>
      <c r="E9" s="2">
        <f t="shared" si="5"/>
        <v>389502.46680530597</v>
      </c>
      <c r="F9" s="2">
        <f t="shared" si="6"/>
        <v>93081.7273024155</v>
      </c>
      <c r="G9" s="2">
        <f t="shared" si="7"/>
        <v>58181.572132517002</v>
      </c>
      <c r="H9" s="2">
        <f t="shared" si="8"/>
        <v>46737.982908365397</v>
      </c>
      <c r="I9" s="2">
        <f t="shared" si="9"/>
        <v>37069.665084690801</v>
      </c>
      <c r="J9" s="2">
        <f t="shared" si="10"/>
        <v>27863.2525749366</v>
      </c>
      <c r="K9" s="2">
        <f t="shared" si="11"/>
        <v>21691.4688307658</v>
      </c>
      <c r="L9" s="2">
        <f t="shared" si="12"/>
        <v>74551.440431111696</v>
      </c>
      <c r="N9" s="1">
        <v>2826936.2529535498</v>
      </c>
      <c r="O9" s="1">
        <v>891998.21876847302</v>
      </c>
      <c r="P9" s="1">
        <v>389502.46680530597</v>
      </c>
      <c r="Q9" s="1">
        <v>93081.7273024155</v>
      </c>
      <c r="R9" s="1">
        <v>58181.572132517002</v>
      </c>
      <c r="S9" s="1">
        <v>46737.982908365397</v>
      </c>
      <c r="T9" s="1">
        <v>37069.665084690801</v>
      </c>
      <c r="U9" s="1">
        <v>27863.2525749366</v>
      </c>
      <c r="V9" s="1">
        <v>21691.4688307658</v>
      </c>
      <c r="W9" s="1">
        <v>74551.440431111696</v>
      </c>
      <c r="Y9" s="1">
        <v>16.159333558974598</v>
      </c>
      <c r="Z9" s="1">
        <v>10</v>
      </c>
      <c r="AA9" s="1">
        <v>10</v>
      </c>
      <c r="AB9" s="1">
        <v>10</v>
      </c>
      <c r="AC9" s="1">
        <v>10</v>
      </c>
      <c r="AD9" s="1">
        <v>10</v>
      </c>
      <c r="AE9" s="1">
        <v>10</v>
      </c>
      <c r="AF9" s="1">
        <v>10</v>
      </c>
      <c r="AG9" s="1">
        <v>10</v>
      </c>
      <c r="AH9" s="1">
        <v>10</v>
      </c>
      <c r="AJ9" s="2">
        <f t="shared" si="13"/>
        <v>1.3046294719151383</v>
      </c>
      <c r="AK9" s="2">
        <f t="shared" si="3"/>
        <v>-3.7012194146638215</v>
      </c>
      <c r="AL9" s="2">
        <f t="shared" si="3"/>
        <v>-2.8726254775342603</v>
      </c>
      <c r="AM9" s="2">
        <f t="shared" si="3"/>
        <v>-1.4412331744251325</v>
      </c>
      <c r="AN9" s="2">
        <f t="shared" si="3"/>
        <v>-0.97132395355617795</v>
      </c>
      <c r="AO9" s="2">
        <f t="shared" si="3"/>
        <v>-0.75231245158535565</v>
      </c>
      <c r="AP9" s="2">
        <f t="shared" si="3"/>
        <v>-0.52055426143147443</v>
      </c>
      <c r="AQ9" s="2">
        <f t="shared" si="3"/>
        <v>-0.23506398764560466</v>
      </c>
      <c r="AR9" s="2">
        <f t="shared" si="3"/>
        <v>1.5325679211169785E-2</v>
      </c>
      <c r="AS9" s="2">
        <f t="shared" si="3"/>
        <v>-1.2192446416844493</v>
      </c>
      <c r="AU9" s="1">
        <v>1.30463166452</v>
      </c>
      <c r="AV9" s="2">
        <f t="shared" si="14"/>
        <v>-2.1926048616727201E-6</v>
      </c>
    </row>
    <row r="10" spans="1:48" x14ac:dyDescent="0.3">
      <c r="B10" s="1">
        <v>5</v>
      </c>
      <c r="C10" s="2">
        <f t="shared" si="1"/>
        <v>2131320.0000000563</v>
      </c>
      <c r="D10" s="2">
        <f t="shared" si="4"/>
        <v>2594977.4859199198</v>
      </c>
      <c r="E10" s="2">
        <f t="shared" si="5"/>
        <v>446104.029363034</v>
      </c>
      <c r="F10" s="2">
        <f t="shared" si="6"/>
        <v>233618.25381677301</v>
      </c>
      <c r="G10" s="2">
        <f t="shared" si="7"/>
        <v>54604.062671791398</v>
      </c>
      <c r="H10" s="2">
        <f t="shared" si="8"/>
        <v>32166.983419865199</v>
      </c>
      <c r="I10" s="2">
        <f t="shared" si="9"/>
        <v>26572.7570838467</v>
      </c>
      <c r="J10" s="2">
        <f t="shared" si="10"/>
        <v>21056.7880841121</v>
      </c>
      <c r="K10" s="2">
        <f t="shared" si="11"/>
        <v>16019.6764665391</v>
      </c>
      <c r="L10" s="2">
        <f t="shared" si="12"/>
        <v>63792.697182567499</v>
      </c>
      <c r="N10" s="1">
        <v>2826936.2529535498</v>
      </c>
      <c r="O10" s="1">
        <v>2594977.4859199198</v>
      </c>
      <c r="P10" s="1">
        <v>446104.029363034</v>
      </c>
      <c r="Q10" s="1">
        <v>233618.25381677301</v>
      </c>
      <c r="R10" s="1">
        <v>54604.062671791398</v>
      </c>
      <c r="S10" s="1">
        <v>32166.983419865199</v>
      </c>
      <c r="T10" s="1">
        <v>26572.7570838467</v>
      </c>
      <c r="U10" s="1">
        <v>21056.7880841121</v>
      </c>
      <c r="V10" s="1">
        <v>16019.6764665391</v>
      </c>
      <c r="W10" s="1">
        <v>63792.697182567499</v>
      </c>
      <c r="Y10" s="1">
        <v>14.572252064049399</v>
      </c>
      <c r="Z10" s="1">
        <v>10</v>
      </c>
      <c r="AA10" s="1">
        <v>10</v>
      </c>
      <c r="AB10" s="1">
        <v>10</v>
      </c>
      <c r="AC10" s="1">
        <v>10</v>
      </c>
      <c r="AD10" s="1">
        <v>10</v>
      </c>
      <c r="AE10" s="1">
        <v>10</v>
      </c>
      <c r="AF10" s="1">
        <v>10</v>
      </c>
      <c r="AG10" s="1">
        <v>10</v>
      </c>
      <c r="AH10" s="1">
        <v>10</v>
      </c>
      <c r="AJ10" s="2">
        <f t="shared" si="13"/>
        <v>-0.28245202301006067</v>
      </c>
      <c r="AK10" s="2">
        <f t="shared" si="3"/>
        <v>-4.7690883985984094</v>
      </c>
      <c r="AL10" s="2">
        <f t="shared" si="3"/>
        <v>-3.0083074534966219</v>
      </c>
      <c r="AM10" s="2">
        <f t="shared" si="3"/>
        <v>-2.3614436682222593</v>
      </c>
      <c r="AN10" s="2">
        <f t="shared" si="3"/>
        <v>-0.9078635668731323</v>
      </c>
      <c r="AO10" s="2">
        <f t="shared" si="3"/>
        <v>-0.37869584586017879</v>
      </c>
      <c r="AP10" s="2">
        <f t="shared" si="3"/>
        <v>-0.18764180016935406</v>
      </c>
      <c r="AQ10" s="2">
        <f t="shared" si="3"/>
        <v>4.5021738568522096E-2</v>
      </c>
      <c r="AR10" s="2">
        <f t="shared" si="3"/>
        <v>0.31842697517839369</v>
      </c>
      <c r="AS10" s="2">
        <f t="shared" si="3"/>
        <v>-1.0633939985582721</v>
      </c>
      <c r="AU10" s="1">
        <v>-0.28245379943100002</v>
      </c>
      <c r="AV10" s="2">
        <f t="shared" si="14"/>
        <v>1.7764209393478225E-6</v>
      </c>
    </row>
    <row r="11" spans="1:48" x14ac:dyDescent="0.3">
      <c r="B11" s="1">
        <v>6</v>
      </c>
      <c r="C11" s="2">
        <f t="shared" si="1"/>
        <v>2146029.9999999865</v>
      </c>
      <c r="D11" s="2">
        <f t="shared" si="4"/>
        <v>530685.12394199101</v>
      </c>
      <c r="E11" s="2">
        <f t="shared" si="5"/>
        <v>1296520.1403270599</v>
      </c>
      <c r="F11" s="2">
        <f t="shared" si="6"/>
        <v>264777.59210691799</v>
      </c>
      <c r="G11" s="2">
        <f t="shared" si="7"/>
        <v>129812.31359610699</v>
      </c>
      <c r="H11" s="2">
        <f t="shared" si="8"/>
        <v>27779.221222751399</v>
      </c>
      <c r="I11" s="2">
        <f t="shared" si="9"/>
        <v>16763.4899432649</v>
      </c>
      <c r="J11" s="2">
        <f t="shared" si="10"/>
        <v>13831.5680721998</v>
      </c>
      <c r="K11" s="2">
        <f t="shared" si="11"/>
        <v>11101.292747751901</v>
      </c>
      <c r="L11" s="2">
        <f t="shared" si="12"/>
        <v>51047.546981719497</v>
      </c>
      <c r="N11" s="1">
        <v>2826936.2529535498</v>
      </c>
      <c r="O11" s="1">
        <v>530685.12394199101</v>
      </c>
      <c r="P11" s="1">
        <v>1296520.1403270599</v>
      </c>
      <c r="Q11" s="1">
        <v>264777.59210691799</v>
      </c>
      <c r="R11" s="1">
        <v>129812.31359610699</v>
      </c>
      <c r="S11" s="1">
        <v>27779.221222751399</v>
      </c>
      <c r="T11" s="1">
        <v>16763.4899432649</v>
      </c>
      <c r="U11" s="1">
        <v>13831.5680721998</v>
      </c>
      <c r="V11" s="1">
        <v>11101.292747751901</v>
      </c>
      <c r="W11" s="1">
        <v>51047.546981719497</v>
      </c>
      <c r="Y11" s="1">
        <v>14.5791301815718</v>
      </c>
      <c r="Z11" s="1">
        <v>10</v>
      </c>
      <c r="AA11" s="1">
        <v>10</v>
      </c>
      <c r="AB11" s="1">
        <v>10</v>
      </c>
      <c r="AC11" s="1">
        <v>10</v>
      </c>
      <c r="AD11" s="1">
        <v>10</v>
      </c>
      <c r="AE11" s="1">
        <v>10</v>
      </c>
      <c r="AF11" s="1">
        <v>10</v>
      </c>
      <c r="AG11" s="1">
        <v>10</v>
      </c>
      <c r="AH11" s="1">
        <v>10</v>
      </c>
      <c r="AJ11" s="2">
        <f t="shared" si="13"/>
        <v>-0.27557390548765959</v>
      </c>
      <c r="AK11" s="2">
        <f t="shared" si="3"/>
        <v>-3.1819241374112224</v>
      </c>
      <c r="AL11" s="2">
        <f t="shared" si="3"/>
        <v>-4.0751944182228144</v>
      </c>
      <c r="AM11" s="2">
        <f t="shared" si="3"/>
        <v>-2.4866454775116242</v>
      </c>
      <c r="AN11" s="2">
        <f t="shared" si="3"/>
        <v>-1.7738449446702589</v>
      </c>
      <c r="AO11" s="2">
        <f t="shared" si="3"/>
        <v>-0.23204358217713228</v>
      </c>
      <c r="AP11" s="2">
        <f t="shared" si="3"/>
        <v>0.27304141713582197</v>
      </c>
      <c r="AQ11" s="2">
        <f t="shared" si="3"/>
        <v>0.46529119983063971</v>
      </c>
      <c r="AR11" s="2">
        <f t="shared" si="3"/>
        <v>0.68518315571951938</v>
      </c>
      <c r="AS11" s="2">
        <f t="shared" si="3"/>
        <v>-0.84051277114976131</v>
      </c>
      <c r="AU11" s="1">
        <v>-0.275575253031</v>
      </c>
      <c r="AV11" s="2">
        <f t="shared" si="14"/>
        <v>1.3475433404130932E-6</v>
      </c>
    </row>
    <row r="12" spans="1:48" x14ac:dyDescent="0.3">
      <c r="B12" s="1">
        <v>7</v>
      </c>
      <c r="C12" s="2">
        <f t="shared" si="1"/>
        <v>8423060.0000003893</v>
      </c>
      <c r="D12" s="2">
        <f t="shared" si="4"/>
        <v>534408.79864936799</v>
      </c>
      <c r="E12" s="2">
        <f t="shared" si="5"/>
        <v>265504.46827016497</v>
      </c>
      <c r="F12" s="2">
        <f t="shared" si="6"/>
        <v>780828.67622703698</v>
      </c>
      <c r="G12" s="2">
        <f t="shared" si="7"/>
        <v>158953.79972238399</v>
      </c>
      <c r="H12" s="2">
        <f t="shared" si="8"/>
        <v>74496.013404901198</v>
      </c>
      <c r="I12" s="2">
        <f t="shared" si="9"/>
        <v>16426.442424614001</v>
      </c>
      <c r="J12" s="2">
        <f t="shared" si="10"/>
        <v>9905.1448491198898</v>
      </c>
      <c r="K12" s="2">
        <f t="shared" si="11"/>
        <v>8269.5624540924</v>
      </c>
      <c r="L12" s="2">
        <f t="shared" si="12"/>
        <v>42159.422597268</v>
      </c>
      <c r="N12" s="1">
        <v>2826936.2529535498</v>
      </c>
      <c r="O12" s="1">
        <v>534408.79864936799</v>
      </c>
      <c r="P12" s="1">
        <v>265504.46827016497</v>
      </c>
      <c r="Q12" s="1">
        <v>780828.67622703698</v>
      </c>
      <c r="R12" s="1">
        <v>158953.79972238399</v>
      </c>
      <c r="S12" s="1">
        <v>74496.013404901198</v>
      </c>
      <c r="T12" s="1">
        <v>16426.442424614001</v>
      </c>
      <c r="U12" s="1">
        <v>9905.1448491198898</v>
      </c>
      <c r="V12" s="1">
        <v>8269.5624540924</v>
      </c>
      <c r="W12" s="1">
        <v>42159.422597268</v>
      </c>
      <c r="Y12" s="1">
        <v>15.946483740624901</v>
      </c>
      <c r="Z12" s="1">
        <v>10</v>
      </c>
      <c r="AA12" s="1">
        <v>10</v>
      </c>
      <c r="AB12" s="1">
        <v>10</v>
      </c>
      <c r="AC12" s="1">
        <v>10</v>
      </c>
      <c r="AD12" s="1">
        <v>10</v>
      </c>
      <c r="AE12" s="1">
        <v>10</v>
      </c>
      <c r="AF12" s="1">
        <v>10</v>
      </c>
      <c r="AG12" s="1">
        <v>10</v>
      </c>
      <c r="AH12" s="1">
        <v>10</v>
      </c>
      <c r="AJ12" s="2">
        <f t="shared" si="13"/>
        <v>1.0917796535654407</v>
      </c>
      <c r="AK12" s="2">
        <f t="shared" si="3"/>
        <v>-3.1889163656075219</v>
      </c>
      <c r="AL12" s="2">
        <f t="shared" si="3"/>
        <v>-2.4893869491653202</v>
      </c>
      <c r="AM12" s="2">
        <f t="shared" si="3"/>
        <v>-3.5681110401318108</v>
      </c>
      <c r="AN12" s="2">
        <f t="shared" si="3"/>
        <v>-1.9763688711956231</v>
      </c>
      <c r="AO12" s="2">
        <f t="shared" si="3"/>
        <v>-1.2185008915922602</v>
      </c>
      <c r="AP12" s="2">
        <f t="shared" si="3"/>
        <v>0.29335234165287005</v>
      </c>
      <c r="AQ12" s="2">
        <f t="shared" si="3"/>
        <v>0.79919041713582217</v>
      </c>
      <c r="AR12" s="2">
        <f t="shared" si="3"/>
        <v>0.9796631209886435</v>
      </c>
      <c r="AS12" s="2">
        <f t="shared" si="3"/>
        <v>-0.64921348761073894</v>
      </c>
      <c r="AU12" s="1">
        <v>1.0917798704999999</v>
      </c>
      <c r="AV12" s="2">
        <f t="shared" si="14"/>
        <v>-2.1693455920512861E-7</v>
      </c>
    </row>
    <row r="13" spans="1:48" x14ac:dyDescent="0.3">
      <c r="B13" s="1">
        <v>8</v>
      </c>
      <c r="C13" s="2">
        <f t="shared" si="1"/>
        <v>11372300.000000492</v>
      </c>
      <c r="D13" s="2">
        <f t="shared" si="4"/>
        <v>2097371.6569643202</v>
      </c>
      <c r="E13" s="2">
        <f t="shared" si="5"/>
        <v>267131.343935885</v>
      </c>
      <c r="F13" s="2">
        <f t="shared" si="6"/>
        <v>158403.40102277201</v>
      </c>
      <c r="G13" s="2">
        <f t="shared" si="7"/>
        <v>446850.99780030601</v>
      </c>
      <c r="H13" s="2">
        <f t="shared" si="8"/>
        <v>84834.966272883801</v>
      </c>
      <c r="I13" s="2">
        <f t="shared" si="9"/>
        <v>40834.617333328097</v>
      </c>
      <c r="J13" s="2">
        <f t="shared" si="10"/>
        <v>8995.1215409237993</v>
      </c>
      <c r="K13" s="2">
        <f t="shared" si="11"/>
        <v>5491.6017828522299</v>
      </c>
      <c r="L13" s="2">
        <f t="shared" si="12"/>
        <v>33164.702437383603</v>
      </c>
      <c r="N13" s="1">
        <v>2826936.2529535498</v>
      </c>
      <c r="O13" s="1">
        <v>2097371.6569643202</v>
      </c>
      <c r="P13" s="1">
        <v>267131.343935885</v>
      </c>
      <c r="Q13" s="1">
        <v>158403.40102277201</v>
      </c>
      <c r="R13" s="1">
        <v>446850.99780030601</v>
      </c>
      <c r="S13" s="1">
        <v>84834.966272883801</v>
      </c>
      <c r="T13" s="1">
        <v>40834.617333328097</v>
      </c>
      <c r="U13" s="1">
        <v>8995.1215409237993</v>
      </c>
      <c r="V13" s="1">
        <v>5491.6017828522299</v>
      </c>
      <c r="W13" s="1">
        <v>33164.702437383603</v>
      </c>
      <c r="Y13" s="1">
        <v>16.246691131989</v>
      </c>
      <c r="Z13" s="1">
        <v>10</v>
      </c>
      <c r="AA13" s="1">
        <v>10</v>
      </c>
      <c r="AB13" s="1">
        <v>10</v>
      </c>
      <c r="AC13" s="1">
        <v>10</v>
      </c>
      <c r="AD13" s="1">
        <v>10</v>
      </c>
      <c r="AE13" s="1">
        <v>10</v>
      </c>
      <c r="AF13" s="1">
        <v>10</v>
      </c>
      <c r="AG13" s="1">
        <v>10</v>
      </c>
      <c r="AH13" s="1">
        <v>10</v>
      </c>
      <c r="AJ13" s="2">
        <f t="shared" si="13"/>
        <v>1.3919870449295395</v>
      </c>
      <c r="AK13" s="2">
        <f t="shared" si="3"/>
        <v>-4.5561955268765839</v>
      </c>
      <c r="AL13" s="2">
        <f t="shared" si="3"/>
        <v>-2.4954957412805232</v>
      </c>
      <c r="AM13" s="2">
        <f t="shared" si="3"/>
        <v>-1.9729002292353197</v>
      </c>
      <c r="AN13" s="2">
        <f t="shared" si="3"/>
        <v>-3.0099804797718122</v>
      </c>
      <c r="AO13" s="2">
        <f t="shared" si="3"/>
        <v>-1.348463074915621</v>
      </c>
      <c r="AP13" s="2">
        <f t="shared" si="3"/>
        <v>-0.61728546470225965</v>
      </c>
      <c r="AQ13" s="2">
        <f t="shared" si="3"/>
        <v>0.89556234165286774</v>
      </c>
      <c r="AR13" s="2">
        <f t="shared" si="3"/>
        <v>1.3890247443258215</v>
      </c>
      <c r="AS13" s="2">
        <f t="shared" si="3"/>
        <v>-0.40924140973136502</v>
      </c>
      <c r="AU13" s="1">
        <v>1.39199075335</v>
      </c>
      <c r="AV13" s="2">
        <f t="shared" si="14"/>
        <v>-3.7084204604909132E-6</v>
      </c>
    </row>
    <row r="14" spans="1:48" x14ac:dyDescent="0.3">
      <c r="B14" s="1">
        <v>9</v>
      </c>
      <c r="C14" s="2">
        <f t="shared" si="1"/>
        <v>13919300.000000337</v>
      </c>
      <c r="D14" s="2">
        <f t="shared" si="4"/>
        <v>2831606.1436922899</v>
      </c>
      <c r="E14" s="2">
        <f t="shared" si="5"/>
        <v>1047796.28169459</v>
      </c>
      <c r="F14" s="2">
        <f t="shared" si="6"/>
        <v>158371.36383046801</v>
      </c>
      <c r="G14" s="2">
        <f t="shared" si="7"/>
        <v>87393.339479849194</v>
      </c>
      <c r="H14" s="2">
        <f t="shared" si="8"/>
        <v>224560.844055269</v>
      </c>
      <c r="I14" s="2">
        <f t="shared" si="9"/>
        <v>43639.014713339297</v>
      </c>
      <c r="J14" s="2">
        <f t="shared" si="10"/>
        <v>20978.921293868701</v>
      </c>
      <c r="K14" s="2">
        <f t="shared" si="11"/>
        <v>4681.1489108160004</v>
      </c>
      <c r="L14" s="2">
        <f t="shared" si="12"/>
        <v>24835.932584280999</v>
      </c>
      <c r="N14" s="1">
        <v>2826936.2529535498</v>
      </c>
      <c r="O14" s="1">
        <v>2831606.1436922899</v>
      </c>
      <c r="P14" s="1">
        <v>1047796.28169459</v>
      </c>
      <c r="Q14" s="1">
        <v>158371.36383046801</v>
      </c>
      <c r="R14" s="1">
        <v>87393.339479849194</v>
      </c>
      <c r="S14" s="1">
        <v>224560.844055269</v>
      </c>
      <c r="T14" s="1">
        <v>43639.014713339297</v>
      </c>
      <c r="U14" s="1">
        <v>20978.921293868701</v>
      </c>
      <c r="V14" s="1">
        <v>4681.1489108160004</v>
      </c>
      <c r="W14" s="1">
        <v>24835.932584280999</v>
      </c>
      <c r="Y14" s="1">
        <v>16.448786924249799</v>
      </c>
      <c r="Z14" s="1">
        <v>10</v>
      </c>
      <c r="AA14" s="1">
        <v>10</v>
      </c>
      <c r="AB14" s="1">
        <v>10</v>
      </c>
      <c r="AC14" s="1">
        <v>10</v>
      </c>
      <c r="AD14" s="1">
        <v>10</v>
      </c>
      <c r="AE14" s="1">
        <v>10</v>
      </c>
      <c r="AF14" s="1">
        <v>10</v>
      </c>
      <c r="AG14" s="1">
        <v>10</v>
      </c>
      <c r="AH14" s="1">
        <v>10</v>
      </c>
      <c r="AJ14" s="2">
        <f t="shared" si="13"/>
        <v>1.5940828371903386</v>
      </c>
      <c r="AK14" s="2">
        <f t="shared" si="3"/>
        <v>-4.8563546505691413</v>
      </c>
      <c r="AL14" s="2">
        <f t="shared" si="3"/>
        <v>-3.8621997372713857</v>
      </c>
      <c r="AM14" s="2">
        <f t="shared" si="3"/>
        <v>-1.9726979581205235</v>
      </c>
      <c r="AN14" s="2">
        <f t="shared" si="3"/>
        <v>-1.3781743514153213</v>
      </c>
      <c r="AO14" s="2">
        <f t="shared" si="3"/>
        <v>-2.3219019697358121</v>
      </c>
      <c r="AP14" s="2">
        <f t="shared" si="3"/>
        <v>-0.68370686208762166</v>
      </c>
      <c r="AQ14" s="2">
        <f t="shared" si="3"/>
        <v>4.8726535297737072E-2</v>
      </c>
      <c r="AR14" s="2">
        <f t="shared" si="3"/>
        <v>1.5487011474528689</v>
      </c>
      <c r="AS14" s="2">
        <f t="shared" si="3"/>
        <v>-0.12004677804564245</v>
      </c>
      <c r="AU14" s="1">
        <v>1.59408068201</v>
      </c>
      <c r="AV14" s="2">
        <f t="shared" si="14"/>
        <v>2.1551803386365975E-6</v>
      </c>
    </row>
    <row r="15" spans="1:48" x14ac:dyDescent="0.3">
      <c r="B15" s="1">
        <v>10</v>
      </c>
      <c r="C15" s="2">
        <f t="shared" si="1"/>
        <v>24673900.000000466</v>
      </c>
      <c r="D15" s="2">
        <f t="shared" si="4"/>
        <v>3465749.68501706</v>
      </c>
      <c r="E15" s="2">
        <f t="shared" si="5"/>
        <v>1414463.2136109199</v>
      </c>
      <c r="F15" s="2">
        <f t="shared" si="6"/>
        <v>620963.33197389904</v>
      </c>
      <c r="G15" s="2">
        <f t="shared" si="7"/>
        <v>88042.897494624805</v>
      </c>
      <c r="H15" s="2">
        <f t="shared" si="8"/>
        <v>44806.967769171701</v>
      </c>
      <c r="I15" s="2">
        <f t="shared" si="9"/>
        <v>118085.142692885</v>
      </c>
      <c r="J15" s="2">
        <f t="shared" si="10"/>
        <v>22922.3538045106</v>
      </c>
      <c r="K15" s="2">
        <f t="shared" si="11"/>
        <v>11160.538038577701</v>
      </c>
      <c r="L15" s="2">
        <f t="shared" si="12"/>
        <v>19087.507840348298</v>
      </c>
      <c r="N15" s="1">
        <v>2826936.2529535498</v>
      </c>
      <c r="O15" s="1">
        <v>3465749.68501706</v>
      </c>
      <c r="P15" s="1">
        <v>1414463.2136109199</v>
      </c>
      <c r="Q15" s="1">
        <v>620963.33197389904</v>
      </c>
      <c r="R15" s="1">
        <v>88042.897494624805</v>
      </c>
      <c r="S15" s="1">
        <v>44806.967769171701</v>
      </c>
      <c r="T15" s="1">
        <v>118085.142692885</v>
      </c>
      <c r="U15" s="1">
        <v>22922.3538045106</v>
      </c>
      <c r="V15" s="1">
        <v>11160.538038577701</v>
      </c>
      <c r="W15" s="1">
        <v>19087.507840348298</v>
      </c>
      <c r="Y15" s="1">
        <v>17.0212565627562</v>
      </c>
      <c r="Z15" s="1">
        <v>10</v>
      </c>
      <c r="AA15" s="1">
        <v>10</v>
      </c>
      <c r="AB15" s="1">
        <v>10</v>
      </c>
      <c r="AC15" s="1">
        <v>10</v>
      </c>
      <c r="AD15" s="1">
        <v>10</v>
      </c>
      <c r="AE15" s="1">
        <v>10</v>
      </c>
      <c r="AF15" s="1">
        <v>10</v>
      </c>
      <c r="AG15" s="1">
        <v>10</v>
      </c>
      <c r="AH15" s="1">
        <v>10</v>
      </c>
      <c r="AJ15" s="2">
        <f t="shared" si="13"/>
        <v>2.16655247569674</v>
      </c>
      <c r="AK15" s="2">
        <f t="shared" si="3"/>
        <v>-5.0584395265161231</v>
      </c>
      <c r="AL15" s="2">
        <f t="shared" si="3"/>
        <v>-4.1622606627478422</v>
      </c>
      <c r="AM15" s="2">
        <f t="shared" si="3"/>
        <v>-3.3390273124313854</v>
      </c>
      <c r="AN15" s="2">
        <f t="shared" si="3"/>
        <v>-1.385579446214523</v>
      </c>
      <c r="AO15" s="2">
        <f t="shared" si="3"/>
        <v>-0.71011893687132144</v>
      </c>
      <c r="AP15" s="2">
        <f t="shared" si="3"/>
        <v>-1.679161191501807</v>
      </c>
      <c r="AQ15" s="2">
        <f t="shared" si="3"/>
        <v>-3.9867862087623607E-2</v>
      </c>
      <c r="AR15" s="2">
        <f t="shared" si="3"/>
        <v>0.67986055388474043</v>
      </c>
      <c r="AS15" s="2">
        <f t="shared" si="3"/>
        <v>0.14321063971493508</v>
      </c>
      <c r="AU15" s="1">
        <v>2.1665531217799998</v>
      </c>
      <c r="AV15" s="2">
        <f t="shared" si="14"/>
        <v>-6.4608325978099401E-7</v>
      </c>
    </row>
    <row r="16" spans="1:48" x14ac:dyDescent="0.3">
      <c r="B16" s="1">
        <v>11</v>
      </c>
      <c r="C16" s="2">
        <f t="shared" si="1"/>
        <v>12514200.000000253</v>
      </c>
      <c r="D16" s="2">
        <f t="shared" si="4"/>
        <v>6143827.1862594103</v>
      </c>
      <c r="E16" s="2">
        <f t="shared" si="5"/>
        <v>1732296.5787579799</v>
      </c>
      <c r="F16" s="2">
        <f t="shared" si="6"/>
        <v>844196.69890950294</v>
      </c>
      <c r="G16" s="2">
        <f t="shared" si="7"/>
        <v>360041.26460720802</v>
      </c>
      <c r="H16" s="2">
        <f t="shared" si="8"/>
        <v>48340.2064788075</v>
      </c>
      <c r="I16" s="2">
        <f t="shared" si="9"/>
        <v>25324.075468020601</v>
      </c>
      <c r="J16" s="2">
        <f t="shared" si="10"/>
        <v>66684.524700709793</v>
      </c>
      <c r="K16" s="2">
        <f t="shared" si="11"/>
        <v>13102.6949743196</v>
      </c>
      <c r="L16" s="2">
        <f t="shared" si="12"/>
        <v>19620.096791462602</v>
      </c>
      <c r="N16" s="1">
        <v>2826936.2529535498</v>
      </c>
      <c r="O16" s="1">
        <v>6143827.1862594103</v>
      </c>
      <c r="P16" s="1">
        <v>1732296.5787579799</v>
      </c>
      <c r="Q16" s="1">
        <v>844196.69890950294</v>
      </c>
      <c r="R16" s="1">
        <v>360041.26460720802</v>
      </c>
      <c r="S16" s="1">
        <v>48340.2064788075</v>
      </c>
      <c r="T16" s="1">
        <v>25324.075468020601</v>
      </c>
      <c r="U16" s="1">
        <v>66684.524700709793</v>
      </c>
      <c r="V16" s="1">
        <v>13102.6949743196</v>
      </c>
      <c r="W16" s="1">
        <v>19620.096791462602</v>
      </c>
      <c r="Y16" s="1">
        <v>16.342374557512802</v>
      </c>
      <c r="Z16" s="1">
        <v>10</v>
      </c>
      <c r="AA16" s="1">
        <v>10</v>
      </c>
      <c r="AB16" s="1">
        <v>10</v>
      </c>
      <c r="AC16" s="1">
        <v>10</v>
      </c>
      <c r="AD16" s="1">
        <v>10</v>
      </c>
      <c r="AE16" s="1">
        <v>10</v>
      </c>
      <c r="AF16" s="1">
        <v>10</v>
      </c>
      <c r="AG16" s="1">
        <v>10</v>
      </c>
      <c r="AH16" s="1">
        <v>10</v>
      </c>
      <c r="AJ16" s="2">
        <f t="shared" si="13"/>
        <v>1.4876704704533417</v>
      </c>
      <c r="AK16" s="2">
        <f t="shared" si="3"/>
        <v>-5.6309584261776422</v>
      </c>
      <c r="AL16" s="2">
        <f t="shared" si="3"/>
        <v>-4.3649585882942219</v>
      </c>
      <c r="AM16" s="2">
        <f t="shared" si="3"/>
        <v>-3.6461408020048403</v>
      </c>
      <c r="AN16" s="2">
        <f t="shared" si="3"/>
        <v>-2.7939739277723863</v>
      </c>
      <c r="AO16" s="2">
        <f t="shared" si="3"/>
        <v>-0.78601892563452225</v>
      </c>
      <c r="AP16" s="2">
        <f t="shared" si="3"/>
        <v>-0.13951082175832141</v>
      </c>
      <c r="AQ16" s="2">
        <f t="shared" si="3"/>
        <v>-1.1077281915018116</v>
      </c>
      <c r="AR16" s="2">
        <f t="shared" si="3"/>
        <v>0.51942678873837522</v>
      </c>
      <c r="AS16" s="2">
        <f t="shared" si="3"/>
        <v>0.11569033358687086</v>
      </c>
      <c r="AU16" s="1">
        <v>1.48767323356</v>
      </c>
      <c r="AV16" s="2">
        <f t="shared" si="14"/>
        <v>-2.7631066583655439E-6</v>
      </c>
    </row>
    <row r="17" spans="2:48" x14ac:dyDescent="0.3">
      <c r="B17" s="1">
        <v>12</v>
      </c>
      <c r="C17" s="2">
        <f t="shared" si="1"/>
        <v>6926119.9999998994</v>
      </c>
      <c r="D17" s="2">
        <f t="shared" si="4"/>
        <v>3116385.4846430202</v>
      </c>
      <c r="E17" s="2">
        <f t="shared" si="5"/>
        <v>3075274.5145439901</v>
      </c>
      <c r="F17" s="2">
        <f t="shared" si="6"/>
        <v>1050271.6547614799</v>
      </c>
      <c r="G17" s="2">
        <f t="shared" si="7"/>
        <v>520703.38111334498</v>
      </c>
      <c r="H17" s="2">
        <f t="shared" si="8"/>
        <v>211002.240226361</v>
      </c>
      <c r="I17" s="2">
        <f t="shared" si="9"/>
        <v>29085.409560596301</v>
      </c>
      <c r="J17" s="2">
        <f t="shared" si="10"/>
        <v>15218.2374790755</v>
      </c>
      <c r="K17" s="2">
        <f t="shared" si="11"/>
        <v>40540.439992121901</v>
      </c>
      <c r="L17" s="2">
        <f t="shared" si="12"/>
        <v>21870.1230907799</v>
      </c>
      <c r="N17" s="1">
        <v>2826936.2529535498</v>
      </c>
      <c r="O17" s="1">
        <v>3116385.4846430202</v>
      </c>
      <c r="P17" s="1">
        <v>3075274.5145439901</v>
      </c>
      <c r="Q17" s="1">
        <v>1050271.6547614799</v>
      </c>
      <c r="R17" s="1">
        <v>520703.38111334498</v>
      </c>
      <c r="S17" s="1">
        <v>211002.240226361</v>
      </c>
      <c r="T17" s="1">
        <v>29085.409560596301</v>
      </c>
      <c r="U17" s="1">
        <v>15218.2374790755</v>
      </c>
      <c r="V17" s="1">
        <v>40540.439992121901</v>
      </c>
      <c r="W17" s="1">
        <v>21870.1230907799</v>
      </c>
      <c r="Y17" s="1">
        <v>15.7508103298123</v>
      </c>
      <c r="Z17" s="1">
        <v>10</v>
      </c>
      <c r="AA17" s="1">
        <v>10</v>
      </c>
      <c r="AB17" s="1">
        <v>10</v>
      </c>
      <c r="AC17" s="1">
        <v>10</v>
      </c>
      <c r="AD17" s="1">
        <v>10</v>
      </c>
      <c r="AE17" s="1">
        <v>10</v>
      </c>
      <c r="AF17" s="1">
        <v>10</v>
      </c>
      <c r="AG17" s="1">
        <v>10</v>
      </c>
      <c r="AH17" s="1">
        <v>10</v>
      </c>
      <c r="AJ17" s="2">
        <f t="shared" si="13"/>
        <v>0.89610624275283968</v>
      </c>
      <c r="AK17" s="2">
        <f t="shared" si="3"/>
        <v>-4.9521843896956792</v>
      </c>
      <c r="AL17" s="2">
        <f t="shared" si="3"/>
        <v>-4.9389047282605922</v>
      </c>
      <c r="AM17" s="2">
        <f t="shared" si="3"/>
        <v>-3.8645594074922212</v>
      </c>
      <c r="AN17" s="2">
        <f t="shared" si="3"/>
        <v>-3.1629358325298416</v>
      </c>
      <c r="AO17" s="2">
        <f t="shared" si="3"/>
        <v>-2.2596240295883874</v>
      </c>
      <c r="AP17" s="2">
        <f t="shared" si="3"/>
        <v>-0.27799193775152276</v>
      </c>
      <c r="AQ17" s="2">
        <f t="shared" si="3"/>
        <v>0.36975017824167722</v>
      </c>
      <c r="AR17" s="2">
        <f t="shared" si="3"/>
        <v>-0.61005527323081132</v>
      </c>
      <c r="AS17" s="2">
        <f t="shared" si="3"/>
        <v>7.123258051477066E-3</v>
      </c>
      <c r="AU17" s="1">
        <v>0.896106613715</v>
      </c>
      <c r="AV17" s="2">
        <f t="shared" si="14"/>
        <v>-3.7096216032317386E-7</v>
      </c>
    </row>
    <row r="18" spans="2:48" x14ac:dyDescent="0.3">
      <c r="B18" s="1">
        <v>13</v>
      </c>
      <c r="C18" s="2">
        <f t="shared" si="1"/>
        <v>6818640.0000000317</v>
      </c>
      <c r="D18" s="2">
        <f t="shared" si="4"/>
        <v>1724793.1608108999</v>
      </c>
      <c r="E18" s="2">
        <f t="shared" si="5"/>
        <v>1560110.9962281601</v>
      </c>
      <c r="F18" s="2">
        <f t="shared" si="6"/>
        <v>1870085.7193646</v>
      </c>
      <c r="G18" s="2">
        <f t="shared" si="7"/>
        <v>663922.37768494897</v>
      </c>
      <c r="H18" s="2">
        <f t="shared" si="8"/>
        <v>319182.934447376</v>
      </c>
      <c r="I18" s="2">
        <f t="shared" si="9"/>
        <v>133156.84834189099</v>
      </c>
      <c r="J18" s="2">
        <f t="shared" si="10"/>
        <v>18335.0157176139</v>
      </c>
      <c r="K18" s="2">
        <f t="shared" si="11"/>
        <v>9701.44268043788</v>
      </c>
      <c r="L18" s="2">
        <f t="shared" si="12"/>
        <v>42017.340214992597</v>
      </c>
      <c r="N18" s="1">
        <v>2826936.2529535498</v>
      </c>
      <c r="O18" s="1">
        <v>1724793.1608108999</v>
      </c>
      <c r="P18" s="1">
        <v>1560110.9962281601</v>
      </c>
      <c r="Q18" s="1">
        <v>1870085.7193646</v>
      </c>
      <c r="R18" s="1">
        <v>663922.37768494897</v>
      </c>
      <c r="S18" s="1">
        <v>319182.934447376</v>
      </c>
      <c r="T18" s="1">
        <v>133156.84834189099</v>
      </c>
      <c r="U18" s="1">
        <v>18335.0157176139</v>
      </c>
      <c r="V18" s="1">
        <v>9701.44268043788</v>
      </c>
      <c r="W18" s="1">
        <v>42017.340214992597</v>
      </c>
      <c r="Y18" s="1">
        <v>15.7351705964444</v>
      </c>
      <c r="Z18" s="1">
        <v>10</v>
      </c>
      <c r="AA18" s="1">
        <v>10</v>
      </c>
      <c r="AB18" s="1">
        <v>10</v>
      </c>
      <c r="AC18" s="1">
        <v>10</v>
      </c>
      <c r="AD18" s="1">
        <v>10</v>
      </c>
      <c r="AE18" s="1">
        <v>10</v>
      </c>
      <c r="AF18" s="1">
        <v>10</v>
      </c>
      <c r="AG18" s="1">
        <v>10</v>
      </c>
      <c r="AH18" s="1">
        <v>10</v>
      </c>
      <c r="AJ18" s="2">
        <f t="shared" si="13"/>
        <v>0.88046650938493976</v>
      </c>
      <c r="AK18" s="2">
        <f t="shared" si="3"/>
        <v>-4.3606176944819151</v>
      </c>
      <c r="AL18" s="2">
        <f t="shared" si="3"/>
        <v>-4.2602675281228848</v>
      </c>
      <c r="AM18" s="2">
        <f t="shared" si="3"/>
        <v>-4.4414948270125905</v>
      </c>
      <c r="AN18" s="2">
        <f t="shared" si="3"/>
        <v>-3.4059205205482233</v>
      </c>
      <c r="AO18" s="2">
        <f t="shared" si="3"/>
        <v>-2.67351967961784</v>
      </c>
      <c r="AP18" s="2">
        <f t="shared" si="3"/>
        <v>-1.7992830232043815</v>
      </c>
      <c r="AQ18" s="2">
        <f t="shared" si="3"/>
        <v>0.18343206224847819</v>
      </c>
      <c r="AR18" s="2">
        <f t="shared" si="3"/>
        <v>0.81997011662567765</v>
      </c>
      <c r="AS18" s="2">
        <f t="shared" si="3"/>
        <v>-0.64583767432306161</v>
      </c>
      <c r="AU18" s="1">
        <v>0.88046620636700001</v>
      </c>
      <c r="AV18" s="2">
        <f t="shared" si="14"/>
        <v>3.0301793974008007E-7</v>
      </c>
    </row>
    <row r="19" spans="2:48" x14ac:dyDescent="0.3">
      <c r="B19" s="1">
        <v>14</v>
      </c>
      <c r="C19" s="2">
        <f t="shared" si="1"/>
        <v>4572670.0000001555</v>
      </c>
      <c r="D19" s="2">
        <f t="shared" si="4"/>
        <v>1697801.4250421</v>
      </c>
      <c r="E19" s="2">
        <f t="shared" si="5"/>
        <v>862625.46823937004</v>
      </c>
      <c r="F19" s="2">
        <f t="shared" si="6"/>
        <v>944279.72315966804</v>
      </c>
      <c r="G19" s="2">
        <f t="shared" si="7"/>
        <v>1186900.7173079699</v>
      </c>
      <c r="H19" s="2">
        <f t="shared" si="8"/>
        <v>417712.73081866303</v>
      </c>
      <c r="I19" s="2">
        <f t="shared" si="9"/>
        <v>207639.59786351901</v>
      </c>
      <c r="J19" s="2">
        <f t="shared" si="10"/>
        <v>86562.504141201207</v>
      </c>
      <c r="K19" s="2">
        <f t="shared" si="11"/>
        <v>12050.8477897227</v>
      </c>
      <c r="L19" s="2">
        <f t="shared" si="12"/>
        <v>36565.598992967702</v>
      </c>
      <c r="N19" s="1">
        <v>2826936.2529535498</v>
      </c>
      <c r="O19" s="1">
        <v>1697801.4250421</v>
      </c>
      <c r="P19" s="1">
        <v>862625.46823937004</v>
      </c>
      <c r="Q19" s="1">
        <v>944279.72315966804</v>
      </c>
      <c r="R19" s="1">
        <v>1186900.7173079699</v>
      </c>
      <c r="S19" s="1">
        <v>417712.73081866303</v>
      </c>
      <c r="T19" s="1">
        <v>207639.59786351901</v>
      </c>
      <c r="U19" s="1">
        <v>86562.504141201207</v>
      </c>
      <c r="V19" s="1">
        <v>12050.8477897227</v>
      </c>
      <c r="W19" s="1">
        <v>36565.598992967702</v>
      </c>
      <c r="Y19" s="1">
        <v>15.3356078373423</v>
      </c>
      <c r="Z19" s="1">
        <v>10</v>
      </c>
      <c r="AA19" s="1">
        <v>10</v>
      </c>
      <c r="AB19" s="1">
        <v>10</v>
      </c>
      <c r="AC19" s="1">
        <v>10</v>
      </c>
      <c r="AD19" s="1">
        <v>10</v>
      </c>
      <c r="AE19" s="1">
        <v>10</v>
      </c>
      <c r="AF19" s="1">
        <v>10</v>
      </c>
      <c r="AG19" s="1">
        <v>10</v>
      </c>
      <c r="AH19" s="1">
        <v>10</v>
      </c>
      <c r="AJ19" s="2">
        <f t="shared" si="13"/>
        <v>0.48090375028283994</v>
      </c>
      <c r="AK19" s="2">
        <f t="shared" si="3"/>
        <v>-4.3448446926319235</v>
      </c>
      <c r="AL19" s="2">
        <f t="shared" si="3"/>
        <v>-3.6677358877303146</v>
      </c>
      <c r="AM19" s="2">
        <f t="shared" si="3"/>
        <v>-3.7581777181408818</v>
      </c>
      <c r="AN19" s="2">
        <f t="shared" si="3"/>
        <v>-3.9868560283985879</v>
      </c>
      <c r="AO19" s="2">
        <f t="shared" si="3"/>
        <v>-2.9425492283992227</v>
      </c>
      <c r="AP19" s="2">
        <f t="shared" si="3"/>
        <v>-2.2435591532388415</v>
      </c>
      <c r="AQ19" s="2">
        <f t="shared" si="3"/>
        <v>-1.3686220232043844</v>
      </c>
      <c r="AR19" s="2">
        <f t="shared" si="3"/>
        <v>0.60310970756248139</v>
      </c>
      <c r="AS19" s="2">
        <f t="shared" si="3"/>
        <v>-0.50686315916441238</v>
      </c>
      <c r="AU19" s="1">
        <v>0.480903703372</v>
      </c>
      <c r="AV19" s="2">
        <f t="shared" si="14"/>
        <v>4.6910839934799498E-8</v>
      </c>
    </row>
    <row r="20" spans="2:48" x14ac:dyDescent="0.3">
      <c r="B20" s="1">
        <v>15</v>
      </c>
      <c r="C20" s="2">
        <f t="shared" si="1"/>
        <v>5459229.9999999367</v>
      </c>
      <c r="D20" s="2">
        <f t="shared" si="4"/>
        <v>1138212.8804915801</v>
      </c>
      <c r="E20" s="2">
        <f t="shared" si="5"/>
        <v>847120.063071465</v>
      </c>
      <c r="F20" s="2">
        <f t="shared" si="6"/>
        <v>515020.11051044997</v>
      </c>
      <c r="G20" s="2">
        <f t="shared" si="7"/>
        <v>581771.84587681596</v>
      </c>
      <c r="H20" s="2">
        <f t="shared" si="8"/>
        <v>723942.70351052203</v>
      </c>
      <c r="I20" s="2">
        <f t="shared" si="9"/>
        <v>263420.24138507701</v>
      </c>
      <c r="J20" s="2">
        <f t="shared" si="10"/>
        <v>130846.891731878</v>
      </c>
      <c r="K20" s="2">
        <f t="shared" si="11"/>
        <v>55164.3641644811</v>
      </c>
      <c r="L20" s="2">
        <f t="shared" si="12"/>
        <v>33746.162395578598</v>
      </c>
      <c r="N20" s="1">
        <v>2826936.2529535498</v>
      </c>
      <c r="O20" s="1">
        <v>1138212.8804915801</v>
      </c>
      <c r="P20" s="1">
        <v>847120.063071465</v>
      </c>
      <c r="Q20" s="1">
        <v>515020.11051044997</v>
      </c>
      <c r="R20" s="1">
        <v>581771.84587681596</v>
      </c>
      <c r="S20" s="1">
        <v>723942.70351052203</v>
      </c>
      <c r="T20" s="1">
        <v>263420.24138507701</v>
      </c>
      <c r="U20" s="1">
        <v>130846.891731878</v>
      </c>
      <c r="V20" s="1">
        <v>55164.3641644811</v>
      </c>
      <c r="W20" s="1">
        <v>33746.162395578598</v>
      </c>
      <c r="Y20" s="1">
        <v>15.512818312135</v>
      </c>
      <c r="Z20" s="1">
        <v>10</v>
      </c>
      <c r="AA20" s="1">
        <v>10</v>
      </c>
      <c r="AB20" s="1">
        <v>10</v>
      </c>
      <c r="AC20" s="1">
        <v>10</v>
      </c>
      <c r="AD20" s="1">
        <v>10</v>
      </c>
      <c r="AE20" s="1">
        <v>10</v>
      </c>
      <c r="AF20" s="1">
        <v>10</v>
      </c>
      <c r="AG20" s="1">
        <v>10</v>
      </c>
      <c r="AH20" s="1">
        <v>10</v>
      </c>
      <c r="AJ20" s="2">
        <f t="shared" si="13"/>
        <v>0.65811422507553985</v>
      </c>
      <c r="AK20" s="2">
        <f t="shared" si="3"/>
        <v>-3.9449699416321824</v>
      </c>
      <c r="AL20" s="2">
        <f t="shared" si="3"/>
        <v>-3.6495977145583236</v>
      </c>
      <c r="AM20" s="2">
        <f t="shared" si="3"/>
        <v>-3.1519612284183136</v>
      </c>
      <c r="AN20" s="2">
        <f t="shared" si="3"/>
        <v>-3.2738336324608817</v>
      </c>
      <c r="AO20" s="2">
        <f t="shared" si="3"/>
        <v>-3.4924675294385921</v>
      </c>
      <c r="AP20" s="2">
        <f t="shared" si="3"/>
        <v>-2.4815059119032252</v>
      </c>
      <c r="AQ20" s="2">
        <f t="shared" si="3"/>
        <v>-1.7817831532388411</v>
      </c>
      <c r="AR20" s="2">
        <f t="shared" si="3"/>
        <v>-0.9180724470603856</v>
      </c>
      <c r="AS20" s="2">
        <f t="shared" si="3"/>
        <v>-0.42662198303789722</v>
      </c>
      <c r="AU20" s="1">
        <v>0.65811440755200001</v>
      </c>
      <c r="AV20" s="2">
        <f t="shared" si="14"/>
        <v>-1.8247646016433805E-7</v>
      </c>
    </row>
    <row r="21" spans="2:48" x14ac:dyDescent="0.3">
      <c r="B21" s="1">
        <v>16</v>
      </c>
      <c r="C21" s="2">
        <f t="shared" si="1"/>
        <v>13331300.000000108</v>
      </c>
      <c r="D21" s="2">
        <f t="shared" si="4"/>
        <v>1358378.91283272</v>
      </c>
      <c r="E21" s="2">
        <f t="shared" si="5"/>
        <v>566400.02744901297</v>
      </c>
      <c r="F21" s="2">
        <f t="shared" si="6"/>
        <v>498200.94091491302</v>
      </c>
      <c r="G21" s="2">
        <f t="shared" si="7"/>
        <v>304328.70989363902</v>
      </c>
      <c r="H21" s="2">
        <f t="shared" si="8"/>
        <v>335584.63790644298</v>
      </c>
      <c r="I21" s="2">
        <f t="shared" si="9"/>
        <v>430544.37697763299</v>
      </c>
      <c r="J21" s="2">
        <f t="shared" si="10"/>
        <v>156487.73447092201</v>
      </c>
      <c r="K21" s="2">
        <f t="shared" si="11"/>
        <v>78642.148935682504</v>
      </c>
      <c r="L21" s="2">
        <f t="shared" si="12"/>
        <v>57650.139735750403</v>
      </c>
      <c r="N21" s="1">
        <v>2826936.2529535498</v>
      </c>
      <c r="O21" s="1">
        <v>1358378.91283272</v>
      </c>
      <c r="P21" s="1">
        <v>566400.02744901297</v>
      </c>
      <c r="Q21" s="1">
        <v>498200.94091491302</v>
      </c>
      <c r="R21" s="1">
        <v>304328.70989363902</v>
      </c>
      <c r="S21" s="1">
        <v>335584.63790644298</v>
      </c>
      <c r="T21" s="1">
        <v>430544.37697763299</v>
      </c>
      <c r="U21" s="1">
        <v>156487.73447092201</v>
      </c>
      <c r="V21" s="1">
        <v>78642.148935682504</v>
      </c>
      <c r="W21" s="1">
        <v>57650.139735750403</v>
      </c>
      <c r="Y21" s="1">
        <v>16.405625211780801</v>
      </c>
      <c r="Z21" s="1">
        <v>10</v>
      </c>
      <c r="AA21" s="1">
        <v>10</v>
      </c>
      <c r="AB21" s="1">
        <v>10</v>
      </c>
      <c r="AC21" s="1">
        <v>10</v>
      </c>
      <c r="AD21" s="1">
        <v>10</v>
      </c>
      <c r="AE21" s="1">
        <v>10</v>
      </c>
      <c r="AF21" s="1">
        <v>10</v>
      </c>
      <c r="AG21" s="1">
        <v>10</v>
      </c>
      <c r="AH21" s="1">
        <v>10</v>
      </c>
      <c r="AJ21" s="2">
        <f t="shared" si="13"/>
        <v>1.5509211247213415</v>
      </c>
      <c r="AK21" s="2">
        <f t="shared" si="3"/>
        <v>-4.1218025708856896</v>
      </c>
      <c r="AL21" s="2">
        <f t="shared" si="3"/>
        <v>-3.2470558698238872</v>
      </c>
      <c r="AM21" s="2">
        <f t="shared" si="3"/>
        <v>-3.1187587704373243</v>
      </c>
      <c r="AN21" s="2">
        <f t="shared" si="3"/>
        <v>-2.6258636787683134</v>
      </c>
      <c r="AO21" s="2">
        <f t="shared" si="3"/>
        <v>-2.7236294775168819</v>
      </c>
      <c r="AP21" s="2">
        <f t="shared" si="3"/>
        <v>-2.9728056799475926</v>
      </c>
      <c r="AQ21" s="2">
        <f t="shared" si="3"/>
        <v>-1.9607329119032251</v>
      </c>
      <c r="AR21" s="2">
        <f t="shared" si="3"/>
        <v>-1.2726630806898402</v>
      </c>
      <c r="AS21" s="2">
        <f t="shared" si="3"/>
        <v>-0.96214794955810845</v>
      </c>
      <c r="AU21" s="1">
        <v>1.5509201285500001</v>
      </c>
      <c r="AV21" s="2">
        <f t="shared" si="14"/>
        <v>9.961713414163853E-7</v>
      </c>
    </row>
    <row r="22" spans="2:48" x14ac:dyDescent="0.3">
      <c r="B22" s="1">
        <v>17</v>
      </c>
      <c r="C22" s="2">
        <f t="shared" si="1"/>
        <v>3831460.0000001695</v>
      </c>
      <c r="D22" s="2">
        <f t="shared" si="4"/>
        <v>3317585.7067682799</v>
      </c>
      <c r="E22" s="2">
        <f t="shared" si="5"/>
        <v>676833.19543458801</v>
      </c>
      <c r="F22" s="2">
        <f t="shared" si="6"/>
        <v>335332.88455105602</v>
      </c>
      <c r="G22" s="2">
        <f t="shared" si="7"/>
        <v>291069.97345179401</v>
      </c>
      <c r="H22" s="2">
        <f t="shared" si="8"/>
        <v>166596.412825651</v>
      </c>
      <c r="I22" s="2">
        <f t="shared" si="9"/>
        <v>187251.85499333899</v>
      </c>
      <c r="J22" s="2">
        <f t="shared" si="10"/>
        <v>239567.30515081601</v>
      </c>
      <c r="K22" s="2">
        <f t="shared" si="11"/>
        <v>88121.621189125493</v>
      </c>
      <c r="L22" s="2">
        <f t="shared" si="12"/>
        <v>85123.456912401598</v>
      </c>
      <c r="N22" s="1">
        <v>2826936.2529535498</v>
      </c>
      <c r="O22" s="1">
        <v>3317585.7067682799</v>
      </c>
      <c r="P22" s="1">
        <v>676833.19543458801</v>
      </c>
      <c r="Q22" s="1">
        <v>335332.88455105602</v>
      </c>
      <c r="R22" s="1">
        <v>291069.97345179401</v>
      </c>
      <c r="S22" s="1">
        <v>166596.412825651</v>
      </c>
      <c r="T22" s="1">
        <v>187251.85499333899</v>
      </c>
      <c r="U22" s="1">
        <v>239567.30515081601</v>
      </c>
      <c r="V22" s="1">
        <v>88121.621189125493</v>
      </c>
      <c r="W22" s="1">
        <v>85123.456912401598</v>
      </c>
      <c r="Y22" s="1">
        <v>15.158756489562601</v>
      </c>
      <c r="Z22" s="1">
        <v>10</v>
      </c>
      <c r="AA22" s="1">
        <v>10</v>
      </c>
      <c r="AB22" s="1">
        <v>10</v>
      </c>
      <c r="AC22" s="1">
        <v>10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J22" s="2">
        <f t="shared" si="13"/>
        <v>0.30405240250314058</v>
      </c>
      <c r="AK22" s="2">
        <f t="shared" si="3"/>
        <v>-5.0147478796003142</v>
      </c>
      <c r="AL22" s="2">
        <f t="shared" si="3"/>
        <v>-3.4251801336992926</v>
      </c>
      <c r="AM22" s="2">
        <f t="shared" si="3"/>
        <v>-2.7228790026558851</v>
      </c>
      <c r="AN22" s="2">
        <f t="shared" si="3"/>
        <v>-2.5813189758453241</v>
      </c>
      <c r="AO22" s="2">
        <f t="shared" si="3"/>
        <v>-2.023329476824312</v>
      </c>
      <c r="AP22" s="2">
        <f t="shared" si="3"/>
        <v>-2.1402098078368805</v>
      </c>
      <c r="AQ22" s="2">
        <f t="shared" si="3"/>
        <v>-2.3865896799475941</v>
      </c>
      <c r="AR22" s="2">
        <f t="shared" si="3"/>
        <v>-1.3864731982632232</v>
      </c>
      <c r="AS22" s="2">
        <f t="shared" si="3"/>
        <v>-1.3518579159735804</v>
      </c>
      <c r="AU22" s="1">
        <v>0.30405226379400002</v>
      </c>
      <c r="AV22" s="2">
        <f t="shared" si="14"/>
        <v>1.3870914056246519E-7</v>
      </c>
    </row>
    <row r="23" spans="2:48" x14ac:dyDescent="0.3">
      <c r="B23" s="1">
        <v>18</v>
      </c>
      <c r="C23" s="2">
        <f t="shared" si="1"/>
        <v>1586299.9999999269</v>
      </c>
      <c r="D23" s="2">
        <f t="shared" si="4"/>
        <v>953941.46101978701</v>
      </c>
      <c r="E23" s="2">
        <f t="shared" si="5"/>
        <v>1659309.3937260299</v>
      </c>
      <c r="F23" s="2">
        <f t="shared" si="6"/>
        <v>411552.767017618</v>
      </c>
      <c r="G23" s="2">
        <f t="shared" si="7"/>
        <v>218134.997044688</v>
      </c>
      <c r="H23" s="2">
        <f t="shared" si="8"/>
        <v>189337.270427596</v>
      </c>
      <c r="I23" s="2">
        <f t="shared" si="9"/>
        <v>112046.18407420399</v>
      </c>
      <c r="J23" s="2">
        <f t="shared" si="10"/>
        <v>125821.008415213</v>
      </c>
      <c r="K23" s="2">
        <f t="shared" si="11"/>
        <v>162699.17819667401</v>
      </c>
      <c r="L23" s="2">
        <f t="shared" si="12"/>
        <v>122627.89167313901</v>
      </c>
      <c r="N23" s="1">
        <v>2826936.2529535498</v>
      </c>
      <c r="O23" s="1">
        <v>953941.46101978701</v>
      </c>
      <c r="P23" s="1">
        <v>1659309.3937260299</v>
      </c>
      <c r="Q23" s="1">
        <v>411552.767017618</v>
      </c>
      <c r="R23" s="1">
        <v>218134.997044688</v>
      </c>
      <c r="S23" s="1">
        <v>189337.270427596</v>
      </c>
      <c r="T23" s="1">
        <v>112046.18407420399</v>
      </c>
      <c r="U23" s="1">
        <v>125821.008415213</v>
      </c>
      <c r="V23" s="1">
        <v>162699.17819667401</v>
      </c>
      <c r="W23" s="1">
        <v>122627.89167313901</v>
      </c>
      <c r="Y23" s="1">
        <v>14.2769148183965</v>
      </c>
      <c r="Z23" s="1">
        <v>10</v>
      </c>
      <c r="AA23" s="1">
        <v>10</v>
      </c>
      <c r="AB23" s="1">
        <v>10</v>
      </c>
      <c r="AC23" s="1">
        <v>10</v>
      </c>
      <c r="AD23" s="1">
        <v>10</v>
      </c>
      <c r="AE23" s="1">
        <v>10</v>
      </c>
      <c r="AF23" s="1">
        <v>10</v>
      </c>
      <c r="AG23" s="1">
        <v>10</v>
      </c>
      <c r="AH23" s="1">
        <v>10</v>
      </c>
      <c r="AJ23" s="2">
        <f t="shared" si="13"/>
        <v>-0.57778926866295954</v>
      </c>
      <c r="AK23" s="2">
        <f t="shared" ref="AK23:AK57" si="15">Z23-LN(O23)</f>
        <v>-3.7683575869332433</v>
      </c>
      <c r="AL23" s="2">
        <f t="shared" ref="AL23:AL57" si="16">AA23-LN(P23)</f>
        <v>-4.3219120458932334</v>
      </c>
      <c r="AM23" s="2">
        <f t="shared" ref="AM23:AM57" si="17">AB23-LN(Q23)</f>
        <v>-2.9276925217838929</v>
      </c>
      <c r="AN23" s="2">
        <f t="shared" ref="AN23:AN57" si="18">AC23-LN(R23)</f>
        <v>-2.2928694026120855</v>
      </c>
      <c r="AO23" s="2">
        <f t="shared" ref="AO23:AO57" si="19">AD23-LN(S23)</f>
        <v>-2.1512852033309269</v>
      </c>
      <c r="AP23" s="2">
        <f t="shared" ref="AP23:AP57" si="20">AE23-LN(T23)</f>
        <v>-1.62666642308651</v>
      </c>
      <c r="AQ23" s="2">
        <f t="shared" ref="AQ23:AQ57" si="21">AF23-LN(U23)</f>
        <v>-1.7426156078368802</v>
      </c>
      <c r="AR23" s="2">
        <f t="shared" ref="AR23:AR57" si="22">AG23-LN(V23)</f>
        <v>-1.9996582421597946</v>
      </c>
      <c r="AS23" s="2">
        <f t="shared" ref="AS23:AS57" si="23">AH23-LN(W23)</f>
        <v>-1.716909778021952</v>
      </c>
      <c r="AU23" s="1">
        <v>-0.577790053064</v>
      </c>
      <c r="AV23" s="2">
        <f t="shared" si="14"/>
        <v>7.8440104045451875E-7</v>
      </c>
    </row>
    <row r="24" spans="2:48" x14ac:dyDescent="0.3">
      <c r="B24" s="1">
        <v>19</v>
      </c>
      <c r="C24" s="2">
        <f t="shared" si="1"/>
        <v>4429870.0000001136</v>
      </c>
      <c r="D24" s="2">
        <f t="shared" si="4"/>
        <v>395006.13766332797</v>
      </c>
      <c r="E24" s="2">
        <f t="shared" si="5"/>
        <v>477618.82371986302</v>
      </c>
      <c r="F24" s="2">
        <f t="shared" si="6"/>
        <v>1015504.05670867</v>
      </c>
      <c r="G24" s="2">
        <f t="shared" si="7"/>
        <v>272971.21339841699</v>
      </c>
      <c r="H24" s="2">
        <f t="shared" si="8"/>
        <v>145443.018963268</v>
      </c>
      <c r="I24" s="2">
        <f t="shared" si="9"/>
        <v>130586.986990882</v>
      </c>
      <c r="J24" s="2">
        <f t="shared" si="10"/>
        <v>77207.480044439406</v>
      </c>
      <c r="K24" s="2">
        <f t="shared" si="11"/>
        <v>87610.482661857299</v>
      </c>
      <c r="L24" s="2">
        <f t="shared" si="12"/>
        <v>204762.85174792499</v>
      </c>
      <c r="N24" s="1">
        <v>2826936.2529535498</v>
      </c>
      <c r="O24" s="1">
        <v>395006.13766332797</v>
      </c>
      <c r="P24" s="1">
        <v>477618.82371986302</v>
      </c>
      <c r="Q24" s="1">
        <v>1015504.05670867</v>
      </c>
      <c r="R24" s="1">
        <v>272971.21339841699</v>
      </c>
      <c r="S24" s="1">
        <v>145443.018963268</v>
      </c>
      <c r="T24" s="1">
        <v>130586.986990882</v>
      </c>
      <c r="U24" s="1">
        <v>77207.480044439406</v>
      </c>
      <c r="V24" s="1">
        <v>87610.482661857299</v>
      </c>
      <c r="W24" s="1">
        <v>204762.85174792499</v>
      </c>
      <c r="Y24" s="1">
        <v>15.3038807962183</v>
      </c>
      <c r="Z24" s="1">
        <v>10</v>
      </c>
      <c r="AA24" s="1">
        <v>10</v>
      </c>
      <c r="AB24" s="1">
        <v>10</v>
      </c>
      <c r="AC24" s="1">
        <v>10</v>
      </c>
      <c r="AD24" s="1">
        <v>10</v>
      </c>
      <c r="AE24" s="1">
        <v>10</v>
      </c>
      <c r="AF24" s="1">
        <v>10</v>
      </c>
      <c r="AG24" s="1">
        <v>10</v>
      </c>
      <c r="AH24" s="1">
        <v>10</v>
      </c>
      <c r="AJ24" s="2">
        <f t="shared" si="13"/>
        <v>0.44917670915883967</v>
      </c>
      <c r="AK24" s="2">
        <f t="shared" si="15"/>
        <v>-2.886656582150712</v>
      </c>
      <c r="AL24" s="2">
        <f t="shared" si="16"/>
        <v>-3.0765682534326437</v>
      </c>
      <c r="AM24" s="2">
        <f t="shared" si="17"/>
        <v>-3.8308956547840314</v>
      </c>
      <c r="AN24" s="2">
        <f t="shared" si="18"/>
        <v>-2.5171216231802926</v>
      </c>
      <c r="AO24" s="2">
        <f t="shared" si="19"/>
        <v>-1.887539666644086</v>
      </c>
      <c r="AP24" s="2">
        <f t="shared" si="20"/>
        <v>-1.7797948506677255</v>
      </c>
      <c r="AQ24" s="2">
        <f t="shared" si="21"/>
        <v>-1.2542516230865139</v>
      </c>
      <c r="AR24" s="2">
        <f t="shared" si="22"/>
        <v>-1.3806559348548824</v>
      </c>
      <c r="AS24" s="2">
        <f t="shared" si="23"/>
        <v>-2.2296077677451205</v>
      </c>
      <c r="AU24" s="1">
        <v>0.44917759994500001</v>
      </c>
      <c r="AV24" s="2">
        <f t="shared" si="14"/>
        <v>-8.9078616033466673E-7</v>
      </c>
    </row>
    <row r="25" spans="2:48" x14ac:dyDescent="0.3">
      <c r="B25" s="1">
        <v>20</v>
      </c>
      <c r="C25" s="2">
        <f t="shared" si="1"/>
        <v>10546599.999999743</v>
      </c>
      <c r="D25" s="2">
        <f t="shared" si="4"/>
        <v>1103104.7892199601</v>
      </c>
      <c r="E25" s="2">
        <f t="shared" si="5"/>
        <v>197803.589609555</v>
      </c>
      <c r="F25" s="2">
        <f t="shared" si="6"/>
        <v>292659.54315049498</v>
      </c>
      <c r="G25" s="2">
        <f t="shared" si="7"/>
        <v>676356.13177340198</v>
      </c>
      <c r="H25" s="2">
        <f t="shared" si="8"/>
        <v>182944.94600649099</v>
      </c>
      <c r="I25" s="2">
        <f t="shared" si="9"/>
        <v>100816.16106397699</v>
      </c>
      <c r="J25" s="2">
        <f t="shared" si="10"/>
        <v>90428.851630680801</v>
      </c>
      <c r="K25" s="2">
        <f t="shared" si="11"/>
        <v>54023.616314315797</v>
      </c>
      <c r="L25" s="2">
        <f t="shared" si="12"/>
        <v>211997.15115503201</v>
      </c>
      <c r="N25" s="1">
        <v>2826936.2529535498</v>
      </c>
      <c r="O25" s="1">
        <v>1103104.7892199601</v>
      </c>
      <c r="P25" s="1">
        <v>197803.589609555</v>
      </c>
      <c r="Q25" s="1">
        <v>292659.54315049498</v>
      </c>
      <c r="R25" s="1">
        <v>676356.13177340198</v>
      </c>
      <c r="S25" s="1">
        <v>182944.94600649099</v>
      </c>
      <c r="T25" s="1">
        <v>100816.16106397699</v>
      </c>
      <c r="U25" s="1">
        <v>90428.851630680801</v>
      </c>
      <c r="V25" s="1">
        <v>54023.616314315797</v>
      </c>
      <c r="W25" s="1">
        <v>211997.15115503201</v>
      </c>
      <c r="Y25" s="1">
        <v>16.171314091063099</v>
      </c>
      <c r="Z25" s="1">
        <v>10</v>
      </c>
      <c r="AA25" s="1">
        <v>10</v>
      </c>
      <c r="AB25" s="1">
        <v>10</v>
      </c>
      <c r="AC25" s="1">
        <v>10</v>
      </c>
      <c r="AD25" s="1">
        <v>10</v>
      </c>
      <c r="AE25" s="1">
        <v>10</v>
      </c>
      <c r="AF25" s="1">
        <v>10</v>
      </c>
      <c r="AG25" s="1">
        <v>10</v>
      </c>
      <c r="AH25" s="1">
        <v>10</v>
      </c>
      <c r="AJ25" s="2">
        <f t="shared" si="13"/>
        <v>1.316610004003639</v>
      </c>
      <c r="AK25" s="2">
        <f t="shared" si="15"/>
        <v>-3.9136392975489542</v>
      </c>
      <c r="AL25" s="2">
        <f t="shared" si="16"/>
        <v>-2.1950298456782509</v>
      </c>
      <c r="AM25" s="2">
        <f t="shared" si="17"/>
        <v>-2.5867652436204427</v>
      </c>
      <c r="AN25" s="2">
        <f t="shared" si="18"/>
        <v>-3.4244750384530338</v>
      </c>
      <c r="AO25" s="2">
        <f t="shared" si="19"/>
        <v>-2.1169405450670933</v>
      </c>
      <c r="AP25" s="2">
        <f t="shared" si="20"/>
        <v>-1.5210539497838873</v>
      </c>
      <c r="AQ25" s="2">
        <f t="shared" si="21"/>
        <v>-1.412318650667725</v>
      </c>
      <c r="AR25" s="2">
        <f t="shared" si="22"/>
        <v>-0.8971765690955138</v>
      </c>
      <c r="AS25" s="2">
        <f t="shared" si="23"/>
        <v>-2.2643281156158981</v>
      </c>
      <c r="AU25" s="1">
        <v>1.31660620698</v>
      </c>
      <c r="AV25" s="2">
        <f t="shared" si="14"/>
        <v>3.7970236390627576E-6</v>
      </c>
    </row>
    <row r="26" spans="2:48" x14ac:dyDescent="0.3">
      <c r="B26" s="1">
        <v>21</v>
      </c>
      <c r="C26" s="2">
        <f t="shared" si="1"/>
        <v>8091729.9999998789</v>
      </c>
      <c r="D26" s="2">
        <f t="shared" si="4"/>
        <v>2626262.7054794901</v>
      </c>
      <c r="E26" s="2">
        <f t="shared" si="5"/>
        <v>552383.92817069695</v>
      </c>
      <c r="F26" s="2">
        <f t="shared" si="6"/>
        <v>121155.085224061</v>
      </c>
      <c r="G26" s="2">
        <f t="shared" si="7"/>
        <v>193846.364497406</v>
      </c>
      <c r="H26" s="2">
        <f t="shared" si="8"/>
        <v>445994.97178404097</v>
      </c>
      <c r="I26" s="2">
        <f t="shared" si="9"/>
        <v>124267.896626596</v>
      </c>
      <c r="J26" s="2">
        <f t="shared" si="10"/>
        <v>68365.469877042502</v>
      </c>
      <c r="K26" s="2">
        <f t="shared" si="11"/>
        <v>61966.932822938899</v>
      </c>
      <c r="L26" s="2">
        <f t="shared" si="12"/>
        <v>191528.75841889999</v>
      </c>
      <c r="N26" s="1">
        <v>2826936.2529535498</v>
      </c>
      <c r="O26" s="1">
        <v>2626262.7054794901</v>
      </c>
      <c r="P26" s="1">
        <v>552383.92817069695</v>
      </c>
      <c r="Q26" s="1">
        <v>121155.085224061</v>
      </c>
      <c r="R26" s="1">
        <v>193846.364497406</v>
      </c>
      <c r="S26" s="1">
        <v>445994.97178404097</v>
      </c>
      <c r="T26" s="1">
        <v>124267.896626596</v>
      </c>
      <c r="U26" s="1">
        <v>68365.469877042502</v>
      </c>
      <c r="V26" s="1">
        <v>61966.932822938899</v>
      </c>
      <c r="W26" s="1">
        <v>191528.75841889999</v>
      </c>
      <c r="Y26" s="1">
        <v>15.9063531104254</v>
      </c>
      <c r="Z26" s="1">
        <v>10</v>
      </c>
      <c r="AA26" s="1">
        <v>10</v>
      </c>
      <c r="AB26" s="1">
        <v>10</v>
      </c>
      <c r="AC26" s="1">
        <v>10</v>
      </c>
      <c r="AD26" s="1">
        <v>10</v>
      </c>
      <c r="AE26" s="1">
        <v>10</v>
      </c>
      <c r="AF26" s="1">
        <v>10</v>
      </c>
      <c r="AG26" s="1">
        <v>10</v>
      </c>
      <c r="AH26" s="1">
        <v>10</v>
      </c>
      <c r="AJ26" s="2">
        <f t="shared" si="13"/>
        <v>1.0516490233659397</v>
      </c>
      <c r="AK26" s="2">
        <f t="shared" si="15"/>
        <v>-4.7810723690085553</v>
      </c>
      <c r="AL26" s="2">
        <f t="shared" si="16"/>
        <v>-3.2219986055442309</v>
      </c>
      <c r="AM26" s="2">
        <f t="shared" si="17"/>
        <v>-1.7048266999742534</v>
      </c>
      <c r="AN26" s="2">
        <f t="shared" si="18"/>
        <v>-2.1748211887184468</v>
      </c>
      <c r="AO26" s="2">
        <f t="shared" si="19"/>
        <v>-3.008062956911834</v>
      </c>
      <c r="AP26" s="2">
        <f t="shared" si="20"/>
        <v>-1.7301949708226942</v>
      </c>
      <c r="AQ26" s="2">
        <f t="shared" si="21"/>
        <v>-1.1326231497838872</v>
      </c>
      <c r="AR26" s="2">
        <f t="shared" si="22"/>
        <v>-1.034356180184524</v>
      </c>
      <c r="AS26" s="2">
        <f t="shared" si="23"/>
        <v>-2.1627932508390018</v>
      </c>
      <c r="AU26" s="1">
        <v>1.0516490192500001</v>
      </c>
      <c r="AV26" s="2">
        <f t="shared" si="14"/>
        <v>4.1159395891554595E-9</v>
      </c>
    </row>
    <row r="27" spans="2:48" x14ac:dyDescent="0.3">
      <c r="B27" s="1">
        <v>22</v>
      </c>
      <c r="C27" s="2">
        <f t="shared" si="1"/>
        <v>3226969.9999999595</v>
      </c>
      <c r="D27" s="2">
        <f t="shared" si="4"/>
        <v>2015163.5471295901</v>
      </c>
      <c r="E27" s="2">
        <f t="shared" si="5"/>
        <v>1315972.9134788199</v>
      </c>
      <c r="F27" s="2">
        <f t="shared" si="6"/>
        <v>339585.106808096</v>
      </c>
      <c r="G27" s="2">
        <f t="shared" si="7"/>
        <v>80955.702542066196</v>
      </c>
      <c r="H27" s="2">
        <f t="shared" si="8"/>
        <v>127373.36742272299</v>
      </c>
      <c r="I27" s="2">
        <f t="shared" si="9"/>
        <v>298913.90340212901</v>
      </c>
      <c r="J27" s="2">
        <f t="shared" si="10"/>
        <v>82978.9276510645</v>
      </c>
      <c r="K27" s="2">
        <f t="shared" si="11"/>
        <v>46122.834450402202</v>
      </c>
      <c r="L27" s="2">
        <f t="shared" si="12"/>
        <v>180865.046145776</v>
      </c>
      <c r="N27" s="1">
        <v>2826936.2529535498</v>
      </c>
      <c r="O27" s="1">
        <v>2015163.5471295901</v>
      </c>
      <c r="P27" s="1">
        <v>1315972.9134788199</v>
      </c>
      <c r="Q27" s="1">
        <v>339585.106808096</v>
      </c>
      <c r="R27" s="1">
        <v>80955.702542066196</v>
      </c>
      <c r="S27" s="1">
        <v>127373.36742272299</v>
      </c>
      <c r="T27" s="1">
        <v>298913.90340212901</v>
      </c>
      <c r="U27" s="1">
        <v>82978.9276510645</v>
      </c>
      <c r="V27" s="1">
        <v>46122.834450402202</v>
      </c>
      <c r="W27" s="1">
        <v>180865.046145776</v>
      </c>
      <c r="Y27" s="1">
        <v>14.9870541744306</v>
      </c>
      <c r="Z27" s="1">
        <v>10</v>
      </c>
      <c r="AA27" s="1">
        <v>10</v>
      </c>
      <c r="AB27" s="1">
        <v>10</v>
      </c>
      <c r="AC27" s="1">
        <v>10</v>
      </c>
      <c r="AD27" s="1">
        <v>10</v>
      </c>
      <c r="AE27" s="1">
        <v>10</v>
      </c>
      <c r="AF27" s="1">
        <v>10</v>
      </c>
      <c r="AG27" s="1">
        <v>10</v>
      </c>
      <c r="AH27" s="1">
        <v>10</v>
      </c>
      <c r="AJ27" s="2">
        <f t="shared" si="13"/>
        <v>0.13235008737114029</v>
      </c>
      <c r="AK27" s="2">
        <f t="shared" si="15"/>
        <v>-4.5162109148978153</v>
      </c>
      <c r="AL27" s="2">
        <f t="shared" si="16"/>
        <v>-4.0900868081926749</v>
      </c>
      <c r="AM27" s="2">
        <f t="shared" si="17"/>
        <v>-2.7354798773578306</v>
      </c>
      <c r="AN27" s="2">
        <f t="shared" si="18"/>
        <v>-1.3016574018632507</v>
      </c>
      <c r="AO27" s="2">
        <f t="shared" si="19"/>
        <v>-1.7548779533494461</v>
      </c>
      <c r="AP27" s="2">
        <f t="shared" si="20"/>
        <v>-2.6079108624198355</v>
      </c>
      <c r="AQ27" s="2">
        <f t="shared" si="21"/>
        <v>-1.3263419708226927</v>
      </c>
      <c r="AR27" s="2">
        <f t="shared" si="22"/>
        <v>-0.73906343065588587</v>
      </c>
      <c r="AS27" s="2">
        <f t="shared" si="23"/>
        <v>-2.1055064307444411</v>
      </c>
      <c r="AU27" s="1">
        <v>0.132349036325</v>
      </c>
      <c r="AV27" s="2">
        <f t="shared" si="14"/>
        <v>1.0510461402879478E-6</v>
      </c>
    </row>
    <row r="28" spans="2:48" x14ac:dyDescent="0.3">
      <c r="B28" s="1">
        <v>23</v>
      </c>
      <c r="C28" s="2">
        <f t="shared" si="1"/>
        <v>2422200.0000000289</v>
      </c>
      <c r="D28" s="2">
        <f t="shared" si="4"/>
        <v>803639.75275067298</v>
      </c>
      <c r="E28" s="2">
        <f t="shared" si="5"/>
        <v>1009735.51407494</v>
      </c>
      <c r="F28" s="2">
        <f t="shared" si="6"/>
        <v>808857.55925942096</v>
      </c>
      <c r="G28" s="2">
        <f t="shared" si="7"/>
        <v>226091.76087004101</v>
      </c>
      <c r="H28" s="2">
        <f t="shared" si="8"/>
        <v>51856.431378371599</v>
      </c>
      <c r="I28" s="2">
        <f t="shared" si="9"/>
        <v>81655.760568718499</v>
      </c>
      <c r="J28" s="2">
        <f t="shared" si="10"/>
        <v>190067.369083514</v>
      </c>
      <c r="K28" s="2">
        <f t="shared" si="11"/>
        <v>53293.250551026598</v>
      </c>
      <c r="L28" s="2">
        <f t="shared" si="12"/>
        <v>158636.777081562</v>
      </c>
      <c r="N28" s="1">
        <v>2826936.2529535498</v>
      </c>
      <c r="O28" s="1">
        <v>803639.75275067298</v>
      </c>
      <c r="P28" s="1">
        <v>1009735.51407494</v>
      </c>
      <c r="Q28" s="1">
        <v>808857.55925942096</v>
      </c>
      <c r="R28" s="1">
        <v>226091.76087004101</v>
      </c>
      <c r="S28" s="1">
        <v>51856.431378371599</v>
      </c>
      <c r="T28" s="1">
        <v>81655.760568718499</v>
      </c>
      <c r="U28" s="1">
        <v>190067.369083514</v>
      </c>
      <c r="V28" s="1">
        <v>53293.250551026598</v>
      </c>
      <c r="W28" s="1">
        <v>158636.777081562</v>
      </c>
      <c r="Y28" s="1">
        <v>14.700186776069099</v>
      </c>
      <c r="Z28" s="1">
        <v>10</v>
      </c>
      <c r="AA28" s="1">
        <v>10</v>
      </c>
      <c r="AB28" s="1">
        <v>10</v>
      </c>
      <c r="AC28" s="1">
        <v>10</v>
      </c>
      <c r="AD28" s="1">
        <v>10</v>
      </c>
      <c r="AE28" s="1">
        <v>10</v>
      </c>
      <c r="AF28" s="1">
        <v>10</v>
      </c>
      <c r="AG28" s="1">
        <v>10</v>
      </c>
      <c r="AH28" s="1">
        <v>10</v>
      </c>
      <c r="AJ28" s="2">
        <f t="shared" si="13"/>
        <v>-0.15451731099036081</v>
      </c>
      <c r="AK28" s="2">
        <f t="shared" si="15"/>
        <v>-3.5969063790302513</v>
      </c>
      <c r="AL28" s="2">
        <f t="shared" si="16"/>
        <v>-3.8251989872716923</v>
      </c>
      <c r="AM28" s="2">
        <f t="shared" si="17"/>
        <v>-3.6033781104017759</v>
      </c>
      <c r="AN28" s="2">
        <f t="shared" si="18"/>
        <v>-2.3286962173988321</v>
      </c>
      <c r="AO28" s="2">
        <f t="shared" si="19"/>
        <v>-0.85623424412125004</v>
      </c>
      <c r="AP28" s="2">
        <f t="shared" si="20"/>
        <v>-1.3102676478844444</v>
      </c>
      <c r="AQ28" s="2">
        <f t="shared" si="21"/>
        <v>-2.1551338624198326</v>
      </c>
      <c r="AR28" s="2">
        <f t="shared" si="22"/>
        <v>-0.88356497082269314</v>
      </c>
      <c r="AS28" s="2">
        <f t="shared" si="23"/>
        <v>-1.9743724470617021</v>
      </c>
      <c r="AU28" s="1">
        <v>-0.15451804793099999</v>
      </c>
      <c r="AV28" s="2">
        <f t="shared" si="14"/>
        <v>7.3694063917884023E-7</v>
      </c>
    </row>
    <row r="29" spans="2:48" x14ac:dyDescent="0.3">
      <c r="B29" s="1">
        <v>24</v>
      </c>
      <c r="C29" s="2">
        <f t="shared" si="1"/>
        <v>1741669.9999999893</v>
      </c>
      <c r="D29" s="2">
        <f t="shared" si="4"/>
        <v>603211.41292697005</v>
      </c>
      <c r="E29" s="2">
        <f t="shared" si="5"/>
        <v>402643.573941354</v>
      </c>
      <c r="F29" s="2">
        <f t="shared" si="6"/>
        <v>620363.10032651701</v>
      </c>
      <c r="G29" s="2">
        <f t="shared" si="7"/>
        <v>537727.28217273299</v>
      </c>
      <c r="H29" s="2">
        <f t="shared" si="8"/>
        <v>144445.076552524</v>
      </c>
      <c r="I29" s="2">
        <f t="shared" si="9"/>
        <v>33131.758680414903</v>
      </c>
      <c r="J29" s="2">
        <f t="shared" si="10"/>
        <v>51730.232003718702</v>
      </c>
      <c r="K29" s="2">
        <f t="shared" si="11"/>
        <v>121620.87004166799</v>
      </c>
      <c r="L29" s="2">
        <f t="shared" si="12"/>
        <v>147337.08597019699</v>
      </c>
      <c r="N29" s="1">
        <v>2826936.2529535498</v>
      </c>
      <c r="O29" s="1">
        <v>603211.41292697005</v>
      </c>
      <c r="P29" s="1">
        <v>402643.573941354</v>
      </c>
      <c r="Q29" s="1">
        <v>620363.10032651701</v>
      </c>
      <c r="R29" s="1">
        <v>537727.28217273299</v>
      </c>
      <c r="S29" s="1">
        <v>144445.076552524</v>
      </c>
      <c r="T29" s="1">
        <v>33131.758680414903</v>
      </c>
      <c r="U29" s="1">
        <v>51730.232003718702</v>
      </c>
      <c r="V29" s="1">
        <v>121620.87004166799</v>
      </c>
      <c r="W29" s="1">
        <v>147337.08597019699</v>
      </c>
      <c r="Y29" s="1">
        <v>14.3703549810208</v>
      </c>
      <c r="Z29" s="1">
        <v>10</v>
      </c>
      <c r="AA29" s="1">
        <v>10</v>
      </c>
      <c r="AB29" s="1">
        <v>10</v>
      </c>
      <c r="AC29" s="1">
        <v>10</v>
      </c>
      <c r="AD29" s="1">
        <v>10</v>
      </c>
      <c r="AE29" s="1">
        <v>10</v>
      </c>
      <c r="AF29" s="1">
        <v>10</v>
      </c>
      <c r="AG29" s="1">
        <v>10</v>
      </c>
      <c r="AH29" s="1">
        <v>10</v>
      </c>
      <c r="AJ29" s="2">
        <f t="shared" si="13"/>
        <v>-0.48434910603866044</v>
      </c>
      <c r="AK29" s="2">
        <f t="shared" si="15"/>
        <v>-3.3100230161317885</v>
      </c>
      <c r="AL29" s="2">
        <f t="shared" si="16"/>
        <v>-2.9058070176808499</v>
      </c>
      <c r="AM29" s="2">
        <f t="shared" si="17"/>
        <v>-3.3380602312856951</v>
      </c>
      <c r="AN29" s="2">
        <f t="shared" si="18"/>
        <v>-3.195106800161776</v>
      </c>
      <c r="AO29" s="2">
        <f t="shared" si="19"/>
        <v>-1.8806546212188291</v>
      </c>
      <c r="AP29" s="2">
        <f t="shared" si="20"/>
        <v>-0.40824757811125068</v>
      </c>
      <c r="AQ29" s="2">
        <f t="shared" si="21"/>
        <v>-0.85379764788444312</v>
      </c>
      <c r="AR29" s="2">
        <f t="shared" si="22"/>
        <v>-1.7086638624198329</v>
      </c>
      <c r="AS29" s="2">
        <f t="shared" si="23"/>
        <v>-1.9004783424533134</v>
      </c>
      <c r="AU29" s="1">
        <v>-0.48435201990999999</v>
      </c>
      <c r="AV29" s="2">
        <f t="shared" si="14"/>
        <v>2.9138713395493454E-6</v>
      </c>
    </row>
    <row r="30" spans="2:48" x14ac:dyDescent="0.3">
      <c r="B30" s="1">
        <v>25</v>
      </c>
      <c r="C30" s="2">
        <f t="shared" si="1"/>
        <v>1749719.9999999448</v>
      </c>
      <c r="D30" s="2">
        <f t="shared" si="4"/>
        <v>433709.33650906198</v>
      </c>
      <c r="E30" s="2">
        <f t="shared" si="5"/>
        <v>302117.731112451</v>
      </c>
      <c r="F30" s="2">
        <f t="shared" si="6"/>
        <v>246924.53435527999</v>
      </c>
      <c r="G30" s="2">
        <f t="shared" si="7"/>
        <v>409929.98202573298</v>
      </c>
      <c r="H30" s="2">
        <f t="shared" si="8"/>
        <v>341948.62930969102</v>
      </c>
      <c r="I30" s="2">
        <f t="shared" si="9"/>
        <v>92306.586991922901</v>
      </c>
      <c r="J30" s="2">
        <f t="shared" si="10"/>
        <v>21017.476357465399</v>
      </c>
      <c r="K30" s="2">
        <f t="shared" si="11"/>
        <v>33147.635557362002</v>
      </c>
      <c r="L30" s="2">
        <f t="shared" si="12"/>
        <v>184385.38221544799</v>
      </c>
      <c r="N30" s="1">
        <v>2826936.2529535498</v>
      </c>
      <c r="O30" s="1">
        <v>433709.33650906198</v>
      </c>
      <c r="P30" s="1">
        <v>302117.731112451</v>
      </c>
      <c r="Q30" s="1">
        <v>246924.53435527999</v>
      </c>
      <c r="R30" s="1">
        <v>409929.98202573298</v>
      </c>
      <c r="S30" s="1">
        <v>341948.62930969102</v>
      </c>
      <c r="T30" s="1">
        <v>92306.586991922901</v>
      </c>
      <c r="U30" s="1">
        <v>21017.476357465399</v>
      </c>
      <c r="V30" s="1">
        <v>33147.635557362002</v>
      </c>
      <c r="W30" s="1">
        <v>184385.38221544799</v>
      </c>
      <c r="Y30" s="1">
        <v>14.3749663330983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J30" s="2">
        <f t="shared" si="13"/>
        <v>-0.47973775396116025</v>
      </c>
      <c r="AK30" s="2">
        <f t="shared" si="15"/>
        <v>-2.9801298571662453</v>
      </c>
      <c r="AL30" s="2">
        <f t="shared" si="16"/>
        <v>-2.6185720585105674</v>
      </c>
      <c r="AM30" s="2">
        <f t="shared" si="17"/>
        <v>-2.4168380400006502</v>
      </c>
      <c r="AN30" s="2">
        <f t="shared" si="18"/>
        <v>-2.9237416485496937</v>
      </c>
      <c r="AO30" s="2">
        <f t="shared" si="19"/>
        <v>-2.7424157980657764</v>
      </c>
      <c r="AP30" s="2">
        <f t="shared" si="20"/>
        <v>-1.4328707829708307</v>
      </c>
      <c r="AQ30" s="2">
        <f t="shared" si="21"/>
        <v>4.6890421888747369E-2</v>
      </c>
      <c r="AR30" s="2">
        <f t="shared" si="22"/>
        <v>-0.40872666750044573</v>
      </c>
      <c r="AS30" s="2">
        <f t="shared" si="23"/>
        <v>-2.1247833148119284</v>
      </c>
      <c r="AU30" s="1">
        <v>-0.47973732761100002</v>
      </c>
      <c r="AV30" s="2">
        <f t="shared" si="14"/>
        <v>-4.263501602319586E-7</v>
      </c>
    </row>
    <row r="31" spans="2:48" x14ac:dyDescent="0.3">
      <c r="B31" s="1">
        <v>26</v>
      </c>
      <c r="C31" s="2">
        <f t="shared" si="1"/>
        <v>6776179.9999996759</v>
      </c>
      <c r="D31" s="2">
        <f t="shared" si="4"/>
        <v>435715.548417532</v>
      </c>
      <c r="E31" s="2">
        <f t="shared" si="5"/>
        <v>217231.77821388401</v>
      </c>
      <c r="F31" s="2">
        <f t="shared" si="6"/>
        <v>185345.119499914</v>
      </c>
      <c r="G31" s="2">
        <f t="shared" si="7"/>
        <v>163576.14084353801</v>
      </c>
      <c r="H31" s="2">
        <f t="shared" si="8"/>
        <v>262699.59572236601</v>
      </c>
      <c r="I31" s="2">
        <f t="shared" si="9"/>
        <v>220824.16450631601</v>
      </c>
      <c r="J31" s="2">
        <f t="shared" si="10"/>
        <v>59203.786677345699</v>
      </c>
      <c r="K31" s="2">
        <f t="shared" si="11"/>
        <v>13616.3658221478</v>
      </c>
      <c r="L31" s="2">
        <f t="shared" si="12"/>
        <v>153152.801292277</v>
      </c>
      <c r="N31" s="1">
        <v>2826936.2529535498</v>
      </c>
      <c r="O31" s="1">
        <v>435715.548417532</v>
      </c>
      <c r="P31" s="1">
        <v>217231.77821388401</v>
      </c>
      <c r="Q31" s="1">
        <v>185345.119499914</v>
      </c>
      <c r="R31" s="1">
        <v>163576.14084353801</v>
      </c>
      <c r="S31" s="1">
        <v>262699.59572236601</v>
      </c>
      <c r="T31" s="1">
        <v>220824.16450631601</v>
      </c>
      <c r="U31" s="1">
        <v>59203.786677345699</v>
      </c>
      <c r="V31" s="1">
        <v>13616.3658221478</v>
      </c>
      <c r="W31" s="1">
        <v>153152.801292277</v>
      </c>
      <c r="Y31" s="1">
        <v>15.7289240793059</v>
      </c>
      <c r="Z31" s="1">
        <v>10</v>
      </c>
      <c r="AA31" s="1">
        <v>10</v>
      </c>
      <c r="AB31" s="1">
        <v>10</v>
      </c>
      <c r="AC31" s="1">
        <v>10</v>
      </c>
      <c r="AD31" s="1">
        <v>10</v>
      </c>
      <c r="AE31" s="1">
        <v>10</v>
      </c>
      <c r="AF31" s="1">
        <v>10</v>
      </c>
      <c r="AG31" s="1">
        <v>10</v>
      </c>
      <c r="AH31" s="1">
        <v>10</v>
      </c>
      <c r="AJ31" s="2">
        <f t="shared" si="13"/>
        <v>0.87421999224643976</v>
      </c>
      <c r="AK31" s="2">
        <f t="shared" si="15"/>
        <v>-2.9847448975315327</v>
      </c>
      <c r="AL31" s="2">
        <f t="shared" si="16"/>
        <v>-2.2887201648752455</v>
      </c>
      <c r="AM31" s="2">
        <f t="shared" si="17"/>
        <v>-2.1299748769665658</v>
      </c>
      <c r="AN31" s="2">
        <f t="shared" si="18"/>
        <v>-2.0050338541506534</v>
      </c>
      <c r="AO31" s="2">
        <f t="shared" si="19"/>
        <v>-2.4787664367396953</v>
      </c>
      <c r="AP31" s="2">
        <f t="shared" si="20"/>
        <v>-2.3051220280957754</v>
      </c>
      <c r="AQ31" s="2">
        <f t="shared" si="21"/>
        <v>-0.98874078297083123</v>
      </c>
      <c r="AR31" s="2">
        <f t="shared" si="22"/>
        <v>0.48097228246874835</v>
      </c>
      <c r="AS31" s="2">
        <f t="shared" si="23"/>
        <v>-1.9391914032609723</v>
      </c>
      <c r="AU31" s="1">
        <v>0.87421983350499999</v>
      </c>
      <c r="AV31" s="2">
        <f t="shared" si="14"/>
        <v>1.5874143977079314E-7</v>
      </c>
    </row>
    <row r="32" spans="2:48" x14ac:dyDescent="0.3">
      <c r="B32" s="1">
        <v>27</v>
      </c>
      <c r="C32" s="2">
        <f t="shared" si="1"/>
        <v>3166270.0000000624</v>
      </c>
      <c r="D32" s="2">
        <f t="shared" si="4"/>
        <v>1687524.77330993</v>
      </c>
      <c r="E32" s="2">
        <f t="shared" si="5"/>
        <v>218334.820042532</v>
      </c>
      <c r="F32" s="2">
        <f t="shared" si="6"/>
        <v>133634.97842130199</v>
      </c>
      <c r="G32" s="2">
        <f t="shared" si="7"/>
        <v>124443.69948944</v>
      </c>
      <c r="H32" s="2">
        <f t="shared" si="8"/>
        <v>108479.272272305</v>
      </c>
      <c r="I32" s="2">
        <f t="shared" si="9"/>
        <v>177483.22996733201</v>
      </c>
      <c r="J32" s="2">
        <f t="shared" si="10"/>
        <v>148521.08714138201</v>
      </c>
      <c r="K32" s="2">
        <f t="shared" si="11"/>
        <v>40221.114380849998</v>
      </c>
      <c r="L32" s="2">
        <f t="shared" si="12"/>
        <v>120198.289895888</v>
      </c>
      <c r="N32" s="1">
        <v>2826936.2529535498</v>
      </c>
      <c r="O32" s="1">
        <v>1687524.77330993</v>
      </c>
      <c r="P32" s="1">
        <v>218334.820042532</v>
      </c>
      <c r="Q32" s="1">
        <v>133634.97842130199</v>
      </c>
      <c r="R32" s="1">
        <v>124443.69948944</v>
      </c>
      <c r="S32" s="1">
        <v>108479.272272305</v>
      </c>
      <c r="T32" s="1">
        <v>177483.22996733201</v>
      </c>
      <c r="U32" s="1">
        <v>148521.08714138201</v>
      </c>
      <c r="V32" s="1">
        <v>40221.114380849998</v>
      </c>
      <c r="W32" s="1">
        <v>120198.289895888</v>
      </c>
      <c r="Y32" s="1">
        <v>14.9680647968987</v>
      </c>
      <c r="Z32" s="1">
        <v>10</v>
      </c>
      <c r="AA32" s="1">
        <v>10</v>
      </c>
      <c r="AB32" s="1">
        <v>10</v>
      </c>
      <c r="AC32" s="1">
        <v>10</v>
      </c>
      <c r="AD32" s="1">
        <v>10</v>
      </c>
      <c r="AE32" s="1">
        <v>10</v>
      </c>
      <c r="AF32" s="1">
        <v>10</v>
      </c>
      <c r="AG32" s="1">
        <v>10</v>
      </c>
      <c r="AH32" s="1">
        <v>10</v>
      </c>
      <c r="AJ32" s="2">
        <f t="shared" si="13"/>
        <v>0.11336070983923996</v>
      </c>
      <c r="AK32" s="2">
        <f t="shared" si="15"/>
        <v>-4.3387733821010226</v>
      </c>
      <c r="AL32" s="2">
        <f t="shared" si="16"/>
        <v>-2.2937850352812035</v>
      </c>
      <c r="AM32" s="2">
        <f t="shared" si="17"/>
        <v>-1.8028673203479428</v>
      </c>
      <c r="AN32" s="2">
        <f t="shared" si="18"/>
        <v>-1.7316086796715684</v>
      </c>
      <c r="AO32" s="2">
        <f t="shared" si="19"/>
        <v>-1.5943143947474532</v>
      </c>
      <c r="AP32" s="2">
        <f t="shared" si="20"/>
        <v>-2.0866314043768952</v>
      </c>
      <c r="AQ32" s="2">
        <f t="shared" si="21"/>
        <v>-1.9084822280957781</v>
      </c>
      <c r="AR32" s="2">
        <f t="shared" si="22"/>
        <v>-0.60214737007483166</v>
      </c>
      <c r="AS32" s="2">
        <f t="shared" si="23"/>
        <v>-1.6968980738263628</v>
      </c>
      <c r="AU32" s="1">
        <v>0.113361718069</v>
      </c>
      <c r="AV32" s="2">
        <f t="shared" si="14"/>
        <v>-1.0082297600411128E-6</v>
      </c>
    </row>
    <row r="33" spans="2:48" x14ac:dyDescent="0.3">
      <c r="B33" s="1">
        <v>28</v>
      </c>
      <c r="C33" s="2">
        <f t="shared" si="1"/>
        <v>1408159.9999999451</v>
      </c>
      <c r="D33" s="2">
        <f t="shared" si="4"/>
        <v>788535.42173876497</v>
      </c>
      <c r="E33" s="2">
        <f t="shared" si="5"/>
        <v>845713.44856833399</v>
      </c>
      <c r="F33" s="2">
        <f t="shared" si="6"/>
        <v>134417.81782066601</v>
      </c>
      <c r="G33" s="2">
        <f t="shared" si="7"/>
        <v>90079.042155467294</v>
      </c>
      <c r="H33" s="2">
        <f t="shared" si="8"/>
        <v>83373.760973835393</v>
      </c>
      <c r="I33" s="2">
        <f t="shared" si="9"/>
        <v>74279.467504307002</v>
      </c>
      <c r="J33" s="2">
        <f t="shared" si="10"/>
        <v>121062.71600324</v>
      </c>
      <c r="K33" s="2">
        <f t="shared" si="11"/>
        <v>102329.384433667</v>
      </c>
      <c r="L33" s="2">
        <f t="shared" si="12"/>
        <v>115593.207533529</v>
      </c>
      <c r="N33" s="1">
        <v>2826936.2529535498</v>
      </c>
      <c r="O33" s="1">
        <v>788535.42173876497</v>
      </c>
      <c r="P33" s="1">
        <v>845713.44856833399</v>
      </c>
      <c r="Q33" s="1">
        <v>134417.81782066601</v>
      </c>
      <c r="R33" s="1">
        <v>90079.042155467294</v>
      </c>
      <c r="S33" s="1">
        <v>83373.760973835393</v>
      </c>
      <c r="T33" s="1">
        <v>74279.467504307002</v>
      </c>
      <c r="U33" s="1">
        <v>121062.71600324</v>
      </c>
      <c r="V33" s="1">
        <v>102329.384433667</v>
      </c>
      <c r="W33" s="1">
        <v>115593.207533529</v>
      </c>
      <c r="Y33" s="1">
        <v>14.1577944456076</v>
      </c>
      <c r="Z33" s="1">
        <v>10</v>
      </c>
      <c r="AA33" s="1">
        <v>10</v>
      </c>
      <c r="AB33" s="1">
        <v>10</v>
      </c>
      <c r="AC33" s="1">
        <v>10</v>
      </c>
      <c r="AD33" s="1">
        <v>10</v>
      </c>
      <c r="AE33" s="1">
        <v>10</v>
      </c>
      <c r="AF33" s="1">
        <v>10</v>
      </c>
      <c r="AG33" s="1">
        <v>10</v>
      </c>
      <c r="AH33" s="1">
        <v>10</v>
      </c>
      <c r="AJ33" s="2">
        <f t="shared" si="13"/>
        <v>-0.6969096414518603</v>
      </c>
      <c r="AK33" s="2">
        <f t="shared" si="15"/>
        <v>-3.5779326073169546</v>
      </c>
      <c r="AL33" s="2">
        <f t="shared" si="16"/>
        <v>-3.6479358679358604</v>
      </c>
      <c r="AM33" s="2">
        <f t="shared" si="17"/>
        <v>-1.8087082713545843</v>
      </c>
      <c r="AN33" s="2">
        <f t="shared" si="18"/>
        <v>-1.4084428100517457</v>
      </c>
      <c r="AO33" s="2">
        <f t="shared" si="19"/>
        <v>-1.3310889222239677</v>
      </c>
      <c r="AP33" s="2">
        <f t="shared" si="20"/>
        <v>-1.2155898466782507</v>
      </c>
      <c r="AQ33" s="2">
        <f t="shared" si="21"/>
        <v>-1.7040640043768978</v>
      </c>
      <c r="AR33" s="2">
        <f t="shared" si="22"/>
        <v>-1.5359521485605772</v>
      </c>
      <c r="AS33" s="2">
        <f t="shared" si="23"/>
        <v>-1.6578324751335991</v>
      </c>
      <c r="AU33" s="1">
        <v>-0.69691106221300003</v>
      </c>
      <c r="AV33" s="2">
        <f t="shared" si="14"/>
        <v>1.4207611397365483E-6</v>
      </c>
    </row>
    <row r="34" spans="2:48" x14ac:dyDescent="0.3">
      <c r="B34" s="1">
        <v>29</v>
      </c>
      <c r="C34" s="2">
        <f t="shared" si="1"/>
        <v>1272429.9999999546</v>
      </c>
      <c r="D34" s="2">
        <f t="shared" si="4"/>
        <v>350629.58321403299</v>
      </c>
      <c r="E34" s="2">
        <f t="shared" si="5"/>
        <v>394741.56827815698</v>
      </c>
      <c r="F34" s="2">
        <f t="shared" si="6"/>
        <v>517229.53399473202</v>
      </c>
      <c r="G34" s="2">
        <f t="shared" si="7"/>
        <v>87873.337337566496</v>
      </c>
      <c r="H34" s="2">
        <f t="shared" si="8"/>
        <v>56184.5219059878</v>
      </c>
      <c r="I34" s="2">
        <f t="shared" si="9"/>
        <v>52147.5636549634</v>
      </c>
      <c r="J34" s="2">
        <f t="shared" si="10"/>
        <v>46100.812182825299</v>
      </c>
      <c r="K34" s="2">
        <f t="shared" si="11"/>
        <v>75903.553233980201</v>
      </c>
      <c r="L34" s="2">
        <f t="shared" si="12"/>
        <v>147281.27540803401</v>
      </c>
      <c r="N34" s="1">
        <v>2826936.2529535498</v>
      </c>
      <c r="O34" s="1">
        <v>350629.58321403299</v>
      </c>
      <c r="P34" s="1">
        <v>394741.56827815698</v>
      </c>
      <c r="Q34" s="1">
        <v>517229.53399473202</v>
      </c>
      <c r="R34" s="1">
        <v>87873.337337566496</v>
      </c>
      <c r="S34" s="1">
        <v>56184.5219059878</v>
      </c>
      <c r="T34" s="1">
        <v>52147.5636549634</v>
      </c>
      <c r="U34" s="1">
        <v>46100.812182825299</v>
      </c>
      <c r="V34" s="1">
        <v>75903.553233980201</v>
      </c>
      <c r="W34" s="1">
        <v>147281.27540803401</v>
      </c>
      <c r="Y34" s="1">
        <v>14.056439016070501</v>
      </c>
      <c r="Z34" s="1">
        <v>10</v>
      </c>
      <c r="AA34" s="1">
        <v>10</v>
      </c>
      <c r="AB34" s="1">
        <v>10</v>
      </c>
      <c r="AC34" s="1">
        <v>10</v>
      </c>
      <c r="AD34" s="1">
        <v>10</v>
      </c>
      <c r="AE34" s="1">
        <v>10</v>
      </c>
      <c r="AF34" s="1">
        <v>10</v>
      </c>
      <c r="AG34" s="1">
        <v>10</v>
      </c>
      <c r="AH34" s="1">
        <v>10</v>
      </c>
      <c r="AJ34" s="2">
        <f t="shared" si="13"/>
        <v>-0.79826507098895938</v>
      </c>
      <c r="AK34" s="2">
        <f t="shared" si="15"/>
        <v>-2.7674856267288401</v>
      </c>
      <c r="AL34" s="2">
        <f t="shared" si="16"/>
        <v>-2.8859865722397533</v>
      </c>
      <c r="AM34" s="2">
        <f t="shared" si="17"/>
        <v>-3.1562420278742618</v>
      </c>
      <c r="AN34" s="2">
        <f t="shared" si="18"/>
        <v>-1.3836517081665853</v>
      </c>
      <c r="AO34" s="2">
        <f t="shared" si="19"/>
        <v>-0.9363965870237454</v>
      </c>
      <c r="AP34" s="2">
        <f t="shared" si="20"/>
        <v>-0.86183274131196796</v>
      </c>
      <c r="AQ34" s="2">
        <f t="shared" si="21"/>
        <v>-0.73858584667825156</v>
      </c>
      <c r="AR34" s="2">
        <f t="shared" si="22"/>
        <v>-1.2372187769648946</v>
      </c>
      <c r="AS34" s="2">
        <f t="shared" si="23"/>
        <v>-1.9000994756198306</v>
      </c>
      <c r="AU34" s="1">
        <v>-0.79826412598100005</v>
      </c>
      <c r="AV34" s="2">
        <f t="shared" si="14"/>
        <v>-9.450079593298355E-7</v>
      </c>
    </row>
    <row r="35" spans="2:48" x14ac:dyDescent="0.3">
      <c r="B35" s="1">
        <v>30</v>
      </c>
      <c r="C35" s="2">
        <f t="shared" si="1"/>
        <v>1583100.0000000505</v>
      </c>
      <c r="D35" s="2">
        <f t="shared" si="4"/>
        <v>316710.54890876397</v>
      </c>
      <c r="E35" s="2">
        <f t="shared" si="5"/>
        <v>175101.713555825</v>
      </c>
      <c r="F35" s="2">
        <f t="shared" si="6"/>
        <v>238050.40000062899</v>
      </c>
      <c r="G35" s="2">
        <f t="shared" si="7"/>
        <v>319138.66526288103</v>
      </c>
      <c r="H35" s="2">
        <f t="shared" si="8"/>
        <v>49123.429215118798</v>
      </c>
      <c r="I35" s="2">
        <f t="shared" si="9"/>
        <v>31007.1083101607</v>
      </c>
      <c r="J35" s="2">
        <f t="shared" si="10"/>
        <v>28483.2006422208</v>
      </c>
      <c r="K35" s="2">
        <f t="shared" si="11"/>
        <v>25453.468680995898</v>
      </c>
      <c r="L35" s="2">
        <f t="shared" si="12"/>
        <v>142709.00678881901</v>
      </c>
      <c r="N35" s="1">
        <v>2826936.2529535498</v>
      </c>
      <c r="O35" s="1">
        <v>316710.54890876397</v>
      </c>
      <c r="P35" s="1">
        <v>175101.713555825</v>
      </c>
      <c r="Q35" s="1">
        <v>238050.40000062899</v>
      </c>
      <c r="R35" s="1">
        <v>319138.66526288103</v>
      </c>
      <c r="S35" s="1">
        <v>49123.429215118798</v>
      </c>
      <c r="T35" s="1">
        <v>31007.1083101607</v>
      </c>
      <c r="U35" s="1">
        <v>28483.2006422208</v>
      </c>
      <c r="V35" s="1">
        <v>25453.468680995898</v>
      </c>
      <c r="W35" s="1">
        <v>142709.00678881901</v>
      </c>
      <c r="Y35" s="1">
        <v>14.274895508061901</v>
      </c>
      <c r="Z35" s="1">
        <v>10</v>
      </c>
      <c r="AA35" s="1">
        <v>10</v>
      </c>
      <c r="AB35" s="1">
        <v>10</v>
      </c>
      <c r="AC35" s="1">
        <v>10</v>
      </c>
      <c r="AD35" s="1">
        <v>10</v>
      </c>
      <c r="AE35" s="1">
        <v>10</v>
      </c>
      <c r="AF35" s="1">
        <v>10</v>
      </c>
      <c r="AG35" s="1">
        <v>10</v>
      </c>
      <c r="AH35" s="1">
        <v>10</v>
      </c>
      <c r="AJ35" s="2">
        <f t="shared" si="13"/>
        <v>-0.57980857899755911</v>
      </c>
      <c r="AK35" s="2">
        <f t="shared" si="15"/>
        <v>-2.6657435408092756</v>
      </c>
      <c r="AL35" s="2">
        <f t="shared" si="16"/>
        <v>-2.0731223043815419</v>
      </c>
      <c r="AM35" s="2">
        <f t="shared" si="17"/>
        <v>-2.3802376949431565</v>
      </c>
      <c r="AN35" s="2">
        <f t="shared" si="18"/>
        <v>-2.6733809746622619</v>
      </c>
      <c r="AO35" s="2">
        <f t="shared" si="19"/>
        <v>-0.80209137339558545</v>
      </c>
      <c r="AP35" s="2">
        <f t="shared" si="20"/>
        <v>-0.34197175750974651</v>
      </c>
      <c r="AQ35" s="2">
        <f t="shared" si="21"/>
        <v>-0.25706974131196603</v>
      </c>
      <c r="AR35" s="2">
        <f t="shared" si="22"/>
        <v>-0.14460730664025156</v>
      </c>
      <c r="AS35" s="2">
        <f t="shared" si="23"/>
        <v>-1.8685629184235157</v>
      </c>
      <c r="AU35" s="1">
        <v>-0.57980566784700005</v>
      </c>
      <c r="AV35" s="2">
        <f t="shared" si="14"/>
        <v>-2.9111505590595499E-6</v>
      </c>
    </row>
    <row r="36" spans="2:48" x14ac:dyDescent="0.3">
      <c r="B36" s="1">
        <v>31</v>
      </c>
      <c r="C36" s="2">
        <f t="shared" si="1"/>
        <v>5913189.9999997886</v>
      </c>
      <c r="D36" s="2">
        <f t="shared" si="4"/>
        <v>394076.58507003501</v>
      </c>
      <c r="E36" s="2">
        <f t="shared" si="5"/>
        <v>158250.951969799</v>
      </c>
      <c r="F36" s="2">
        <f t="shared" si="6"/>
        <v>105908.159703158</v>
      </c>
      <c r="G36" s="2">
        <f t="shared" si="7"/>
        <v>148916.83382774299</v>
      </c>
      <c r="H36" s="2">
        <f t="shared" si="8"/>
        <v>185050.43724145999</v>
      </c>
      <c r="I36" s="2">
        <f t="shared" si="9"/>
        <v>28470.1667921402</v>
      </c>
      <c r="J36" s="2">
        <f t="shared" si="10"/>
        <v>17834.993931049299</v>
      </c>
      <c r="K36" s="2">
        <f t="shared" si="11"/>
        <v>16561.933973206498</v>
      </c>
      <c r="L36" s="2">
        <f t="shared" si="12"/>
        <v>113050.155022142</v>
      </c>
      <c r="N36" s="1">
        <v>2826936.2529535498</v>
      </c>
      <c r="O36" s="1">
        <v>394076.58507003501</v>
      </c>
      <c r="P36" s="1">
        <v>158250.951969799</v>
      </c>
      <c r="Q36" s="1">
        <v>105908.159703158</v>
      </c>
      <c r="R36" s="1">
        <v>148916.83382774299</v>
      </c>
      <c r="S36" s="1">
        <v>185050.43724145999</v>
      </c>
      <c r="T36" s="1">
        <v>28470.1667921402</v>
      </c>
      <c r="U36" s="1">
        <v>17834.993931049299</v>
      </c>
      <c r="V36" s="1">
        <v>16561.933973206498</v>
      </c>
      <c r="W36" s="1">
        <v>113050.155022142</v>
      </c>
      <c r="Y36" s="1">
        <v>15.592696006875901</v>
      </c>
      <c r="Z36" s="1">
        <v>10</v>
      </c>
      <c r="AA36" s="1">
        <v>10</v>
      </c>
      <c r="AB36" s="1">
        <v>10</v>
      </c>
      <c r="AC36" s="1">
        <v>10</v>
      </c>
      <c r="AD36" s="1">
        <v>10</v>
      </c>
      <c r="AE36" s="1">
        <v>10</v>
      </c>
      <c r="AF36" s="1">
        <v>10</v>
      </c>
      <c r="AG36" s="1">
        <v>10</v>
      </c>
      <c r="AH36" s="1">
        <v>10</v>
      </c>
      <c r="AJ36" s="2">
        <f t="shared" si="13"/>
        <v>0.73799191981644086</v>
      </c>
      <c r="AK36" s="2">
        <f t="shared" si="15"/>
        <v>-2.8843005477413897</v>
      </c>
      <c r="AL36" s="2">
        <f t="shared" si="16"/>
        <v>-1.9719373555952728</v>
      </c>
      <c r="AM36" s="2">
        <f t="shared" si="17"/>
        <v>-1.5703275796425427</v>
      </c>
      <c r="AN36" s="2">
        <f t="shared" si="18"/>
        <v>-1.9111432668671569</v>
      </c>
      <c r="AO36" s="2">
        <f t="shared" si="19"/>
        <v>-2.1283837006402599</v>
      </c>
      <c r="AP36" s="2">
        <f t="shared" si="20"/>
        <v>-0.25661203877758432</v>
      </c>
      <c r="AQ36" s="2">
        <f t="shared" si="21"/>
        <v>0.21108224249025653</v>
      </c>
      <c r="AR36" s="2">
        <f t="shared" si="22"/>
        <v>0.28513779305803411</v>
      </c>
      <c r="AS36" s="2">
        <f t="shared" si="23"/>
        <v>-1.6355868489757821</v>
      </c>
      <c r="AU36" s="1">
        <v>0.73799232392900005</v>
      </c>
      <c r="AV36" s="2">
        <f t="shared" si="14"/>
        <v>-4.0411255919359235E-7</v>
      </c>
    </row>
    <row r="37" spans="2:48" x14ac:dyDescent="0.3">
      <c r="B37" s="1">
        <v>32</v>
      </c>
      <c r="C37" s="2">
        <f t="shared" si="1"/>
        <v>6310520.0000001648</v>
      </c>
      <c r="D37" s="2">
        <f t="shared" si="4"/>
        <v>1472094.28018398</v>
      </c>
      <c r="E37" s="2">
        <f t="shared" si="5"/>
        <v>197022.18597694801</v>
      </c>
      <c r="F37" s="2">
        <f t="shared" si="6"/>
        <v>96049.077712981001</v>
      </c>
      <c r="G37" s="2">
        <f t="shared" si="7"/>
        <v>67506.7200325171</v>
      </c>
      <c r="H37" s="2">
        <f t="shared" si="8"/>
        <v>90786.682339929393</v>
      </c>
      <c r="I37" s="2">
        <f t="shared" si="9"/>
        <v>114464.41843324801</v>
      </c>
      <c r="J37" s="2">
        <f t="shared" si="10"/>
        <v>17530.7548731688</v>
      </c>
      <c r="K37" s="2">
        <f t="shared" si="11"/>
        <v>11101.200946315999</v>
      </c>
      <c r="L37" s="2">
        <f t="shared" si="12"/>
        <v>89892.340827777603</v>
      </c>
      <c r="N37" s="1">
        <v>2826936.2529535498</v>
      </c>
      <c r="O37" s="1">
        <v>1472094.28018398</v>
      </c>
      <c r="P37" s="1">
        <v>197022.18597694801</v>
      </c>
      <c r="Q37" s="1">
        <v>96049.077712981001</v>
      </c>
      <c r="R37" s="1">
        <v>67506.7200325171</v>
      </c>
      <c r="S37" s="1">
        <v>90786.682339929393</v>
      </c>
      <c r="T37" s="1">
        <v>114464.41843324801</v>
      </c>
      <c r="U37" s="1">
        <v>17530.7548731688</v>
      </c>
      <c r="V37" s="1">
        <v>11101.200946315999</v>
      </c>
      <c r="W37" s="1">
        <v>89892.340827777603</v>
      </c>
      <c r="Y37" s="1">
        <v>15.657728639996799</v>
      </c>
      <c r="Z37" s="1">
        <v>10</v>
      </c>
      <c r="AA37" s="1">
        <v>10</v>
      </c>
      <c r="AB37" s="1">
        <v>10</v>
      </c>
      <c r="AC37" s="1">
        <v>10</v>
      </c>
      <c r="AD37" s="1">
        <v>10</v>
      </c>
      <c r="AE37" s="1">
        <v>10</v>
      </c>
      <c r="AF37" s="1">
        <v>10</v>
      </c>
      <c r="AG37" s="1">
        <v>10</v>
      </c>
      <c r="AH37" s="1">
        <v>10</v>
      </c>
      <c r="AJ37" s="2">
        <f t="shared" si="13"/>
        <v>0.80302455293733921</v>
      </c>
      <c r="AK37" s="2">
        <f t="shared" si="15"/>
        <v>-4.2021966252579368</v>
      </c>
      <c r="AL37" s="2">
        <f t="shared" si="16"/>
        <v>-2.1910716205513872</v>
      </c>
      <c r="AM37" s="2">
        <f t="shared" si="17"/>
        <v>-1.4726145659952756</v>
      </c>
      <c r="AN37" s="2">
        <f t="shared" si="18"/>
        <v>-1.1199824279425385</v>
      </c>
      <c r="AO37" s="2">
        <f t="shared" si="19"/>
        <v>-1.4162678835671549</v>
      </c>
      <c r="AP37" s="2">
        <f t="shared" si="20"/>
        <v>-1.6480192976402659</v>
      </c>
      <c r="AQ37" s="2">
        <f t="shared" si="21"/>
        <v>0.22828796122241712</v>
      </c>
      <c r="AR37" s="2">
        <f t="shared" si="22"/>
        <v>0.68519142519025245</v>
      </c>
      <c r="AS37" s="2">
        <f t="shared" si="23"/>
        <v>-1.4063680202538329</v>
      </c>
      <c r="AU37" s="1">
        <v>0.80302445905099995</v>
      </c>
      <c r="AV37" s="2">
        <f t="shared" si="14"/>
        <v>9.3886339258553164E-8</v>
      </c>
    </row>
    <row r="38" spans="2:48" x14ac:dyDescent="0.3">
      <c r="B38" s="1">
        <v>33</v>
      </c>
      <c r="C38" s="2">
        <f t="shared" si="1"/>
        <v>861936.00000000966</v>
      </c>
      <c r="D38" s="2">
        <f t="shared" si="4"/>
        <v>1570157.2955504099</v>
      </c>
      <c r="E38" s="2">
        <f t="shared" si="5"/>
        <v>733584.39057446399</v>
      </c>
      <c r="F38" s="2">
        <f t="shared" si="6"/>
        <v>117705.933475175</v>
      </c>
      <c r="G38" s="2">
        <f t="shared" si="7"/>
        <v>59326.790500565403</v>
      </c>
      <c r="H38" s="2">
        <f t="shared" si="8"/>
        <v>40564.245417106402</v>
      </c>
      <c r="I38" s="2">
        <f t="shared" si="9"/>
        <v>55948.354384703802</v>
      </c>
      <c r="J38" s="2">
        <f t="shared" si="10"/>
        <v>70369.224715439006</v>
      </c>
      <c r="K38" s="2">
        <f t="shared" si="11"/>
        <v>10897.984667250001</v>
      </c>
      <c r="L38" s="2">
        <f t="shared" si="12"/>
        <v>70117.875631492105</v>
      </c>
      <c r="N38" s="1">
        <v>2826936.2529535498</v>
      </c>
      <c r="O38" s="1">
        <v>1570157.2955504099</v>
      </c>
      <c r="P38" s="1">
        <v>733584.39057446399</v>
      </c>
      <c r="Q38" s="1">
        <v>117705.933475175</v>
      </c>
      <c r="R38" s="1">
        <v>59326.790500565403</v>
      </c>
      <c r="S38" s="1">
        <v>40564.245417106402</v>
      </c>
      <c r="T38" s="1">
        <v>55948.354384703802</v>
      </c>
      <c r="U38" s="1">
        <v>70369.224715439006</v>
      </c>
      <c r="V38" s="1">
        <v>10897.984667250001</v>
      </c>
      <c r="W38" s="1">
        <v>70117.875631492105</v>
      </c>
      <c r="Y38" s="1">
        <v>13.6669363009498</v>
      </c>
      <c r="Z38" s="1">
        <v>10</v>
      </c>
      <c r="AA38" s="1">
        <v>10</v>
      </c>
      <c r="AB38" s="1">
        <v>10</v>
      </c>
      <c r="AC38" s="1">
        <v>10</v>
      </c>
      <c r="AD38" s="1">
        <v>10</v>
      </c>
      <c r="AE38" s="1">
        <v>10</v>
      </c>
      <c r="AF38" s="1">
        <v>10</v>
      </c>
      <c r="AG38" s="1">
        <v>10</v>
      </c>
      <c r="AH38" s="1">
        <v>10</v>
      </c>
      <c r="AJ38" s="2">
        <f t="shared" si="13"/>
        <v>-1.1877677861096601</v>
      </c>
      <c r="AK38" s="2">
        <f t="shared" si="15"/>
        <v>-4.2666863605546528</v>
      </c>
      <c r="AL38" s="2">
        <f t="shared" si="16"/>
        <v>-3.5056979218551358</v>
      </c>
      <c r="AM38" s="2">
        <f t="shared" si="17"/>
        <v>-1.6759447038313873</v>
      </c>
      <c r="AN38" s="2">
        <f t="shared" si="18"/>
        <v>-0.99081626206327655</v>
      </c>
      <c r="AO38" s="2">
        <f t="shared" si="19"/>
        <v>-0.61064230283454002</v>
      </c>
      <c r="AP38" s="2">
        <f t="shared" si="20"/>
        <v>-0.93218430105915395</v>
      </c>
      <c r="AQ38" s="2">
        <f t="shared" si="21"/>
        <v>-1.1615112976402617</v>
      </c>
      <c r="AR38" s="2">
        <f t="shared" si="22"/>
        <v>0.70366684179040995</v>
      </c>
      <c r="AS38" s="2">
        <f t="shared" si="23"/>
        <v>-1.1579330423910079</v>
      </c>
      <c r="AU38" s="1">
        <v>-1.18776779368</v>
      </c>
      <c r="AV38" s="2">
        <f t="shared" si="14"/>
        <v>7.5703399105009339E-9</v>
      </c>
    </row>
    <row r="39" spans="2:48" x14ac:dyDescent="0.3">
      <c r="B39" s="1">
        <v>34</v>
      </c>
      <c r="C39" s="2">
        <f t="shared" ref="C39:C57" si="24">EXP(Y39)</f>
        <v>652832.0000000291</v>
      </c>
      <c r="D39" s="2">
        <f t="shared" si="4"/>
        <v>214398.51989034499</v>
      </c>
      <c r="E39" s="2">
        <f t="shared" si="5"/>
        <v>781169.86035083095</v>
      </c>
      <c r="F39" s="2">
        <f t="shared" si="6"/>
        <v>436477.28480689297</v>
      </c>
      <c r="G39" s="2">
        <f t="shared" si="7"/>
        <v>73737.222351114193</v>
      </c>
      <c r="H39" s="2">
        <f t="shared" si="8"/>
        <v>37172.090642472998</v>
      </c>
      <c r="I39" s="2">
        <f t="shared" si="9"/>
        <v>26284.475049133602</v>
      </c>
      <c r="J39" s="2">
        <f t="shared" si="10"/>
        <v>36217.159363097402</v>
      </c>
      <c r="K39" s="2">
        <f t="shared" si="11"/>
        <v>46053.1763521475</v>
      </c>
      <c r="L39" s="2">
        <f t="shared" si="12"/>
        <v>57354.533724963097</v>
      </c>
      <c r="N39" s="1">
        <v>2826936.2529535498</v>
      </c>
      <c r="O39" s="1">
        <v>214398.51989034499</v>
      </c>
      <c r="P39" s="1">
        <v>781169.86035083095</v>
      </c>
      <c r="Q39" s="1">
        <v>436477.28480689297</v>
      </c>
      <c r="R39" s="1">
        <v>73737.222351114193</v>
      </c>
      <c r="S39" s="1">
        <v>37172.090642472998</v>
      </c>
      <c r="T39" s="1">
        <v>26284.475049133602</v>
      </c>
      <c r="U39" s="1">
        <v>36217.159363097402</v>
      </c>
      <c r="V39" s="1">
        <v>46053.1763521475</v>
      </c>
      <c r="W39" s="1">
        <v>57354.533724963097</v>
      </c>
      <c r="Y39" s="1">
        <v>13.3890751010385</v>
      </c>
      <c r="Z39" s="1">
        <v>10</v>
      </c>
      <c r="AA39" s="1">
        <v>10</v>
      </c>
      <c r="AB39" s="1">
        <v>10</v>
      </c>
      <c r="AC39" s="1">
        <v>10</v>
      </c>
      <c r="AD39" s="1">
        <v>10</v>
      </c>
      <c r="AE39" s="1">
        <v>10</v>
      </c>
      <c r="AF39" s="1">
        <v>10</v>
      </c>
      <c r="AG39" s="1">
        <v>10</v>
      </c>
      <c r="AH39" s="1">
        <v>10</v>
      </c>
      <c r="AJ39" s="2">
        <f t="shared" si="13"/>
        <v>-1.4656289860209597</v>
      </c>
      <c r="AK39" s="2">
        <f t="shared" si="15"/>
        <v>-2.2755918046584291</v>
      </c>
      <c r="AL39" s="2">
        <f t="shared" si="16"/>
        <v>-3.5685478960202524</v>
      </c>
      <c r="AM39" s="2">
        <f t="shared" si="17"/>
        <v>-2.9864916135191368</v>
      </c>
      <c r="AN39" s="2">
        <f t="shared" si="18"/>
        <v>-1.2082630029353894</v>
      </c>
      <c r="AO39" s="2">
        <f t="shared" si="19"/>
        <v>-0.52331350713527591</v>
      </c>
      <c r="AP39" s="2">
        <f t="shared" si="20"/>
        <v>-0.17673374155453736</v>
      </c>
      <c r="AQ39" s="2">
        <f t="shared" si="21"/>
        <v>-0.49728830105915556</v>
      </c>
      <c r="AR39" s="2">
        <f t="shared" si="22"/>
        <v>-0.73755201546426186</v>
      </c>
      <c r="AS39" s="2">
        <f t="shared" si="23"/>
        <v>-0.95700717305043526</v>
      </c>
      <c r="AU39" s="1">
        <v>-1.46562884381</v>
      </c>
      <c r="AV39" s="2">
        <f t="shared" si="14"/>
        <v>-1.4221095967492658E-7</v>
      </c>
    </row>
    <row r="40" spans="2:48" x14ac:dyDescent="0.3">
      <c r="B40" s="1">
        <v>35</v>
      </c>
      <c r="C40" s="2">
        <f t="shared" si="24"/>
        <v>591539.0000000248</v>
      </c>
      <c r="D40" s="2">
        <f t="shared" si="4"/>
        <v>162369.650305455</v>
      </c>
      <c r="E40" s="2">
        <f t="shared" si="5"/>
        <v>106601.014349584</v>
      </c>
      <c r="F40" s="2">
        <f t="shared" si="6"/>
        <v>465010.42740979098</v>
      </c>
      <c r="G40" s="2">
        <f t="shared" si="7"/>
        <v>277858.71657965099</v>
      </c>
      <c r="H40" s="2">
        <f t="shared" si="8"/>
        <v>47570.2643566939</v>
      </c>
      <c r="I40" s="2">
        <f t="shared" si="9"/>
        <v>24880.541722570099</v>
      </c>
      <c r="J40" s="2">
        <f t="shared" si="10"/>
        <v>17585.232064559201</v>
      </c>
      <c r="K40" s="2">
        <f t="shared" si="11"/>
        <v>24492.593620687101</v>
      </c>
      <c r="L40" s="2">
        <f t="shared" si="12"/>
        <v>73210.049309283495</v>
      </c>
      <c r="N40" s="1">
        <v>2826936.2529535498</v>
      </c>
      <c r="O40" s="1">
        <v>162369.650305455</v>
      </c>
      <c r="P40" s="1">
        <v>106601.014349584</v>
      </c>
      <c r="Q40" s="1">
        <v>465010.42740979098</v>
      </c>
      <c r="R40" s="1">
        <v>277858.71657965099</v>
      </c>
      <c r="S40" s="1">
        <v>47570.2643566939</v>
      </c>
      <c r="T40" s="1">
        <v>24880.541722570099</v>
      </c>
      <c r="U40" s="1">
        <v>17585.232064559201</v>
      </c>
      <c r="V40" s="1">
        <v>24492.593620687101</v>
      </c>
      <c r="W40" s="1">
        <v>73210.049309283495</v>
      </c>
      <c r="Y40" s="1">
        <v>13.290482894293</v>
      </c>
      <c r="Z40" s="1">
        <v>10</v>
      </c>
      <c r="AA40" s="1">
        <v>10</v>
      </c>
      <c r="AB40" s="1">
        <v>10</v>
      </c>
      <c r="AC40" s="1">
        <v>10</v>
      </c>
      <c r="AD40" s="1">
        <v>10</v>
      </c>
      <c r="AE40" s="1">
        <v>10</v>
      </c>
      <c r="AF40" s="1">
        <v>10</v>
      </c>
      <c r="AG40" s="1">
        <v>10</v>
      </c>
      <c r="AH40" s="1">
        <v>10</v>
      </c>
      <c r="AJ40" s="2">
        <f t="shared" si="13"/>
        <v>-1.5642211927664604</v>
      </c>
      <c r="AK40" s="2">
        <f t="shared" si="15"/>
        <v>-1.9976308068894593</v>
      </c>
      <c r="AL40" s="2">
        <f t="shared" si="16"/>
        <v>-1.5768483061431304</v>
      </c>
      <c r="AM40" s="2">
        <f t="shared" si="17"/>
        <v>-3.0498151088552525</v>
      </c>
      <c r="AN40" s="2">
        <f t="shared" si="18"/>
        <v>-2.5348680497461373</v>
      </c>
      <c r="AO40" s="2">
        <f t="shared" si="19"/>
        <v>-0.76996314662538801</v>
      </c>
      <c r="AP40" s="2">
        <f t="shared" si="20"/>
        <v>-0.12184132003127601</v>
      </c>
      <c r="AQ40" s="2">
        <f t="shared" si="21"/>
        <v>0.22518525844545856</v>
      </c>
      <c r="AR40" s="2">
        <f t="shared" si="22"/>
        <v>-0.10612604963415606</v>
      </c>
      <c r="AS40" s="2">
        <f t="shared" si="23"/>
        <v>-1.2010879761725413</v>
      </c>
      <c r="AU40" s="1">
        <v>-1.56422058004</v>
      </c>
      <c r="AV40" s="2">
        <f t="shared" si="14"/>
        <v>-6.1272646045829049E-7</v>
      </c>
    </row>
    <row r="41" spans="2:48" x14ac:dyDescent="0.3">
      <c r="B41" s="1">
        <v>36</v>
      </c>
      <c r="C41" s="2">
        <f t="shared" si="24"/>
        <v>1485019.999999983</v>
      </c>
      <c r="D41" s="2">
        <f t="shared" si="4"/>
        <v>146971.72981291299</v>
      </c>
      <c r="E41" s="2">
        <f t="shared" si="5"/>
        <v>80233.902809281703</v>
      </c>
      <c r="F41" s="2">
        <f t="shared" si="6"/>
        <v>62232.205458759403</v>
      </c>
      <c r="G41" s="2">
        <f t="shared" si="7"/>
        <v>289956.36036328098</v>
      </c>
      <c r="H41" s="2">
        <f t="shared" si="8"/>
        <v>176231.132213137</v>
      </c>
      <c r="I41" s="2">
        <f t="shared" si="9"/>
        <v>31333.215882131299</v>
      </c>
      <c r="J41" s="2">
        <f t="shared" si="10"/>
        <v>16383.7016859902</v>
      </c>
      <c r="K41" s="2">
        <f t="shared" si="11"/>
        <v>11706.8537982292</v>
      </c>
      <c r="L41" s="2">
        <f t="shared" si="12"/>
        <v>69244.902769828303</v>
      </c>
      <c r="N41" s="1">
        <v>2826936.2529535498</v>
      </c>
      <c r="O41" s="1">
        <v>146971.72981291299</v>
      </c>
      <c r="P41" s="1">
        <v>80233.902809281703</v>
      </c>
      <c r="Q41" s="1">
        <v>62232.205458759403</v>
      </c>
      <c r="R41" s="1">
        <v>289956.36036328098</v>
      </c>
      <c r="S41" s="1">
        <v>176231.132213137</v>
      </c>
      <c r="T41" s="1">
        <v>31333.215882131299</v>
      </c>
      <c r="U41" s="1">
        <v>16383.7016859902</v>
      </c>
      <c r="V41" s="1">
        <v>11706.8537982292</v>
      </c>
      <c r="W41" s="1">
        <v>69244.902769828303</v>
      </c>
      <c r="Y41" s="1">
        <v>14.210938798141701</v>
      </c>
      <c r="Z41" s="1">
        <v>10</v>
      </c>
      <c r="AA41" s="1">
        <v>10</v>
      </c>
      <c r="AB41" s="1">
        <v>10</v>
      </c>
      <c r="AC41" s="1">
        <v>10</v>
      </c>
      <c r="AD41" s="1">
        <v>10</v>
      </c>
      <c r="AE41" s="1">
        <v>10</v>
      </c>
      <c r="AF41" s="1">
        <v>10</v>
      </c>
      <c r="AG41" s="1">
        <v>10</v>
      </c>
      <c r="AH41" s="1">
        <v>10</v>
      </c>
      <c r="AJ41" s="2">
        <f t="shared" si="13"/>
        <v>-0.64376528891775919</v>
      </c>
      <c r="AK41" s="2">
        <f t="shared" si="15"/>
        <v>-1.8979955330682561</v>
      </c>
      <c r="AL41" s="2">
        <f t="shared" si="16"/>
        <v>-1.2927014328254547</v>
      </c>
      <c r="AM41" s="2">
        <f t="shared" si="17"/>
        <v>-1.038627917378129</v>
      </c>
      <c r="AN41" s="2">
        <f t="shared" si="18"/>
        <v>-2.577485709133251</v>
      </c>
      <c r="AO41" s="2">
        <f t="shared" si="19"/>
        <v>-2.0795516636711362</v>
      </c>
      <c r="AP41" s="2">
        <f t="shared" si="20"/>
        <v>-0.35243402413438751</v>
      </c>
      <c r="AQ41" s="2">
        <f t="shared" si="21"/>
        <v>0.29595767996872624</v>
      </c>
      <c r="AR41" s="2">
        <f t="shared" si="22"/>
        <v>0.6320702560044591</v>
      </c>
      <c r="AS41" s="2">
        <f t="shared" si="23"/>
        <v>-1.14540481512865</v>
      </c>
      <c r="AU41" s="1">
        <v>-0.64376249171900002</v>
      </c>
      <c r="AV41" s="2">
        <f t="shared" si="14"/>
        <v>-2.7971987591746128E-6</v>
      </c>
    </row>
    <row r="42" spans="2:48" x14ac:dyDescent="0.3">
      <c r="B42" s="1">
        <v>37</v>
      </c>
      <c r="C42" s="2">
        <f t="shared" si="24"/>
        <v>4891150.0000002161</v>
      </c>
      <c r="D42" s="2">
        <f t="shared" si="4"/>
        <v>368917.41144311201</v>
      </c>
      <c r="E42" s="2">
        <f t="shared" si="5"/>
        <v>72458.323720198707</v>
      </c>
      <c r="F42" s="2">
        <f t="shared" si="6"/>
        <v>46035.756054596699</v>
      </c>
      <c r="G42" s="2">
        <f t="shared" si="7"/>
        <v>37311.641691672798</v>
      </c>
      <c r="H42" s="2">
        <f t="shared" si="8"/>
        <v>175696.87237211899</v>
      </c>
      <c r="I42" s="2">
        <f t="shared" si="9"/>
        <v>110800.63464037501</v>
      </c>
      <c r="J42" s="2">
        <f t="shared" si="10"/>
        <v>19693.167440487501</v>
      </c>
      <c r="K42" s="2">
        <f t="shared" si="11"/>
        <v>10414.1474198303</v>
      </c>
      <c r="L42" s="2">
        <f t="shared" si="12"/>
        <v>56567.125840243898</v>
      </c>
      <c r="N42" s="1">
        <v>2826936.2529535498</v>
      </c>
      <c r="O42" s="1">
        <v>368917.41144311201</v>
      </c>
      <c r="P42" s="1">
        <v>72458.323720198707</v>
      </c>
      <c r="Q42" s="1">
        <v>46035.756054596699</v>
      </c>
      <c r="R42" s="1">
        <v>37311.641691672798</v>
      </c>
      <c r="S42" s="1">
        <v>175696.87237211899</v>
      </c>
      <c r="T42" s="1">
        <v>110800.63464037501</v>
      </c>
      <c r="U42" s="1">
        <v>19693.167440487501</v>
      </c>
      <c r="V42" s="1">
        <v>10414.1474198303</v>
      </c>
      <c r="W42" s="1">
        <v>56567.125840243898</v>
      </c>
      <c r="Y42" s="1">
        <v>15.402938007626201</v>
      </c>
      <c r="Z42" s="1">
        <v>10</v>
      </c>
      <c r="AA42" s="1">
        <v>10</v>
      </c>
      <c r="AB42" s="1">
        <v>10</v>
      </c>
      <c r="AC42" s="1">
        <v>10</v>
      </c>
      <c r="AD42" s="1">
        <v>10</v>
      </c>
      <c r="AE42" s="1">
        <v>10</v>
      </c>
      <c r="AF42" s="1">
        <v>10</v>
      </c>
      <c r="AG42" s="1">
        <v>10</v>
      </c>
      <c r="AH42" s="1">
        <v>10</v>
      </c>
      <c r="AJ42" s="2">
        <f t="shared" si="13"/>
        <v>0.54823392056674081</v>
      </c>
      <c r="AK42" s="2">
        <f t="shared" si="15"/>
        <v>-2.8183280807445126</v>
      </c>
      <c r="AL42" s="2">
        <f t="shared" si="16"/>
        <v>-1.1907668303172567</v>
      </c>
      <c r="AM42" s="2">
        <f t="shared" si="17"/>
        <v>-0.73717367906045439</v>
      </c>
      <c r="AN42" s="2">
        <f t="shared" si="18"/>
        <v>-0.52706066663212958</v>
      </c>
      <c r="AO42" s="2">
        <f t="shared" si="19"/>
        <v>-2.0765154730612512</v>
      </c>
      <c r="AP42" s="2">
        <f t="shared" si="20"/>
        <v>-1.6154877810801356</v>
      </c>
      <c r="AQ42" s="2">
        <f t="shared" si="21"/>
        <v>0.11197297586561206</v>
      </c>
      <c r="AR42" s="2">
        <f t="shared" si="22"/>
        <v>0.74907951044972343</v>
      </c>
      <c r="AS42" s="2">
        <f t="shared" si="23"/>
        <v>-0.94318327990919215</v>
      </c>
      <c r="AU42" s="1">
        <v>0.54823459134100005</v>
      </c>
      <c r="AV42" s="2">
        <f t="shared" si="14"/>
        <v>-6.707742592482191E-7</v>
      </c>
    </row>
    <row r="43" spans="2:48" x14ac:dyDescent="0.3">
      <c r="B43" s="1">
        <v>38</v>
      </c>
      <c r="C43" s="2">
        <f t="shared" si="24"/>
        <v>4732100.0000001779</v>
      </c>
      <c r="D43" s="2">
        <f t="shared" si="4"/>
        <v>1215342.0061578599</v>
      </c>
      <c r="E43" s="2">
        <f t="shared" si="5"/>
        <v>181956.77343028999</v>
      </c>
      <c r="F43" s="2">
        <f t="shared" si="6"/>
        <v>41517.920968175698</v>
      </c>
      <c r="G43" s="2">
        <f t="shared" si="7"/>
        <v>27534.4117455665</v>
      </c>
      <c r="H43" s="2">
        <f t="shared" si="8"/>
        <v>22575.091263029499</v>
      </c>
      <c r="I43" s="2">
        <f t="shared" si="9"/>
        <v>110337.63609529599</v>
      </c>
      <c r="J43" s="2">
        <f t="shared" si="10"/>
        <v>69563.812869780697</v>
      </c>
      <c r="K43" s="2">
        <f t="shared" si="11"/>
        <v>12504.519105645801</v>
      </c>
      <c r="L43" s="2">
        <f t="shared" si="12"/>
        <v>46744.835973462999</v>
      </c>
      <c r="N43" s="1">
        <v>2826936.2529535498</v>
      </c>
      <c r="O43" s="1">
        <v>1215342.0061578599</v>
      </c>
      <c r="P43" s="1">
        <v>181956.77343028999</v>
      </c>
      <c r="Q43" s="1">
        <v>41517.920968175698</v>
      </c>
      <c r="R43" s="1">
        <v>27534.4117455665</v>
      </c>
      <c r="S43" s="1">
        <v>22575.091263029499</v>
      </c>
      <c r="T43" s="1">
        <v>110337.63609529599</v>
      </c>
      <c r="U43" s="1">
        <v>69563.812869780697</v>
      </c>
      <c r="V43" s="1">
        <v>12504.519105645801</v>
      </c>
      <c r="W43" s="1">
        <v>46744.835973462999</v>
      </c>
      <c r="Y43" s="1">
        <v>15.3698796365706</v>
      </c>
      <c r="Z43" s="1">
        <v>10</v>
      </c>
      <c r="AA43" s="1">
        <v>10</v>
      </c>
      <c r="AB43" s="1">
        <v>10</v>
      </c>
      <c r="AC43" s="1">
        <v>10</v>
      </c>
      <c r="AD43" s="1">
        <v>10</v>
      </c>
      <c r="AE43" s="1">
        <v>10</v>
      </c>
      <c r="AF43" s="1">
        <v>10</v>
      </c>
      <c r="AG43" s="1">
        <v>10</v>
      </c>
      <c r="AH43" s="1">
        <v>10</v>
      </c>
      <c r="AJ43" s="2">
        <f t="shared" si="13"/>
        <v>0.51517554951113986</v>
      </c>
      <c r="AK43" s="2">
        <f t="shared" si="15"/>
        <v>-4.010536081696559</v>
      </c>
      <c r="AL43" s="2">
        <f t="shared" si="16"/>
        <v>-2.1115244292245112</v>
      </c>
      <c r="AM43" s="2">
        <f t="shared" si="17"/>
        <v>-0.63388044356525874</v>
      </c>
      <c r="AN43" s="2">
        <f t="shared" si="18"/>
        <v>-0.22319183758845362</v>
      </c>
      <c r="AO43" s="2">
        <f t="shared" si="19"/>
        <v>-2.4602420936128411E-2</v>
      </c>
      <c r="AP43" s="2">
        <f t="shared" si="20"/>
        <v>-1.6113003627732567</v>
      </c>
      <c r="AQ43" s="2">
        <f t="shared" si="21"/>
        <v>-1.1499997810801368</v>
      </c>
      <c r="AR43" s="2">
        <f t="shared" si="22"/>
        <v>0.56615461359360708</v>
      </c>
      <c r="AS43" s="2">
        <f t="shared" si="23"/>
        <v>-0.75245906815494301</v>
      </c>
      <c r="AU43" s="1">
        <v>0.51517520055400001</v>
      </c>
      <c r="AV43" s="2">
        <f t="shared" si="14"/>
        <v>3.4895713985072518E-7</v>
      </c>
    </row>
    <row r="44" spans="2:48" x14ac:dyDescent="0.3">
      <c r="B44" s="1">
        <v>39</v>
      </c>
      <c r="C44" s="2">
        <f t="shared" si="24"/>
        <v>5674669.9999997662</v>
      </c>
      <c r="D44" s="2">
        <f t="shared" si="4"/>
        <v>1176377.50253281</v>
      </c>
      <c r="E44" s="2">
        <f t="shared" si="5"/>
        <v>601098.00687069702</v>
      </c>
      <c r="F44" s="2">
        <f t="shared" si="6"/>
        <v>105725.462736588</v>
      </c>
      <c r="G44" s="2">
        <f t="shared" si="7"/>
        <v>25668.864008401299</v>
      </c>
      <c r="H44" s="2">
        <f t="shared" si="8"/>
        <v>17340.290619863001</v>
      </c>
      <c r="I44" s="2">
        <f t="shared" si="9"/>
        <v>14773.6487251781</v>
      </c>
      <c r="J44" s="2">
        <f t="shared" si="10"/>
        <v>72197.981164052195</v>
      </c>
      <c r="K44" s="2">
        <f t="shared" si="11"/>
        <v>46021.2079072458</v>
      </c>
      <c r="L44" s="2">
        <f t="shared" si="12"/>
        <v>41958.120895928798</v>
      </c>
      <c r="N44" s="1">
        <v>2826936.2529535498</v>
      </c>
      <c r="O44" s="1">
        <v>1176377.50253281</v>
      </c>
      <c r="P44" s="1">
        <v>601098.00687069702</v>
      </c>
      <c r="Q44" s="1">
        <v>105725.462736588</v>
      </c>
      <c r="R44" s="1">
        <v>25668.864008401299</v>
      </c>
      <c r="S44" s="1">
        <v>17340.290619863001</v>
      </c>
      <c r="T44" s="1">
        <v>14773.6487251781</v>
      </c>
      <c r="U44" s="1">
        <v>72197.981164052195</v>
      </c>
      <c r="V44" s="1">
        <v>46021.2079072458</v>
      </c>
      <c r="W44" s="1">
        <v>41958.120895928798</v>
      </c>
      <c r="Y44" s="1">
        <v>15.5515229698612</v>
      </c>
      <c r="Z44" s="1">
        <v>10</v>
      </c>
      <c r="AA44" s="1">
        <v>10</v>
      </c>
      <c r="AB44" s="1">
        <v>10</v>
      </c>
      <c r="AC44" s="1">
        <v>10</v>
      </c>
      <c r="AD44" s="1">
        <v>10</v>
      </c>
      <c r="AE44" s="1">
        <v>10</v>
      </c>
      <c r="AF44" s="1">
        <v>10</v>
      </c>
      <c r="AG44" s="1">
        <v>10</v>
      </c>
      <c r="AH44" s="1">
        <v>10</v>
      </c>
      <c r="AJ44" s="2">
        <f t="shared" si="13"/>
        <v>0.69681888280173965</v>
      </c>
      <c r="AK44" s="2">
        <f t="shared" si="15"/>
        <v>-3.9779503614845595</v>
      </c>
      <c r="AL44" s="2">
        <f t="shared" si="16"/>
        <v>-3.3065132732185578</v>
      </c>
      <c r="AM44" s="2">
        <f t="shared" si="17"/>
        <v>-1.568601039125511</v>
      </c>
      <c r="AN44" s="2">
        <f t="shared" si="18"/>
        <v>-0.15303401922025728</v>
      </c>
      <c r="AO44" s="2">
        <f t="shared" si="19"/>
        <v>0.23921198972154478</v>
      </c>
      <c r="AP44" s="2">
        <f t="shared" si="20"/>
        <v>0.39939961874887153</v>
      </c>
      <c r="AQ44" s="2">
        <f t="shared" si="21"/>
        <v>-1.1871673627732537</v>
      </c>
      <c r="AR44" s="2">
        <f t="shared" si="22"/>
        <v>-0.73685761068613687</v>
      </c>
      <c r="AS44" s="2">
        <f t="shared" si="23"/>
        <v>-0.64442727828362223</v>
      </c>
      <c r="AU44" s="1">
        <v>0.69681851006200002</v>
      </c>
      <c r="AV44" s="2">
        <f t="shared" si="14"/>
        <v>3.7273973962914653E-7</v>
      </c>
    </row>
    <row r="45" spans="2:48" x14ac:dyDescent="0.3">
      <c r="B45" s="1">
        <v>40</v>
      </c>
      <c r="C45" s="2">
        <f t="shared" si="24"/>
        <v>2484260.0000000624</v>
      </c>
      <c r="D45" s="2">
        <f t="shared" si="4"/>
        <v>1412001.35187685</v>
      </c>
      <c r="E45" s="2">
        <f t="shared" si="5"/>
        <v>585143.23950352601</v>
      </c>
      <c r="F45" s="2">
        <f t="shared" si="6"/>
        <v>355349.247138348</v>
      </c>
      <c r="G45" s="2">
        <f t="shared" si="7"/>
        <v>66643.744466104603</v>
      </c>
      <c r="H45" s="2">
        <f t="shared" si="8"/>
        <v>16481.120052706599</v>
      </c>
      <c r="I45" s="2">
        <f t="shared" si="9"/>
        <v>11570.891214159499</v>
      </c>
      <c r="J45" s="2">
        <f t="shared" si="10"/>
        <v>9857.1403605954893</v>
      </c>
      <c r="K45" s="2">
        <f t="shared" si="11"/>
        <v>48696.180104753097</v>
      </c>
      <c r="L45" s="2">
        <f t="shared" si="12"/>
        <v>61967.746466228302</v>
      </c>
      <c r="N45" s="1">
        <v>2826936.2529535498</v>
      </c>
      <c r="O45" s="1">
        <v>1412001.35187685</v>
      </c>
      <c r="P45" s="1">
        <v>585143.23950352601</v>
      </c>
      <c r="Q45" s="1">
        <v>355349.247138348</v>
      </c>
      <c r="R45" s="1">
        <v>66643.744466104603</v>
      </c>
      <c r="S45" s="1">
        <v>16481.120052706599</v>
      </c>
      <c r="T45" s="1">
        <v>11570.891214159499</v>
      </c>
      <c r="U45" s="1">
        <v>9857.1403605954893</v>
      </c>
      <c r="V45" s="1">
        <v>48696.180104753097</v>
      </c>
      <c r="W45" s="1">
        <v>61967.746466228302</v>
      </c>
      <c r="Y45" s="1">
        <v>14.7254853864453</v>
      </c>
      <c r="Z45" s="1">
        <v>10</v>
      </c>
      <c r="AA45" s="1">
        <v>10</v>
      </c>
      <c r="AB45" s="1">
        <v>10</v>
      </c>
      <c r="AC45" s="1">
        <v>10</v>
      </c>
      <c r="AD45" s="1">
        <v>10</v>
      </c>
      <c r="AE45" s="1">
        <v>10</v>
      </c>
      <c r="AF45" s="1">
        <v>10</v>
      </c>
      <c r="AG45" s="1">
        <v>10</v>
      </c>
      <c r="AH45" s="1">
        <v>10</v>
      </c>
      <c r="AJ45" s="2">
        <f t="shared" si="13"/>
        <v>-0.1292187006141603</v>
      </c>
      <c r="AK45" s="2">
        <f t="shared" si="15"/>
        <v>-4.1605186544547319</v>
      </c>
      <c r="AL45" s="2">
        <f t="shared" si="16"/>
        <v>-3.2796119500943632</v>
      </c>
      <c r="AM45" s="2">
        <f t="shared" si="17"/>
        <v>-2.7808563796045576</v>
      </c>
      <c r="AN45" s="2">
        <f t="shared" si="18"/>
        <v>-1.1071164647295113</v>
      </c>
      <c r="AO45" s="2">
        <f t="shared" si="19"/>
        <v>0.29002923448274487</v>
      </c>
      <c r="AP45" s="2">
        <f t="shared" si="20"/>
        <v>0.64375215476153969</v>
      </c>
      <c r="AQ45" s="2">
        <f t="shared" si="21"/>
        <v>0.80404861874887068</v>
      </c>
      <c r="AR45" s="2">
        <f t="shared" si="22"/>
        <v>-0.7933558687202531</v>
      </c>
      <c r="AS45" s="2">
        <f t="shared" si="23"/>
        <v>-1.034369310380109</v>
      </c>
      <c r="AU45" s="1">
        <v>-0.12921715919599999</v>
      </c>
      <c r="AV45" s="2">
        <f t="shared" si="14"/>
        <v>-1.5414181603057298E-6</v>
      </c>
    </row>
    <row r="46" spans="2:48" x14ac:dyDescent="0.3">
      <c r="B46" s="1">
        <v>41</v>
      </c>
      <c r="C46" s="2">
        <f t="shared" si="24"/>
        <v>930370.00000000803</v>
      </c>
      <c r="D46" s="2">
        <f t="shared" si="4"/>
        <v>618365.162324809</v>
      </c>
      <c r="E46" s="2">
        <f t="shared" si="5"/>
        <v>704269.38483673497</v>
      </c>
      <c r="F46" s="2">
        <f t="shared" si="6"/>
        <v>350950.65705025598</v>
      </c>
      <c r="G46" s="2">
        <f t="shared" si="7"/>
        <v>230795.97970370599</v>
      </c>
      <c r="H46" s="2">
        <f t="shared" si="8"/>
        <v>44282.0006939788</v>
      </c>
      <c r="I46" s="2">
        <f t="shared" si="9"/>
        <v>11387.9361992291</v>
      </c>
      <c r="J46" s="2">
        <f t="shared" si="10"/>
        <v>7994.6691735082104</v>
      </c>
      <c r="K46" s="2">
        <f t="shared" si="11"/>
        <v>6882.8899420620801</v>
      </c>
      <c r="L46" s="2">
        <f t="shared" si="12"/>
        <v>79849.543883329403</v>
      </c>
      <c r="N46" s="1">
        <v>2826936.2529535498</v>
      </c>
      <c r="O46" s="1">
        <v>618365.162324809</v>
      </c>
      <c r="P46" s="1">
        <v>704269.38483673497</v>
      </c>
      <c r="Q46" s="1">
        <v>350950.65705025598</v>
      </c>
      <c r="R46" s="1">
        <v>230795.97970370599</v>
      </c>
      <c r="S46" s="1">
        <v>44282.0006939788</v>
      </c>
      <c r="T46" s="1">
        <v>11387.9361992291</v>
      </c>
      <c r="U46" s="1">
        <v>7994.6691735082104</v>
      </c>
      <c r="V46" s="1">
        <v>6882.8899420620801</v>
      </c>
      <c r="W46" s="1">
        <v>79849.543883329403</v>
      </c>
      <c r="Y46" s="1">
        <v>13.7433376354707</v>
      </c>
      <c r="Z46" s="1">
        <v>10</v>
      </c>
      <c r="AA46" s="1">
        <v>10</v>
      </c>
      <c r="AB46" s="1">
        <v>10</v>
      </c>
      <c r="AC46" s="1">
        <v>10</v>
      </c>
      <c r="AD46" s="1">
        <v>10</v>
      </c>
      <c r="AE46" s="1">
        <v>10</v>
      </c>
      <c r="AF46" s="1">
        <v>10</v>
      </c>
      <c r="AG46" s="1">
        <v>10</v>
      </c>
      <c r="AH46" s="1">
        <v>10</v>
      </c>
      <c r="AJ46" s="2">
        <f t="shared" si="13"/>
        <v>-1.1113664515887596</v>
      </c>
      <c r="AK46" s="2">
        <f t="shared" si="15"/>
        <v>-3.3348344394886595</v>
      </c>
      <c r="AL46" s="2">
        <f t="shared" si="16"/>
        <v>-3.4649162108645708</v>
      </c>
      <c r="AM46" s="2">
        <f t="shared" si="17"/>
        <v>-2.7684009143615622</v>
      </c>
      <c r="AN46" s="2">
        <f t="shared" si="18"/>
        <v>-2.3492893945029572</v>
      </c>
      <c r="AO46" s="2">
        <f t="shared" si="19"/>
        <v>-0.69833356859271056</v>
      </c>
      <c r="AP46" s="2">
        <f t="shared" si="20"/>
        <v>0.65969015407393883</v>
      </c>
      <c r="AQ46" s="2">
        <f t="shared" si="21"/>
        <v>1.0134697547615446</v>
      </c>
      <c r="AR46" s="2">
        <f t="shared" si="22"/>
        <v>1.1632061075504705</v>
      </c>
      <c r="AS46" s="2">
        <f t="shared" si="23"/>
        <v>-1.2878994414581459</v>
      </c>
      <c r="AU46" s="1">
        <v>-1.1113662391600001</v>
      </c>
      <c r="AV46" s="2">
        <f t="shared" si="14"/>
        <v>-2.1242875947180551E-7</v>
      </c>
    </row>
    <row r="47" spans="2:48" x14ac:dyDescent="0.3">
      <c r="B47" s="1">
        <v>42</v>
      </c>
      <c r="C47" s="2">
        <f t="shared" si="24"/>
        <v>3993330.0000000843</v>
      </c>
      <c r="D47" s="2">
        <f t="shared" si="4"/>
        <v>231554.75099090699</v>
      </c>
      <c r="E47" s="2">
        <f t="shared" si="5"/>
        <v>308004.15094648098</v>
      </c>
      <c r="F47" s="2">
        <f t="shared" si="6"/>
        <v>417809.69093658298</v>
      </c>
      <c r="G47" s="2">
        <f t="shared" si="7"/>
        <v>222015.066785267</v>
      </c>
      <c r="H47" s="2">
        <f t="shared" si="8"/>
        <v>148791.52654579899</v>
      </c>
      <c r="I47" s="2">
        <f t="shared" si="9"/>
        <v>29674.547168974401</v>
      </c>
      <c r="J47" s="2">
        <f t="shared" si="10"/>
        <v>7630.7532833529203</v>
      </c>
      <c r="K47" s="2">
        <f t="shared" si="11"/>
        <v>5415.2233476854499</v>
      </c>
      <c r="L47" s="2">
        <f t="shared" si="12"/>
        <v>62448.290884429101</v>
      </c>
      <c r="N47" s="1">
        <v>2826936.2529535498</v>
      </c>
      <c r="O47" s="1">
        <v>231554.75099090699</v>
      </c>
      <c r="P47" s="1">
        <v>308004.15094648098</v>
      </c>
      <c r="Q47" s="1">
        <v>417809.69093658298</v>
      </c>
      <c r="R47" s="1">
        <v>222015.066785267</v>
      </c>
      <c r="S47" s="1">
        <v>148791.52654579899</v>
      </c>
      <c r="T47" s="1">
        <v>29674.547168974401</v>
      </c>
      <c r="U47" s="1">
        <v>7630.7532833529203</v>
      </c>
      <c r="V47" s="1">
        <v>5415.2233476854499</v>
      </c>
      <c r="W47" s="1">
        <v>62448.290884429101</v>
      </c>
      <c r="Y47" s="1">
        <v>15.200136027258599</v>
      </c>
      <c r="Z47" s="1">
        <v>10</v>
      </c>
      <c r="AA47" s="1">
        <v>10</v>
      </c>
      <c r="AB47" s="1">
        <v>10</v>
      </c>
      <c r="AC47" s="1">
        <v>10</v>
      </c>
      <c r="AD47" s="1">
        <v>10</v>
      </c>
      <c r="AE47" s="1">
        <v>10</v>
      </c>
      <c r="AF47" s="1">
        <v>10</v>
      </c>
      <c r="AG47" s="1">
        <v>10</v>
      </c>
      <c r="AH47" s="1">
        <v>10</v>
      </c>
      <c r="AJ47" s="2">
        <f t="shared" si="13"/>
        <v>0.34543194019913948</v>
      </c>
      <c r="AK47" s="2">
        <f t="shared" si="15"/>
        <v>-2.3525716299057322</v>
      </c>
      <c r="AL47" s="2">
        <f t="shared" si="16"/>
        <v>-2.6378685389638612</v>
      </c>
      <c r="AM47" s="2">
        <f t="shared" si="17"/>
        <v>-2.9427813229925714</v>
      </c>
      <c r="AN47" s="2">
        <f t="shared" si="18"/>
        <v>-2.3105005269535646</v>
      </c>
      <c r="AO47" s="2">
        <f t="shared" si="19"/>
        <v>-1.9103014545029584</v>
      </c>
      <c r="AP47" s="2">
        <f t="shared" si="20"/>
        <v>-0.29804495968071087</v>
      </c>
      <c r="AQ47" s="2">
        <f t="shared" si="21"/>
        <v>1.0600581540739427</v>
      </c>
      <c r="AR47" s="2">
        <f t="shared" si="22"/>
        <v>1.4030305953055429</v>
      </c>
      <c r="AS47" s="2">
        <f t="shared" si="23"/>
        <v>-1.0420941474358916</v>
      </c>
      <c r="AU47" s="1">
        <v>0.34543308420399998</v>
      </c>
      <c r="AV47" s="2">
        <f t="shared" si="14"/>
        <v>-1.1440048605093622E-6</v>
      </c>
    </row>
    <row r="48" spans="2:48" x14ac:dyDescent="0.3">
      <c r="B48" s="1">
        <v>43</v>
      </c>
      <c r="C48" s="2">
        <f t="shared" si="24"/>
        <v>636755.99999998708</v>
      </c>
      <c r="D48" s="2">
        <f t="shared" si="4"/>
        <v>994124.65598097804</v>
      </c>
      <c r="E48" s="2">
        <f t="shared" si="5"/>
        <v>115546.659675961</v>
      </c>
      <c r="F48" s="2">
        <f t="shared" si="6"/>
        <v>183606.37425601101</v>
      </c>
      <c r="G48" s="2">
        <f t="shared" si="7"/>
        <v>262601.17463861802</v>
      </c>
      <c r="H48" s="2">
        <f t="shared" si="8"/>
        <v>141456.36513263601</v>
      </c>
      <c r="I48" s="2">
        <f t="shared" si="9"/>
        <v>98485.539337557304</v>
      </c>
      <c r="J48" s="2">
        <f t="shared" si="10"/>
        <v>19639.2807526174</v>
      </c>
      <c r="K48" s="2">
        <f t="shared" si="11"/>
        <v>5105.5763131040703</v>
      </c>
      <c r="L48" s="2">
        <f t="shared" si="12"/>
        <v>48625.671115439502</v>
      </c>
      <c r="N48" s="1">
        <v>2826936.2529535498</v>
      </c>
      <c r="O48" s="1">
        <v>994124.65598097804</v>
      </c>
      <c r="P48" s="1">
        <v>115546.659675961</v>
      </c>
      <c r="Q48" s="1">
        <v>183606.37425601101</v>
      </c>
      <c r="R48" s="1">
        <v>262601.17463861802</v>
      </c>
      <c r="S48" s="1">
        <v>141456.36513263601</v>
      </c>
      <c r="T48" s="1">
        <v>98485.539337557304</v>
      </c>
      <c r="U48" s="1">
        <v>19639.2807526174</v>
      </c>
      <c r="V48" s="1">
        <v>5105.5763131040703</v>
      </c>
      <c r="W48" s="1">
        <v>48625.671115439502</v>
      </c>
      <c r="Y48" s="1">
        <v>13.364141815647701</v>
      </c>
      <c r="Z48" s="1">
        <v>10</v>
      </c>
      <c r="AA48" s="1">
        <v>10</v>
      </c>
      <c r="AB48" s="1">
        <v>10</v>
      </c>
      <c r="AC48" s="1">
        <v>10</v>
      </c>
      <c r="AD48" s="1">
        <v>10</v>
      </c>
      <c r="AE48" s="1">
        <v>10</v>
      </c>
      <c r="AF48" s="1">
        <v>10</v>
      </c>
      <c r="AG48" s="1">
        <v>10</v>
      </c>
      <c r="AH48" s="1">
        <v>10</v>
      </c>
      <c r="AJ48" s="2">
        <f t="shared" si="13"/>
        <v>-1.4905622714117595</v>
      </c>
      <c r="AK48" s="2">
        <f t="shared" si="15"/>
        <v>-3.8096178862072989</v>
      </c>
      <c r="AL48" s="2">
        <f t="shared" si="16"/>
        <v>-1.6574297072445336</v>
      </c>
      <c r="AM48" s="2">
        <f t="shared" si="17"/>
        <v>-2.12054947473586</v>
      </c>
      <c r="AN48" s="2">
        <f t="shared" si="18"/>
        <v>-2.47839171395057</v>
      </c>
      <c r="AO48" s="2">
        <f t="shared" si="19"/>
        <v>-1.859746574887561</v>
      </c>
      <c r="AP48" s="2">
        <f t="shared" si="20"/>
        <v>-1.4976650076269564</v>
      </c>
      <c r="AQ48" s="2">
        <f t="shared" si="21"/>
        <v>0.11471304031928753</v>
      </c>
      <c r="AR48" s="2">
        <f t="shared" si="22"/>
        <v>1.4619113838819437</v>
      </c>
      <c r="AS48" s="2">
        <f t="shared" si="23"/>
        <v>-0.79190688268544029</v>
      </c>
      <c r="AU48" s="1">
        <v>-1.4905628953500001</v>
      </c>
      <c r="AV48" s="2">
        <f t="shared" si="14"/>
        <v>6.2393824062922931E-7</v>
      </c>
    </row>
    <row r="49" spans="2:48" x14ac:dyDescent="0.3">
      <c r="B49" s="1">
        <v>44</v>
      </c>
      <c r="C49" s="2">
        <f t="shared" si="24"/>
        <v>38169600.000000335</v>
      </c>
      <c r="D49" s="2">
        <f t="shared" si="4"/>
        <v>158553.85886683199</v>
      </c>
      <c r="E49" s="2">
        <f t="shared" si="5"/>
        <v>497030.834991229</v>
      </c>
      <c r="F49" s="2">
        <f t="shared" si="6"/>
        <v>69428.489535760003</v>
      </c>
      <c r="G49" s="2">
        <f t="shared" si="7"/>
        <v>113891.21161603701</v>
      </c>
      <c r="H49" s="2">
        <f t="shared" si="8"/>
        <v>162328.31287958499</v>
      </c>
      <c r="I49" s="2">
        <f t="shared" si="9"/>
        <v>90645.540639192899</v>
      </c>
      <c r="J49" s="2">
        <f t="shared" si="10"/>
        <v>63091.605677468397</v>
      </c>
      <c r="K49" s="2">
        <f t="shared" si="11"/>
        <v>12722.420905096</v>
      </c>
      <c r="L49" s="2">
        <f t="shared" si="12"/>
        <v>37975.238263811698</v>
      </c>
      <c r="N49" s="1">
        <v>2826936.2529535498</v>
      </c>
      <c r="O49" s="1">
        <v>158553.85886683199</v>
      </c>
      <c r="P49" s="1">
        <v>497030.834991229</v>
      </c>
      <c r="Q49" s="1">
        <v>69428.489535760003</v>
      </c>
      <c r="R49" s="1">
        <v>113891.21161603701</v>
      </c>
      <c r="S49" s="1">
        <v>162328.31287958499</v>
      </c>
      <c r="T49" s="1">
        <v>90645.540639192899</v>
      </c>
      <c r="U49" s="1">
        <v>63091.605677468397</v>
      </c>
      <c r="V49" s="1">
        <v>12722.420905096</v>
      </c>
      <c r="W49" s="1">
        <v>37975.238263811698</v>
      </c>
      <c r="Y49" s="1">
        <v>17.457549945232401</v>
      </c>
      <c r="Z49" s="1">
        <v>10</v>
      </c>
      <c r="AA49" s="1">
        <v>10</v>
      </c>
      <c r="AB49" s="1">
        <v>10</v>
      </c>
      <c r="AC49" s="1">
        <v>10</v>
      </c>
      <c r="AD49" s="1">
        <v>10</v>
      </c>
      <c r="AE49" s="1">
        <v>10</v>
      </c>
      <c r="AF49" s="1">
        <v>10</v>
      </c>
      <c r="AG49" s="1">
        <v>10</v>
      </c>
      <c r="AH49" s="1">
        <v>10</v>
      </c>
      <c r="AJ49" s="2">
        <f t="shared" si="13"/>
        <v>2.602845858172941</v>
      </c>
      <c r="AK49" s="2">
        <f t="shared" si="15"/>
        <v>-1.9738496181555387</v>
      </c>
      <c r="AL49" s="2">
        <f t="shared" si="16"/>
        <v>-3.1164073453900993</v>
      </c>
      <c r="AM49" s="2">
        <f t="shared" si="17"/>
        <v>-1.1480525743005305</v>
      </c>
      <c r="AN49" s="2">
        <f t="shared" si="18"/>
        <v>-1.6429989876878555</v>
      </c>
      <c r="AO49" s="2">
        <f t="shared" si="19"/>
        <v>-1.9973761860985686</v>
      </c>
      <c r="AP49" s="2">
        <f t="shared" si="20"/>
        <v>-1.4147120218035631</v>
      </c>
      <c r="AQ49" s="2">
        <f t="shared" si="21"/>
        <v>-1.0523430076269573</v>
      </c>
      <c r="AR49" s="2">
        <f t="shared" si="22"/>
        <v>0.54887885848728679</v>
      </c>
      <c r="AS49" s="2">
        <f t="shared" si="23"/>
        <v>-0.54468960167237945</v>
      </c>
      <c r="AU49" s="1">
        <v>2.6028446775099998</v>
      </c>
      <c r="AV49" s="2">
        <f t="shared" si="14"/>
        <v>1.1806629411914571E-6</v>
      </c>
    </row>
    <row r="50" spans="2:48" x14ac:dyDescent="0.3">
      <c r="B50" s="1">
        <v>45</v>
      </c>
      <c r="C50" s="2">
        <f t="shared" si="24"/>
        <v>2162690.0000000605</v>
      </c>
      <c r="D50" s="2">
        <f t="shared" si="4"/>
        <v>9505379.2681297008</v>
      </c>
      <c r="E50" s="2">
        <f t="shared" si="5"/>
        <v>79358.492726563098</v>
      </c>
      <c r="F50" s="2">
        <f t="shared" si="6"/>
        <v>300939.17594833003</v>
      </c>
      <c r="G50" s="2">
        <f t="shared" si="7"/>
        <v>43380.273627139301</v>
      </c>
      <c r="H50" s="2">
        <f t="shared" si="8"/>
        <v>70164.428359837897</v>
      </c>
      <c r="I50" s="2">
        <f t="shared" si="9"/>
        <v>103507.780390632</v>
      </c>
      <c r="J50" s="2">
        <f t="shared" si="10"/>
        <v>57776.189406581099</v>
      </c>
      <c r="K50" s="2">
        <f t="shared" si="11"/>
        <v>40666.1797773281</v>
      </c>
      <c r="L50" s="2">
        <f t="shared" si="12"/>
        <v>35375.456284405802</v>
      </c>
      <c r="N50" s="1">
        <v>2826936.2529535498</v>
      </c>
      <c r="O50" s="1">
        <v>9505379.2681297008</v>
      </c>
      <c r="P50" s="1">
        <v>79358.492726563098</v>
      </c>
      <c r="Q50" s="1">
        <v>300939.17594833003</v>
      </c>
      <c r="R50" s="1">
        <v>43380.273627139301</v>
      </c>
      <c r="S50" s="1">
        <v>70164.428359837897</v>
      </c>
      <c r="T50" s="1">
        <v>103507.780390632</v>
      </c>
      <c r="U50" s="1">
        <v>57776.189406581099</v>
      </c>
      <c r="V50" s="1">
        <v>40666.1797773281</v>
      </c>
      <c r="W50" s="1">
        <v>35375.456284405802</v>
      </c>
      <c r="Y50" s="1">
        <v>14.5868633752003</v>
      </c>
      <c r="Z50" s="1">
        <v>10</v>
      </c>
      <c r="AA50" s="1">
        <v>10</v>
      </c>
      <c r="AB50" s="1">
        <v>10</v>
      </c>
      <c r="AC50" s="1">
        <v>10</v>
      </c>
      <c r="AD50" s="1">
        <v>10</v>
      </c>
      <c r="AE50" s="1">
        <v>10</v>
      </c>
      <c r="AF50" s="1">
        <v>10</v>
      </c>
      <c r="AG50" s="1">
        <v>10</v>
      </c>
      <c r="AH50" s="1">
        <v>10</v>
      </c>
      <c r="AJ50" s="2">
        <f t="shared" si="13"/>
        <v>-0.2678407118591597</v>
      </c>
      <c r="AK50" s="2">
        <f t="shared" si="15"/>
        <v>-6.0673684350685946</v>
      </c>
      <c r="AL50" s="2">
        <f t="shared" si="16"/>
        <v>-1.2817307489175391</v>
      </c>
      <c r="AM50" s="2">
        <f t="shared" si="17"/>
        <v>-2.6146634500500987</v>
      </c>
      <c r="AN50" s="2">
        <f t="shared" si="18"/>
        <v>-0.67776009204053089</v>
      </c>
      <c r="AO50" s="2">
        <f t="shared" si="19"/>
        <v>-1.158596743067859</v>
      </c>
      <c r="AP50" s="2">
        <f t="shared" si="20"/>
        <v>-1.5474020617185715</v>
      </c>
      <c r="AQ50" s="2">
        <f t="shared" si="21"/>
        <v>-0.96433202180356226</v>
      </c>
      <c r="AR50" s="2">
        <f t="shared" si="22"/>
        <v>-0.61315206228695729</v>
      </c>
      <c r="AS50" s="2">
        <f t="shared" si="23"/>
        <v>-0.47377353336145767</v>
      </c>
      <c r="AU50" s="1">
        <v>-0.26784168741300002</v>
      </c>
      <c r="AV50" s="2">
        <f t="shared" si="14"/>
        <v>9.7555384032110837E-7</v>
      </c>
    </row>
    <row r="51" spans="2:48" x14ac:dyDescent="0.3">
      <c r="B51" s="1">
        <v>46</v>
      </c>
      <c r="C51" s="2">
        <f t="shared" si="24"/>
        <v>36733.200000000448</v>
      </c>
      <c r="D51" s="2">
        <f t="shared" si="4"/>
        <v>538576.74781127798</v>
      </c>
      <c r="E51" s="2">
        <f t="shared" si="5"/>
        <v>4757265.5737790596</v>
      </c>
      <c r="F51" s="2">
        <f t="shared" si="6"/>
        <v>47895.255391541403</v>
      </c>
      <c r="G51" s="2">
        <f t="shared" si="7"/>
        <v>177121.02010726999</v>
      </c>
      <c r="H51" s="2">
        <f t="shared" si="8"/>
        <v>23219.411164372799</v>
      </c>
      <c r="I51" s="2">
        <f t="shared" si="9"/>
        <v>38344.366836325396</v>
      </c>
      <c r="J51" s="2">
        <f t="shared" si="10"/>
        <v>56481.648649927301</v>
      </c>
      <c r="K51" s="2">
        <f t="shared" si="11"/>
        <v>31919.340162319801</v>
      </c>
      <c r="L51" s="2">
        <f t="shared" si="12"/>
        <v>47221.393310366897</v>
      </c>
      <c r="N51" s="1">
        <v>2826936.2529535498</v>
      </c>
      <c r="O51" s="1">
        <v>538576.74781127798</v>
      </c>
      <c r="P51" s="1">
        <v>4757265.5737790596</v>
      </c>
      <c r="Q51" s="1">
        <v>47895.255391541403</v>
      </c>
      <c r="R51" s="1">
        <v>177121.02010726999</v>
      </c>
      <c r="S51" s="1">
        <v>23219.411164372799</v>
      </c>
      <c r="T51" s="1">
        <v>38344.366836325396</v>
      </c>
      <c r="U51" s="1">
        <v>56481.648649927301</v>
      </c>
      <c r="V51" s="1">
        <v>31919.340162319801</v>
      </c>
      <c r="W51" s="1">
        <v>47221.393310366897</v>
      </c>
      <c r="Y51" s="1">
        <v>10.511436257262201</v>
      </c>
      <c r="Z51" s="1">
        <v>10</v>
      </c>
      <c r="AA51" s="1">
        <v>10</v>
      </c>
      <c r="AB51" s="1">
        <v>10</v>
      </c>
      <c r="AC51" s="1">
        <v>10</v>
      </c>
      <c r="AD51" s="1">
        <v>10</v>
      </c>
      <c r="AE51" s="1">
        <v>10</v>
      </c>
      <c r="AF51" s="1">
        <v>10</v>
      </c>
      <c r="AG51" s="1">
        <v>10</v>
      </c>
      <c r="AH51" s="1">
        <v>10</v>
      </c>
      <c r="AJ51" s="2">
        <f t="shared" si="13"/>
        <v>-4.3432678297972593</v>
      </c>
      <c r="AK51" s="2">
        <f t="shared" si="15"/>
        <v>-3.1966852868927713</v>
      </c>
      <c r="AL51" s="2">
        <f t="shared" si="16"/>
        <v>-5.3751836018525321</v>
      </c>
      <c r="AM51" s="2">
        <f t="shared" si="17"/>
        <v>-0.7767717261243412</v>
      </c>
      <c r="AN51" s="2">
        <f t="shared" si="18"/>
        <v>-2.0845885073391006</v>
      </c>
      <c r="AO51" s="2">
        <f t="shared" si="19"/>
        <v>-5.2743895945532415E-2</v>
      </c>
      <c r="AP51" s="2">
        <f t="shared" si="20"/>
        <v>-0.55436290777485908</v>
      </c>
      <c r="AQ51" s="2">
        <f t="shared" si="21"/>
        <v>-0.94167106171857107</v>
      </c>
      <c r="AR51" s="2">
        <f t="shared" si="22"/>
        <v>-0.37096737974356131</v>
      </c>
      <c r="AS51" s="2">
        <f t="shared" si="23"/>
        <v>-0.76260231698874748</v>
      </c>
      <c r="AU51" s="1">
        <v>-4.3432685332199998</v>
      </c>
      <c r="AV51" s="2">
        <f t="shared" si="14"/>
        <v>7.0342274050005926E-7</v>
      </c>
    </row>
    <row r="52" spans="2:48" x14ac:dyDescent="0.3">
      <c r="B52" s="1">
        <v>47</v>
      </c>
      <c r="C52" s="2">
        <f t="shared" si="24"/>
        <v>4576.5799999999936</v>
      </c>
      <c r="D52" s="2">
        <f t="shared" si="4"/>
        <v>9147.2774315870192</v>
      </c>
      <c r="E52" s="2">
        <f t="shared" si="5"/>
        <v>269414.54711570498</v>
      </c>
      <c r="F52" s="2">
        <f t="shared" si="6"/>
        <v>2857360.5503997002</v>
      </c>
      <c r="G52" s="2">
        <f t="shared" si="7"/>
        <v>27373.904968070001</v>
      </c>
      <c r="H52" s="2">
        <f t="shared" si="8"/>
        <v>89517.349512394707</v>
      </c>
      <c r="I52" s="2">
        <f t="shared" si="9"/>
        <v>11916.2183117274</v>
      </c>
      <c r="J52" s="2">
        <f t="shared" si="10"/>
        <v>19638.847673822402</v>
      </c>
      <c r="K52" s="2">
        <f t="shared" si="11"/>
        <v>29301.924415392499</v>
      </c>
      <c r="L52" s="2">
        <f t="shared" si="12"/>
        <v>48444.814226355302</v>
      </c>
      <c r="N52" s="1">
        <v>2826936.2529535498</v>
      </c>
      <c r="O52" s="1">
        <v>9147.2774315870192</v>
      </c>
      <c r="P52" s="1">
        <v>269414.54711570498</v>
      </c>
      <c r="Q52" s="1">
        <v>2857360.5503997002</v>
      </c>
      <c r="R52" s="1">
        <v>27373.904968070001</v>
      </c>
      <c r="S52" s="1">
        <v>89517.349512394707</v>
      </c>
      <c r="T52" s="1">
        <v>11916.2183117274</v>
      </c>
      <c r="U52" s="1">
        <v>19638.847673822402</v>
      </c>
      <c r="V52" s="1">
        <v>29301.924415392499</v>
      </c>
      <c r="W52" s="1">
        <v>48444.814226355302</v>
      </c>
      <c r="Y52" s="1">
        <v>8.4287072732794996</v>
      </c>
      <c r="Z52" s="1">
        <v>10</v>
      </c>
      <c r="AA52" s="1">
        <v>10</v>
      </c>
      <c r="AB52" s="1">
        <v>10</v>
      </c>
      <c r="AC52" s="1">
        <v>10</v>
      </c>
      <c r="AD52" s="1">
        <v>10</v>
      </c>
      <c r="AE52" s="1">
        <v>10</v>
      </c>
      <c r="AF52" s="1">
        <v>10</v>
      </c>
      <c r="AG52" s="1">
        <v>10</v>
      </c>
      <c r="AH52" s="1">
        <v>10</v>
      </c>
      <c r="AJ52" s="2">
        <f t="shared" si="13"/>
        <v>-6.4259968137799603</v>
      </c>
      <c r="AK52" s="2">
        <f t="shared" si="15"/>
        <v>0.87878843446719479</v>
      </c>
      <c r="AL52" s="2">
        <f t="shared" si="16"/>
        <v>-2.5040065397028695</v>
      </c>
      <c r="AM52" s="2">
        <f t="shared" si="17"/>
        <v>-4.8654088722003355</v>
      </c>
      <c r="AN52" s="2">
        <f t="shared" si="18"/>
        <v>-0.21734546515234143</v>
      </c>
      <c r="AO52" s="2">
        <f t="shared" si="19"/>
        <v>-1.4021877347770992</v>
      </c>
      <c r="AP52" s="2">
        <f t="shared" si="20"/>
        <v>0.61434436544447202</v>
      </c>
      <c r="AQ52" s="2">
        <f t="shared" si="21"/>
        <v>0.11473509222513734</v>
      </c>
      <c r="AR52" s="2">
        <f t="shared" si="22"/>
        <v>-0.28540847255457003</v>
      </c>
      <c r="AS52" s="2">
        <f t="shared" si="23"/>
        <v>-0.78818057807865927</v>
      </c>
      <c r="AU52" s="1">
        <v>-6.4259972432700003</v>
      </c>
      <c r="AV52" s="2">
        <f t="shared" si="14"/>
        <v>4.2949003997705404E-7</v>
      </c>
    </row>
    <row r="53" spans="2:48" x14ac:dyDescent="0.3">
      <c r="B53" s="1">
        <v>48</v>
      </c>
      <c r="C53" s="2">
        <f t="shared" si="24"/>
        <v>1668059.9999999965</v>
      </c>
      <c r="D53" s="2">
        <f t="shared" si="4"/>
        <v>1139.71022015105</v>
      </c>
      <c r="E53" s="2">
        <f t="shared" si="5"/>
        <v>4578.7055252047203</v>
      </c>
      <c r="F53" s="2">
        <f t="shared" si="6"/>
        <v>163173.97283740499</v>
      </c>
      <c r="G53" s="2">
        <f t="shared" si="7"/>
        <v>1749588.12418178</v>
      </c>
      <c r="H53" s="2">
        <f t="shared" si="8"/>
        <v>15939.6519524993</v>
      </c>
      <c r="I53" s="2">
        <f t="shared" si="9"/>
        <v>53591.493553973298</v>
      </c>
      <c r="J53" s="2">
        <f t="shared" si="10"/>
        <v>7126.7004374872304</v>
      </c>
      <c r="K53" s="2">
        <f t="shared" si="11"/>
        <v>11883.030744175099</v>
      </c>
      <c r="L53" s="2">
        <f t="shared" si="12"/>
        <v>51952.105842089797</v>
      </c>
      <c r="N53" s="1">
        <v>2826936.2529535498</v>
      </c>
      <c r="O53" s="1">
        <v>1139.71022015105</v>
      </c>
      <c r="P53" s="1">
        <v>4578.7055252047203</v>
      </c>
      <c r="Q53" s="1">
        <v>163173.97283740499</v>
      </c>
      <c r="R53" s="1">
        <v>1749588.12418178</v>
      </c>
      <c r="S53" s="1">
        <v>15939.6519524993</v>
      </c>
      <c r="T53" s="1">
        <v>53591.493553973298</v>
      </c>
      <c r="U53" s="1">
        <v>7126.7004374872304</v>
      </c>
      <c r="V53" s="1">
        <v>11883.030744175099</v>
      </c>
      <c r="W53" s="1">
        <v>51952.105842089797</v>
      </c>
      <c r="Y53" s="1">
        <v>14.3271718324769</v>
      </c>
      <c r="Z53" s="1">
        <v>10</v>
      </c>
      <c r="AA53" s="1">
        <v>10</v>
      </c>
      <c r="AB53" s="1">
        <v>10</v>
      </c>
      <c r="AC53" s="1">
        <v>10</v>
      </c>
      <c r="AD53" s="1">
        <v>10</v>
      </c>
      <c r="AE53" s="1">
        <v>10</v>
      </c>
      <c r="AF53" s="1">
        <v>10</v>
      </c>
      <c r="AG53" s="1">
        <v>10</v>
      </c>
      <c r="AH53" s="1">
        <v>10</v>
      </c>
      <c r="AJ53" s="2">
        <f t="shared" si="13"/>
        <v>-0.52753225458256026</v>
      </c>
      <c r="AK53" s="2">
        <f t="shared" si="15"/>
        <v>2.9614706837738938</v>
      </c>
      <c r="AL53" s="2">
        <f t="shared" si="16"/>
        <v>1.5708283992591525</v>
      </c>
      <c r="AM53" s="2">
        <f t="shared" si="17"/>
        <v>-2.0025722286308714</v>
      </c>
      <c r="AN53" s="2">
        <f t="shared" si="18"/>
        <v>-4.3748909605883366</v>
      </c>
      <c r="AO53" s="2">
        <f t="shared" si="19"/>
        <v>0.32343488274365662</v>
      </c>
      <c r="AP53" s="2">
        <f t="shared" si="20"/>
        <v>-0.88914563211309883</v>
      </c>
      <c r="AQ53" s="2">
        <f t="shared" si="21"/>
        <v>1.128396365444468</v>
      </c>
      <c r="AR53" s="2">
        <f t="shared" si="22"/>
        <v>0.61713332647313734</v>
      </c>
      <c r="AS53" s="2">
        <f t="shared" si="23"/>
        <v>-0.8580775316459448</v>
      </c>
      <c r="AU53" s="1">
        <v>-0.527533070218</v>
      </c>
      <c r="AV53" s="2">
        <f t="shared" si="14"/>
        <v>8.1563543974372266E-7</v>
      </c>
    </row>
    <row r="54" spans="2:48" x14ac:dyDescent="0.3">
      <c r="B54" s="1">
        <v>49</v>
      </c>
      <c r="C54" s="2">
        <f t="shared" si="24"/>
        <v>7512250.0000002822</v>
      </c>
      <c r="D54" s="2">
        <f t="shared" si="4"/>
        <v>415379.21991150797</v>
      </c>
      <c r="E54" s="2">
        <f t="shared" si="5"/>
        <v>570.23681066710003</v>
      </c>
      <c r="F54" s="2">
        <f t="shared" si="6"/>
        <v>2764.8189100140999</v>
      </c>
      <c r="G54" s="2">
        <f t="shared" si="7"/>
        <v>100075.78472989</v>
      </c>
      <c r="H54" s="2">
        <f t="shared" si="8"/>
        <v>1038223.7132676</v>
      </c>
      <c r="I54" s="2">
        <f t="shared" si="9"/>
        <v>9756.0164968980407</v>
      </c>
      <c r="J54" s="2">
        <f t="shared" si="10"/>
        <v>32776.682170263302</v>
      </c>
      <c r="K54" s="2">
        <f t="shared" si="11"/>
        <v>4409.0848306665002</v>
      </c>
      <c r="L54" s="2">
        <f t="shared" si="12"/>
        <v>43931.578407328598</v>
      </c>
      <c r="N54" s="1">
        <v>2826936.2529535498</v>
      </c>
      <c r="O54" s="1">
        <v>415379.21991150797</v>
      </c>
      <c r="P54" s="1">
        <v>570.23681066710003</v>
      </c>
      <c r="Q54" s="1">
        <v>2764.8189100140999</v>
      </c>
      <c r="R54" s="1">
        <v>100075.78472989</v>
      </c>
      <c r="S54" s="1">
        <v>1038223.7132676</v>
      </c>
      <c r="T54" s="1">
        <v>9756.0164968980407</v>
      </c>
      <c r="U54" s="1">
        <v>32776.682170263302</v>
      </c>
      <c r="V54" s="1">
        <v>4409.0848306665002</v>
      </c>
      <c r="W54" s="1">
        <v>43931.578407328598</v>
      </c>
      <c r="Y54" s="1">
        <v>15.832045579401701</v>
      </c>
      <c r="Z54" s="1">
        <v>10</v>
      </c>
      <c r="AA54" s="1">
        <v>10</v>
      </c>
      <c r="AB54" s="1">
        <v>10</v>
      </c>
      <c r="AC54" s="1">
        <v>10</v>
      </c>
      <c r="AD54" s="1">
        <v>10</v>
      </c>
      <c r="AE54" s="1">
        <v>10</v>
      </c>
      <c r="AF54" s="1">
        <v>10</v>
      </c>
      <c r="AG54" s="1">
        <v>10</v>
      </c>
      <c r="AH54" s="1">
        <v>10</v>
      </c>
      <c r="AJ54" s="2">
        <f t="shared" si="13"/>
        <v>0.97734149234224077</v>
      </c>
      <c r="AK54" s="2">
        <f t="shared" si="15"/>
        <v>-2.9369471648866821</v>
      </c>
      <c r="AL54" s="2">
        <f t="shared" si="16"/>
        <v>3.653948268139195</v>
      </c>
      <c r="AM54" s="2">
        <f t="shared" si="17"/>
        <v>2.0752695818541556</v>
      </c>
      <c r="AN54" s="2">
        <f t="shared" si="18"/>
        <v>-1.5136830252478681</v>
      </c>
      <c r="AO54" s="2">
        <f t="shared" si="19"/>
        <v>-3.8530218428653349</v>
      </c>
      <c r="AP54" s="2">
        <f t="shared" si="20"/>
        <v>0.81436054971666039</v>
      </c>
      <c r="AQ54" s="2">
        <f t="shared" si="21"/>
        <v>-0.39747263211309836</v>
      </c>
      <c r="AR54" s="2">
        <f t="shared" si="22"/>
        <v>1.6085775744854676</v>
      </c>
      <c r="AS54" s="2">
        <f t="shared" si="23"/>
        <v>-0.69038866637963991</v>
      </c>
      <c r="AU54" s="1">
        <v>0.97734156399200001</v>
      </c>
      <c r="AV54" s="2">
        <f t="shared" si="14"/>
        <v>-7.164975923679151E-8</v>
      </c>
    </row>
    <row r="55" spans="2:48" x14ac:dyDescent="0.3">
      <c r="B55" s="1">
        <v>50</v>
      </c>
      <c r="C55" s="2">
        <f t="shared" si="24"/>
        <v>5417190.0000002151</v>
      </c>
      <c r="D55" s="2">
        <f t="shared" si="4"/>
        <v>1870338.06953183</v>
      </c>
      <c r="E55" s="2">
        <f t="shared" si="5"/>
        <v>207432.72745515601</v>
      </c>
      <c r="F55" s="2">
        <f t="shared" si="6"/>
        <v>339.24435431457198</v>
      </c>
      <c r="G55" s="2">
        <f t="shared" si="7"/>
        <v>1639.83211253385</v>
      </c>
      <c r="H55" s="2">
        <f t="shared" si="8"/>
        <v>57851.6032551936</v>
      </c>
      <c r="I55" s="2">
        <f t="shared" si="9"/>
        <v>620114.89801781694</v>
      </c>
      <c r="J55" s="2">
        <f t="shared" si="10"/>
        <v>5823.7079943298904</v>
      </c>
      <c r="K55" s="2">
        <f t="shared" si="11"/>
        <v>19795.835426783</v>
      </c>
      <c r="L55" s="2">
        <f t="shared" si="12"/>
        <v>33234.185950554398</v>
      </c>
      <c r="N55" s="1">
        <v>2826936.2529535498</v>
      </c>
      <c r="O55" s="1">
        <v>1870338.06953183</v>
      </c>
      <c r="P55" s="1">
        <v>207432.72745515601</v>
      </c>
      <c r="Q55" s="1">
        <v>339.24435431457198</v>
      </c>
      <c r="R55" s="1">
        <v>1639.83211253385</v>
      </c>
      <c r="S55" s="1">
        <v>57851.6032551936</v>
      </c>
      <c r="T55" s="1">
        <v>620114.89801781694</v>
      </c>
      <c r="U55" s="1">
        <v>5823.7079943298904</v>
      </c>
      <c r="V55" s="1">
        <v>19795.835426783</v>
      </c>
      <c r="W55" s="1">
        <v>33234.185950554398</v>
      </c>
      <c r="Y55" s="1">
        <v>15.5050877887896</v>
      </c>
      <c r="Z55" s="1">
        <v>10</v>
      </c>
      <c r="AA55" s="1">
        <v>10</v>
      </c>
      <c r="AB55" s="1">
        <v>10</v>
      </c>
      <c r="AC55" s="1">
        <v>10</v>
      </c>
      <c r="AD55" s="1">
        <v>10</v>
      </c>
      <c r="AE55" s="1">
        <v>10</v>
      </c>
      <c r="AF55" s="1">
        <v>10</v>
      </c>
      <c r="AG55" s="1">
        <v>10</v>
      </c>
      <c r="AH55" s="1">
        <v>10</v>
      </c>
      <c r="AJ55" s="2">
        <f t="shared" si="13"/>
        <v>0.65038370173014037</v>
      </c>
      <c r="AK55" s="2">
        <f t="shared" si="15"/>
        <v>-4.4416297583368767</v>
      </c>
      <c r="AL55" s="2">
        <f t="shared" si="16"/>
        <v>-2.2425623610516823</v>
      </c>
      <c r="AM55" s="2">
        <f t="shared" si="17"/>
        <v>4.1732793430901953</v>
      </c>
      <c r="AN55" s="2">
        <f t="shared" si="18"/>
        <v>2.5976508548281529</v>
      </c>
      <c r="AO55" s="2">
        <f t="shared" si="19"/>
        <v>-0.96563644624287193</v>
      </c>
      <c r="AP55" s="2">
        <f t="shared" si="20"/>
        <v>-3.3376600592353345</v>
      </c>
      <c r="AQ55" s="2">
        <f t="shared" si="21"/>
        <v>1.330307549716661</v>
      </c>
      <c r="AR55" s="2">
        <f t="shared" si="22"/>
        <v>0.10677313742090355</v>
      </c>
      <c r="AS55" s="2">
        <f t="shared" si="23"/>
        <v>-0.41133432243580437</v>
      </c>
      <c r="AU55" s="1">
        <v>0.65038418963400002</v>
      </c>
      <c r="AV55" s="2">
        <f t="shared" si="14"/>
        <v>-4.8790385964725402E-7</v>
      </c>
    </row>
    <row r="56" spans="2:48" x14ac:dyDescent="0.3">
      <c r="B56" s="1">
        <v>51</v>
      </c>
      <c r="C56" s="2">
        <f t="shared" si="24"/>
        <v>149675.00000000704</v>
      </c>
      <c r="D56" s="2">
        <f t="shared" si="4"/>
        <v>1348388.4385029301</v>
      </c>
      <c r="E56" s="2">
        <f t="shared" si="5"/>
        <v>931744.11061336996</v>
      </c>
      <c r="F56" s="2">
        <f t="shared" si="6"/>
        <v>121317.728976996</v>
      </c>
      <c r="G56" s="2">
        <f t="shared" si="7"/>
        <v>194.92372355148899</v>
      </c>
      <c r="H56" s="2">
        <f t="shared" si="8"/>
        <v>922.893131497647</v>
      </c>
      <c r="I56" s="2">
        <f t="shared" si="9"/>
        <v>33673.726801020901</v>
      </c>
      <c r="J56" s="2">
        <f t="shared" si="10"/>
        <v>360775.824346943</v>
      </c>
      <c r="K56" s="2">
        <f t="shared" si="11"/>
        <v>3428.7889789631199</v>
      </c>
      <c r="L56" s="2">
        <f t="shared" si="12"/>
        <v>34929.326378471902</v>
      </c>
      <c r="N56" s="1">
        <v>2826936.2529535498</v>
      </c>
      <c r="O56" s="1">
        <v>1348388.4385029301</v>
      </c>
      <c r="P56" s="1">
        <v>931744.11061336996</v>
      </c>
      <c r="Q56" s="1">
        <v>121317.728976996</v>
      </c>
      <c r="R56" s="1">
        <v>194.92372355148899</v>
      </c>
      <c r="S56" s="1">
        <v>922.893131497647</v>
      </c>
      <c r="T56" s="1">
        <v>33673.726801020901</v>
      </c>
      <c r="U56" s="1">
        <v>360775.824346943</v>
      </c>
      <c r="V56" s="1">
        <v>3428.7889789631199</v>
      </c>
      <c r="W56" s="1">
        <v>34929.326378471902</v>
      </c>
      <c r="Y56" s="1">
        <v>11.9162215557936</v>
      </c>
      <c r="Z56" s="1">
        <v>10</v>
      </c>
      <c r="AA56" s="1">
        <v>10</v>
      </c>
      <c r="AB56" s="1">
        <v>10</v>
      </c>
      <c r="AC56" s="1">
        <v>10</v>
      </c>
      <c r="AD56" s="1">
        <v>10</v>
      </c>
      <c r="AE56" s="1">
        <v>10</v>
      </c>
      <c r="AF56" s="1">
        <v>10</v>
      </c>
      <c r="AG56" s="1">
        <v>10</v>
      </c>
      <c r="AH56" s="1">
        <v>10</v>
      </c>
      <c r="AJ56" s="2">
        <f t="shared" si="13"/>
        <v>-2.9384825312658602</v>
      </c>
      <c r="AK56" s="2">
        <f t="shared" si="15"/>
        <v>-4.1144206880713252</v>
      </c>
      <c r="AL56" s="2">
        <f t="shared" si="16"/>
        <v>-3.7448134965416742</v>
      </c>
      <c r="AM56" s="2">
        <f t="shared" si="17"/>
        <v>-1.7061682423476849</v>
      </c>
      <c r="AN56" s="2">
        <f t="shared" si="18"/>
        <v>4.7273916792341959</v>
      </c>
      <c r="AO56" s="2">
        <f t="shared" si="19"/>
        <v>3.1724865560601536</v>
      </c>
      <c r="AP56" s="2">
        <f t="shared" si="20"/>
        <v>-0.42447319213087198</v>
      </c>
      <c r="AQ56" s="2">
        <f t="shared" si="21"/>
        <v>-2.7960120592353324</v>
      </c>
      <c r="AR56" s="2">
        <f t="shared" si="22"/>
        <v>1.86003758954066</v>
      </c>
      <c r="AS56" s="2">
        <f t="shared" si="23"/>
        <v>-0.46108205271574931</v>
      </c>
      <c r="AU56" s="1">
        <v>-2.9384838684000001</v>
      </c>
      <c r="AV56" s="2">
        <f t="shared" si="14"/>
        <v>1.3371341398560332E-6</v>
      </c>
    </row>
    <row r="57" spans="2:48" x14ac:dyDescent="0.3">
      <c r="B57" s="1">
        <v>52</v>
      </c>
      <c r="C57" s="2">
        <f t="shared" si="24"/>
        <v>10341800.000000138</v>
      </c>
      <c r="D57" s="2">
        <f t="shared" si="4"/>
        <v>37242.262193928596</v>
      </c>
      <c r="E57" s="2">
        <f t="shared" si="5"/>
        <v>669587.65584408201</v>
      </c>
      <c r="F57" s="2">
        <f t="shared" si="6"/>
        <v>535835.75991144904</v>
      </c>
      <c r="G57" s="2">
        <f t="shared" si="7"/>
        <v>69073.591901969601</v>
      </c>
      <c r="H57" s="2">
        <f t="shared" si="8"/>
        <v>110.19819003353</v>
      </c>
      <c r="I57" s="2">
        <f t="shared" si="9"/>
        <v>540.64762031712303</v>
      </c>
      <c r="J57" s="2">
        <f t="shared" si="10"/>
        <v>19720.563289616999</v>
      </c>
      <c r="K57" s="2">
        <f t="shared" si="11"/>
        <v>213808.45050387099</v>
      </c>
      <c r="L57" s="2">
        <f t="shared" si="12"/>
        <v>26179.094608815001</v>
      </c>
      <c r="N57" s="1">
        <v>2826936.2529535498</v>
      </c>
      <c r="O57" s="1">
        <v>37242.262193928596</v>
      </c>
      <c r="P57" s="1">
        <v>669587.65584408201</v>
      </c>
      <c r="Q57" s="1">
        <v>535835.75991144904</v>
      </c>
      <c r="R57" s="1">
        <v>69073.591901969601</v>
      </c>
      <c r="S57" s="1">
        <v>110.19819003353</v>
      </c>
      <c r="T57" s="1">
        <v>540.64762031712303</v>
      </c>
      <c r="U57" s="1">
        <v>19720.563289616999</v>
      </c>
      <c r="V57" s="1">
        <v>213808.45050387099</v>
      </c>
      <c r="W57" s="1">
        <v>26179.094608815001</v>
      </c>
      <c r="Y57" s="1">
        <v>16.151704493132101</v>
      </c>
      <c r="Z57" s="1">
        <v>10</v>
      </c>
      <c r="AA57" s="1">
        <v>10</v>
      </c>
      <c r="AB57" s="1">
        <v>10</v>
      </c>
      <c r="AC57" s="1">
        <v>10</v>
      </c>
      <c r="AD57" s="1">
        <v>10</v>
      </c>
      <c r="AE57" s="1">
        <v>10</v>
      </c>
      <c r="AF57" s="1">
        <v>10</v>
      </c>
      <c r="AG57" s="1">
        <v>10</v>
      </c>
      <c r="AH57" s="1">
        <v>10</v>
      </c>
      <c r="AJ57" s="2">
        <f t="shared" si="13"/>
        <v>1.297000406072641</v>
      </c>
      <c r="AK57" s="2">
        <f t="shared" si="15"/>
        <v>-0.52519947589211391</v>
      </c>
      <c r="AL57" s="2">
        <f t="shared" si="16"/>
        <v>-3.4144173628681216</v>
      </c>
      <c r="AM57" s="2">
        <f t="shared" si="17"/>
        <v>-3.1915829750216727</v>
      </c>
      <c r="AN57" s="2">
        <f t="shared" si="18"/>
        <v>-1.1429277645236819</v>
      </c>
      <c r="AO57" s="2">
        <f t="shared" si="19"/>
        <v>5.2977195277941984</v>
      </c>
      <c r="AP57" s="2">
        <f t="shared" si="20"/>
        <v>3.7072322821401551</v>
      </c>
      <c r="AQ57" s="2">
        <f t="shared" si="21"/>
        <v>0.11058280786912711</v>
      </c>
      <c r="AR57" s="2">
        <f t="shared" si="22"/>
        <v>-2.272835802067334</v>
      </c>
      <c r="AS57" s="2">
        <f t="shared" si="23"/>
        <v>-0.17271645555093862</v>
      </c>
      <c r="AU57" s="1">
        <v>1.29699798782</v>
      </c>
      <c r="AV57" s="2">
        <f t="shared" si="14"/>
        <v>2.4182526410232441E-6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1"/>
  <sheetViews>
    <sheetView topLeftCell="G1" zoomScale="130" zoomScaleNormal="130" workbookViewId="0">
      <selection activeCell="Y3" sqref="Y3"/>
    </sheetView>
  </sheetViews>
  <sheetFormatPr defaultRowHeight="14.5" x14ac:dyDescent="0.35"/>
  <cols>
    <col min="16" max="16" width="12.453125" bestFit="1" customWidth="1"/>
    <col min="17" max="17" width="15.1796875" bestFit="1" customWidth="1"/>
    <col min="18" max="19" width="10.54296875" bestFit="1" customWidth="1"/>
    <col min="40" max="41" width="12.1796875" bestFit="1" customWidth="1"/>
    <col min="42" max="42" width="11.453125" bestFit="1" customWidth="1"/>
    <col min="43" max="43" width="12.1796875" bestFit="1" customWidth="1"/>
  </cols>
  <sheetData>
    <row r="1" spans="1:57" x14ac:dyDescent="0.35">
      <c r="AC1" t="s">
        <v>42</v>
      </c>
    </row>
    <row r="2" spans="1:57" x14ac:dyDescent="0.35">
      <c r="F2" t="s">
        <v>24</v>
      </c>
      <c r="O2" t="s">
        <v>40</v>
      </c>
      <c r="P2" t="s">
        <v>29</v>
      </c>
      <c r="Q2" t="s">
        <v>30</v>
      </c>
      <c r="R2" t="s">
        <v>31</v>
      </c>
      <c r="S2" t="s">
        <v>32</v>
      </c>
      <c r="T2" t="s">
        <v>39</v>
      </c>
      <c r="U2" t="s">
        <v>33</v>
      </c>
    </row>
    <row r="3" spans="1:57" x14ac:dyDescent="0.35">
      <c r="A3" t="s">
        <v>19</v>
      </c>
      <c r="B3">
        <v>-10</v>
      </c>
      <c r="F3" t="s">
        <v>34</v>
      </c>
      <c r="G3">
        <v>1</v>
      </c>
      <c r="H3">
        <f>EXP(G3)</f>
        <v>2.7182818284590451</v>
      </c>
      <c r="N3" t="s">
        <v>26</v>
      </c>
      <c r="O3">
        <v>0.77119947944400002</v>
      </c>
      <c r="P3">
        <v>1</v>
      </c>
      <c r="Q3">
        <v>-0.24945111788300001</v>
      </c>
      <c r="R3">
        <v>0.21025444214700001</v>
      </c>
      <c r="S3">
        <v>1</v>
      </c>
      <c r="T3">
        <v>1</v>
      </c>
      <c r="U3">
        <v>4.9000000000000004</v>
      </c>
    </row>
    <row r="4" spans="1:57" x14ac:dyDescent="0.35">
      <c r="A4" t="s">
        <v>20</v>
      </c>
      <c r="B4">
        <v>0.36787944117144233</v>
      </c>
      <c r="F4" t="s">
        <v>27</v>
      </c>
      <c r="G4">
        <v>-10</v>
      </c>
      <c r="H4">
        <f>G4</f>
        <v>-10</v>
      </c>
      <c r="N4" t="s">
        <v>27</v>
      </c>
      <c r="O4">
        <v>3.7879278956600002</v>
      </c>
      <c r="P4">
        <v>-10</v>
      </c>
      <c r="Q4">
        <v>3.4704677347400001</v>
      </c>
      <c r="R4">
        <v>5.2491251287400003</v>
      </c>
      <c r="S4">
        <v>-5</v>
      </c>
      <c r="T4">
        <v>-5</v>
      </c>
      <c r="U4">
        <v>0.5</v>
      </c>
    </row>
    <row r="5" spans="1:57" x14ac:dyDescent="0.35">
      <c r="A5" t="s">
        <v>21</v>
      </c>
      <c r="B5">
        <v>9.3245655601100008</v>
      </c>
      <c r="F5" t="s">
        <v>35</v>
      </c>
      <c r="G5">
        <v>0.81166493495299996</v>
      </c>
      <c r="H5">
        <f>EXP(G5)</f>
        <v>2.2516537245943411</v>
      </c>
      <c r="N5" t="s">
        <v>28</v>
      </c>
      <c r="O5">
        <v>0.98362647539799997</v>
      </c>
      <c r="P5">
        <v>0.81166493495299996</v>
      </c>
      <c r="Q5">
        <v>1</v>
      </c>
      <c r="R5">
        <v>1</v>
      </c>
      <c r="S5">
        <v>2</v>
      </c>
      <c r="T5">
        <v>2</v>
      </c>
      <c r="U5">
        <v>1</v>
      </c>
    </row>
    <row r="6" spans="1:57" x14ac:dyDescent="0.35">
      <c r="A6" t="s">
        <v>22</v>
      </c>
      <c r="B6">
        <v>0.44411802271246675</v>
      </c>
      <c r="F6" t="s">
        <v>23</v>
      </c>
      <c r="G6">
        <v>9.3245655601100008</v>
      </c>
      <c r="H6">
        <f>G6</f>
        <v>9.3245655601100008</v>
      </c>
      <c r="N6" t="s">
        <v>23</v>
      </c>
      <c r="O6">
        <v>9.7671433922799995</v>
      </c>
      <c r="P6">
        <v>9.3245655601100008</v>
      </c>
      <c r="Q6">
        <v>20</v>
      </c>
      <c r="R6">
        <v>20</v>
      </c>
      <c r="S6">
        <v>15</v>
      </c>
      <c r="T6">
        <v>15</v>
      </c>
      <c r="U6">
        <v>20</v>
      </c>
    </row>
    <row r="7" spans="1:57" x14ac:dyDescent="0.35">
      <c r="N7" t="s">
        <v>19</v>
      </c>
      <c r="O7" s="3">
        <f>O4</f>
        <v>3.7879278956600002</v>
      </c>
      <c r="P7" s="3">
        <f>P4</f>
        <v>-10</v>
      </c>
      <c r="Q7" s="3">
        <f t="shared" ref="Q7:U7" si="0">Q4</f>
        <v>3.4704677347400001</v>
      </c>
      <c r="R7" s="3">
        <f t="shared" si="0"/>
        <v>5.2491251287400003</v>
      </c>
      <c r="S7" s="3">
        <f t="shared" si="0"/>
        <v>-5</v>
      </c>
      <c r="T7" s="3">
        <f t="shared" si="0"/>
        <v>-5</v>
      </c>
      <c r="U7" s="3">
        <f t="shared" si="0"/>
        <v>0.5</v>
      </c>
      <c r="AE7" t="s">
        <v>45</v>
      </c>
      <c r="AK7" t="s">
        <v>46</v>
      </c>
      <c r="AN7" t="s">
        <v>47</v>
      </c>
      <c r="AS7" t="s">
        <v>48</v>
      </c>
    </row>
    <row r="8" spans="1:57" x14ac:dyDescent="0.35">
      <c r="N8" t="s">
        <v>20</v>
      </c>
      <c r="O8" s="3">
        <f>1/EXP(O3)</f>
        <v>0.46245802660059382</v>
      </c>
      <c r="P8" s="3">
        <f>1/EXP(P3)</f>
        <v>0.36787944117144233</v>
      </c>
      <c r="Q8" s="3">
        <f t="shared" ref="Q8:U8" si="1">1/EXP(Q3)</f>
        <v>1.2833208314835467</v>
      </c>
      <c r="R8" s="3">
        <f t="shared" si="1"/>
        <v>0.81037802541103154</v>
      </c>
      <c r="S8" s="3">
        <f t="shared" si="1"/>
        <v>0.36787944117144233</v>
      </c>
      <c r="T8" s="3">
        <f t="shared" si="1"/>
        <v>0.36787944117144233</v>
      </c>
      <c r="U8" s="3">
        <f t="shared" si="1"/>
        <v>7.4465830709243381E-3</v>
      </c>
      <c r="AF8">
        <v>0.77119947944400002</v>
      </c>
      <c r="AG8">
        <v>3.7879278956600002</v>
      </c>
      <c r="AH8">
        <v>0.98362647539799997</v>
      </c>
      <c r="AI8">
        <v>9.7671433922799995</v>
      </c>
      <c r="AM8" t="s">
        <v>12</v>
      </c>
      <c r="AN8" s="28">
        <f>AVERAGE(AN10:AN61)</f>
        <v>-0.16209842062420129</v>
      </c>
      <c r="AO8" s="28">
        <f>AVERAGE(AO10:AO61)</f>
        <v>-0.62409404423199222</v>
      </c>
      <c r="AP8" s="28">
        <f>AVERAGE(AP10:AP61)</f>
        <v>0.65841735542295199</v>
      </c>
      <c r="AQ8" s="28">
        <f>AVERAGE(AQ10:AQ61)</f>
        <v>-0.63755953979701718</v>
      </c>
      <c r="AR8" s="3"/>
      <c r="AS8" s="3"/>
    </row>
    <row r="9" spans="1:57" x14ac:dyDescent="0.35">
      <c r="N9" t="s">
        <v>21</v>
      </c>
      <c r="O9" s="3">
        <f>O6</f>
        <v>9.7671433922799995</v>
      </c>
      <c r="P9" s="3">
        <f>P6</f>
        <v>9.3245655601100008</v>
      </c>
      <c r="Q9" s="3">
        <f t="shared" ref="Q9:U9" si="2">Q6</f>
        <v>20</v>
      </c>
      <c r="R9" s="3">
        <f t="shared" si="2"/>
        <v>20</v>
      </c>
      <c r="S9" s="3">
        <f t="shared" si="2"/>
        <v>15</v>
      </c>
      <c r="T9" s="3">
        <f t="shared" si="2"/>
        <v>15</v>
      </c>
      <c r="U9" s="3">
        <f t="shared" si="2"/>
        <v>20</v>
      </c>
      <c r="AC9" t="s">
        <v>2</v>
      </c>
      <c r="AD9" t="s">
        <v>43</v>
      </c>
      <c r="AE9" t="s">
        <v>44</v>
      </c>
      <c r="AF9" t="s">
        <v>26</v>
      </c>
      <c r="AG9" t="s">
        <v>27</v>
      </c>
      <c r="AH9" t="s">
        <v>28</v>
      </c>
      <c r="AI9" t="s">
        <v>23</v>
      </c>
      <c r="AJ9" t="s">
        <v>19</v>
      </c>
      <c r="AK9" t="s">
        <v>20</v>
      </c>
      <c r="AL9" t="s">
        <v>21</v>
      </c>
      <c r="AM9" t="s">
        <v>22</v>
      </c>
      <c r="AN9" t="s">
        <v>19</v>
      </c>
      <c r="AO9" t="s">
        <v>20</v>
      </c>
      <c r="AP9" t="s">
        <v>21</v>
      </c>
      <c r="AQ9" t="s">
        <v>22</v>
      </c>
      <c r="AR9" t="s">
        <v>19</v>
      </c>
      <c r="AS9" t="s">
        <v>20</v>
      </c>
      <c r="AT9" t="s">
        <v>21</v>
      </c>
      <c r="AU9" t="s">
        <v>22</v>
      </c>
      <c r="AV9">
        <v>1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8</v>
      </c>
      <c r="BD9">
        <v>9</v>
      </c>
      <c r="BE9">
        <v>10</v>
      </c>
    </row>
    <row r="10" spans="1:57" x14ac:dyDescent="0.35">
      <c r="A10" t="s">
        <v>12</v>
      </c>
      <c r="B10" t="s">
        <v>15</v>
      </c>
      <c r="C10" t="s">
        <v>16</v>
      </c>
      <c r="D10" t="s">
        <v>13</v>
      </c>
      <c r="H10" t="s">
        <v>17</v>
      </c>
      <c r="I10" t="s">
        <v>18</v>
      </c>
      <c r="J10" t="s">
        <v>14</v>
      </c>
      <c r="K10" t="s">
        <v>25</v>
      </c>
      <c r="N10" t="s">
        <v>22</v>
      </c>
      <c r="O10" s="3">
        <f>1/EXP(O5)</f>
        <v>0.37395250732313468</v>
      </c>
      <c r="P10" s="3">
        <f>1/EXP(P5)</f>
        <v>0.44411802271246675</v>
      </c>
      <c r="Q10" s="3">
        <f t="shared" ref="Q10:U10" si="3">1/EXP(Q5)</f>
        <v>0.36787944117144233</v>
      </c>
      <c r="R10" s="3">
        <f t="shared" si="3"/>
        <v>0.36787944117144233</v>
      </c>
      <c r="S10" s="3">
        <f t="shared" si="3"/>
        <v>0.1353352832366127</v>
      </c>
      <c r="T10" s="3">
        <f t="shared" si="3"/>
        <v>0.1353352832366127</v>
      </c>
      <c r="U10" s="3">
        <f t="shared" si="3"/>
        <v>0.36787944117144233</v>
      </c>
      <c r="AC10">
        <v>1</v>
      </c>
      <c r="AD10">
        <v>0.13899797552099999</v>
      </c>
      <c r="AE10">
        <v>2.5178468760699999E-2</v>
      </c>
      <c r="AF10" s="4">
        <f>AF$8+AD10</f>
        <v>0.91019745496500004</v>
      </c>
      <c r="AG10" s="5">
        <f>AG$8+AE10</f>
        <v>3.8131063644207002</v>
      </c>
      <c r="AH10" s="5">
        <v>0.98362647539799997</v>
      </c>
      <c r="AI10" s="6">
        <v>9.7671433922799995</v>
      </c>
      <c r="AJ10" s="13">
        <f>AG10</f>
        <v>3.8131063644207002</v>
      </c>
      <c r="AK10" s="14">
        <f>1/EXP(AF10)</f>
        <v>0.40244475147345171</v>
      </c>
      <c r="AL10" s="14">
        <f>AI10</f>
        <v>9.7671433922799995</v>
      </c>
      <c r="AM10" s="15">
        <f>1/EXP(AH10)</f>
        <v>0.37395250732313468</v>
      </c>
      <c r="AN10" s="13">
        <f>-LN(30/(AJ10+10)-1)</f>
        <v>-0.15858400195127059</v>
      </c>
      <c r="AO10" s="14">
        <f t="shared" ref="AO10:AQ10" si="4">-LN(30/(AK10+10)-1)</f>
        <v>-0.63336397545949241</v>
      </c>
      <c r="AP10" s="14">
        <f t="shared" si="4"/>
        <v>0.65841735542295221</v>
      </c>
      <c r="AQ10" s="15">
        <f t="shared" si="4"/>
        <v>-0.63755953979701696</v>
      </c>
      <c r="AR10" s="22">
        <f>AN10-AN$8</f>
        <v>3.5144186729307025E-3</v>
      </c>
      <c r="AS10" s="23">
        <f t="shared" ref="AS10:AS61" si="5">AO10-AO$8</f>
        <v>-9.2699312275001944E-3</v>
      </c>
      <c r="AT10" s="14">
        <f t="shared" ref="AT10:AT61" si="6">AP10-AP$8</f>
        <v>0</v>
      </c>
      <c r="AU10" s="15">
        <f t="shared" ref="AU10:AU61" si="7">AQ10-AQ$8</f>
        <v>0</v>
      </c>
      <c r="AV10" s="3">
        <f>(1/(1+EXP(-(AV$9-$AJ10)/$AK10)))*(1/(1+EXP((AV$9-$AL10)/$AM10)))</f>
        <v>9.2015889114978799E-4</v>
      </c>
      <c r="AW10" s="3">
        <f t="shared" ref="AW10:BE25" si="8">(1/(1+EXP(-(AW$9-$AJ10)/$AK10)))*(1/(1+EXP((AW$9-$AL10)/$AM10)))</f>
        <v>1.0930252057713362E-2</v>
      </c>
      <c r="AX10" s="3">
        <f t="shared" si="8"/>
        <v>0.11707583969787511</v>
      </c>
      <c r="AY10" s="3">
        <f t="shared" si="8"/>
        <v>0.61405632959726852</v>
      </c>
      <c r="AZ10" s="3">
        <f t="shared" si="8"/>
        <v>0.95022332128016618</v>
      </c>
      <c r="BA10" s="3">
        <f t="shared" si="8"/>
        <v>0.99561148972230618</v>
      </c>
      <c r="BB10" s="3">
        <f t="shared" si="8"/>
        <v>0.99902547759817684</v>
      </c>
      <c r="BC10" s="3">
        <f t="shared" si="8"/>
        <v>0.99118230398930818</v>
      </c>
      <c r="BD10" s="3">
        <f t="shared" si="8"/>
        <v>0.88609141283600645</v>
      </c>
      <c r="BE10" s="3">
        <f t="shared" si="8"/>
        <v>0.3491697533831204</v>
      </c>
    </row>
    <row r="11" spans="1:57" x14ac:dyDescent="0.35">
      <c r="A11">
        <v>1</v>
      </c>
      <c r="B11">
        <f>1/(1+EXP(-(A11-$B$3)/$B$4))</f>
        <v>0.99999999999989675</v>
      </c>
      <c r="C11">
        <f>1/(1+EXP((A11-$B$5)/$B$6))</f>
        <v>0.99999999276285512</v>
      </c>
      <c r="D11">
        <f t="shared" ref="D11" si="9">B11*C11</f>
        <v>0.99999999276275187</v>
      </c>
      <c r="G11">
        <v>1</v>
      </c>
      <c r="H11">
        <f>1/(1+EXP(-(G11-$H$4)*$H$3))</f>
        <v>0.99999999999989675</v>
      </c>
      <c r="I11">
        <f>1-1/(EXP(-$H$5*(G11-$H$6)))</f>
        <v>0.99999999276285501</v>
      </c>
      <c r="J11">
        <f>I11*H11</f>
        <v>0.99999999276275175</v>
      </c>
      <c r="K11">
        <f>J11/$J$20</f>
        <v>-0.27963517916349623</v>
      </c>
      <c r="AC11">
        <v>2</v>
      </c>
      <c r="AD11">
        <v>0.138997321279</v>
      </c>
      <c r="AE11">
        <v>2.5183870391899999E-2</v>
      </c>
      <c r="AF11" s="7">
        <f t="shared" ref="AF11:AF61" si="10">AF$8+AD11</f>
        <v>0.91019680072300002</v>
      </c>
      <c r="AG11" s="8">
        <f t="shared" ref="AG11:AG61" si="11">AG$8+AE11</f>
        <v>3.8131117660519003</v>
      </c>
      <c r="AH11" s="8">
        <v>0.98362647539799997</v>
      </c>
      <c r="AI11" s="9">
        <v>9.7671433922799995</v>
      </c>
      <c r="AJ11" s="16">
        <f t="shared" ref="AJ11:AJ61" si="12">AG11</f>
        <v>3.8131117660519003</v>
      </c>
      <c r="AK11" s="17">
        <f t="shared" ref="AK11:AK61" si="13">1/EXP(AF11)</f>
        <v>0.40244501476979699</v>
      </c>
      <c r="AL11" s="17">
        <f t="shared" ref="AL11:AL61" si="14">AI11</f>
        <v>9.7671433922799995</v>
      </c>
      <c r="AM11" s="18">
        <f t="shared" ref="AM11:AM61" si="15">1/EXP(AH11)</f>
        <v>0.37395250732313468</v>
      </c>
      <c r="AN11" s="16">
        <f t="shared" ref="AN11:AN61" si="16">-LN(30/(AJ11+10)-1)</f>
        <v>-0.15858327719613352</v>
      </c>
      <c r="AO11" s="17">
        <f t="shared" ref="AO11:AO61" si="17">-LN(30/(AK11+10)-1)</f>
        <v>-0.63336393671332369</v>
      </c>
      <c r="AP11" s="17">
        <f t="shared" ref="AP11:AP61" si="18">-LN(30/(AL11+10)-1)</f>
        <v>0.65841735542295221</v>
      </c>
      <c r="AQ11" s="18">
        <f t="shared" ref="AQ11:AQ61" si="19">-LN(30/(AM11+10)-1)</f>
        <v>-0.63755953979701696</v>
      </c>
      <c r="AR11" s="24">
        <f t="shared" ref="AR11:AR61" si="20">AN11-AN$8</f>
        <v>3.515143428067774E-3</v>
      </c>
      <c r="AS11" s="25">
        <f t="shared" si="5"/>
        <v>-9.2698924813314765E-3</v>
      </c>
      <c r="AT11" s="17">
        <f t="shared" si="6"/>
        <v>0</v>
      </c>
      <c r="AU11" s="18">
        <f t="shared" si="7"/>
        <v>0</v>
      </c>
      <c r="AV11" s="3">
        <f t="shared" ref="AV11:BE42" si="21">(1/(1+EXP(-(AV$9-$AJ11)/$AK11)))*(1/(1+EXP((AV$9-$AL11)/$AM11)))</f>
        <v>9.2015075632380784E-4</v>
      </c>
      <c r="AW11" s="3">
        <f t="shared" si="8"/>
        <v>1.0930138820487873E-2</v>
      </c>
      <c r="AX11" s="3">
        <f t="shared" si="8"/>
        <v>0.11707458891767671</v>
      </c>
      <c r="AY11" s="3">
        <f t="shared" si="8"/>
        <v>0.61405307668524289</v>
      </c>
      <c r="AZ11" s="3">
        <f t="shared" si="8"/>
        <v>0.95022259520399288</v>
      </c>
      <c r="BA11" s="3">
        <f t="shared" si="8"/>
        <v>0.99561141625365768</v>
      </c>
      <c r="BB11" s="3">
        <f t="shared" si="8"/>
        <v>0.99902547083896365</v>
      </c>
      <c r="BC11" s="3">
        <f t="shared" si="8"/>
        <v>0.99118230338136604</v>
      </c>
      <c r="BD11" s="3">
        <f t="shared" si="8"/>
        <v>0.88609141278707027</v>
      </c>
      <c r="BE11" s="3">
        <f t="shared" si="8"/>
        <v>0.34916975338139378</v>
      </c>
    </row>
    <row r="12" spans="1:57" x14ac:dyDescent="0.35">
      <c r="A12">
        <v>2</v>
      </c>
      <c r="B12">
        <f t="shared" ref="B12:B20" si="22">1/(1+EXP(-(A12-$B$3)/$B$4))</f>
        <v>0.99999999999999312</v>
      </c>
      <c r="C12">
        <f t="shared" ref="C12:C20" si="23">1/(1+EXP((A12-$B$5)/$B$6))</f>
        <v>0.99999993122223951</v>
      </c>
      <c r="D12">
        <f t="shared" ref="D12:D20" si="24">B12*C12</f>
        <v>0.99999993122223263</v>
      </c>
      <c r="G12">
        <v>2</v>
      </c>
      <c r="H12">
        <f t="shared" ref="H12:H20" si="25">1/(1+EXP(-(G12-$H$4)*$H$3))</f>
        <v>0.99999999999999312</v>
      </c>
      <c r="I12">
        <f t="shared" ref="I12:I20" si="26">1-1/(EXP(-$H$5*(G12-$H$6)))</f>
        <v>0.99999993122223485</v>
      </c>
      <c r="J12">
        <f t="shared" ref="J12:J20" si="27">I12*H12</f>
        <v>0.99999993122222797</v>
      </c>
      <c r="K12">
        <f t="shared" ref="K12:K20" si="28">J12/$J$20</f>
        <v>-0.2796351619546007</v>
      </c>
      <c r="O12" t="str">
        <f>CONCATENATE("invsel(c(",O7,",",O8,",",O9,",",O10,"))")</f>
        <v>invsel(c(3.78792789566,0.462458026600594,9.76714339228,0.373952507323135))</v>
      </c>
      <c r="P12" t="str">
        <f>CONCATENATE("invsel(c(",P7,",",P8,",",P9,",",P10,"))")</f>
        <v>invsel(c(-10,0.367879441171442,9.32456556011,0.444118022712467))</v>
      </c>
      <c r="Q12" t="str">
        <f t="shared" ref="Q12:U12" si="29">CONCATENATE("invsel(c(",Q7,",",Q8,",",Q9,",",Q10,"))")</f>
        <v>invsel(c(3.47046773474,1.28332083148355,20,0.367879441171442))</v>
      </c>
      <c r="R12" t="str">
        <f t="shared" si="29"/>
        <v>invsel(c(5.24912512874,0.810378025411032,20,0.367879441171442))</v>
      </c>
      <c r="S12" t="str">
        <f t="shared" si="29"/>
        <v>invsel(c(-5,0.367879441171442,15,0.135335283236613))</v>
      </c>
      <c r="T12" t="str">
        <f t="shared" si="29"/>
        <v>invsel(c(-5,0.367879441171442,15,0.135335283236613))</v>
      </c>
      <c r="U12" t="str">
        <f t="shared" si="29"/>
        <v>invsel(c(0.5,0.00744658307092434,20,0.367879441171442))</v>
      </c>
      <c r="AC12">
        <v>3</v>
      </c>
      <c r="AD12">
        <v>0.138993245174</v>
      </c>
      <c r="AE12">
        <v>2.5128957771E-2</v>
      </c>
      <c r="AF12" s="7">
        <f t="shared" si="10"/>
        <v>0.91019272461800005</v>
      </c>
      <c r="AG12" s="8">
        <f t="shared" si="11"/>
        <v>3.8130568534310001</v>
      </c>
      <c r="AH12" s="8">
        <v>0.98362647539799997</v>
      </c>
      <c r="AI12" s="9">
        <v>9.7671433922799995</v>
      </c>
      <c r="AJ12" s="16">
        <f t="shared" si="12"/>
        <v>3.8130568534310001</v>
      </c>
      <c r="AK12" s="17">
        <f t="shared" si="13"/>
        <v>0.40244665518127715</v>
      </c>
      <c r="AL12" s="17">
        <f t="shared" si="14"/>
        <v>9.7671433922799995</v>
      </c>
      <c r="AM12" s="18">
        <f t="shared" si="15"/>
        <v>0.37395250732313468</v>
      </c>
      <c r="AN12" s="16">
        <f t="shared" si="16"/>
        <v>-0.15859064501024059</v>
      </c>
      <c r="AO12" s="17">
        <f t="shared" si="17"/>
        <v>-0.63336369531362779</v>
      </c>
      <c r="AP12" s="17">
        <f t="shared" si="18"/>
        <v>0.65841735542295221</v>
      </c>
      <c r="AQ12" s="18">
        <f t="shared" si="19"/>
        <v>-0.63755953979701696</v>
      </c>
      <c r="AR12" s="24">
        <f t="shared" si="20"/>
        <v>3.5077756139607064E-3</v>
      </c>
      <c r="AS12" s="25">
        <f t="shared" si="5"/>
        <v>-9.2696510816355771E-3</v>
      </c>
      <c r="AT12" s="17">
        <f t="shared" si="6"/>
        <v>0</v>
      </c>
      <c r="AU12" s="18">
        <f t="shared" si="7"/>
        <v>0</v>
      </c>
      <c r="AV12" s="3">
        <f t="shared" si="21"/>
        <v>9.203023979801946E-4</v>
      </c>
      <c r="AW12" s="3">
        <f t="shared" si="8"/>
        <v>1.0931812555313204E-2</v>
      </c>
      <c r="AX12" s="3">
        <f t="shared" si="8"/>
        <v>0.11708954529753243</v>
      </c>
      <c r="AY12" s="3">
        <f t="shared" si="8"/>
        <v>0.61408496441441751</v>
      </c>
      <c r="AZ12" s="3">
        <f t="shared" si="8"/>
        <v>0.95022847983801106</v>
      </c>
      <c r="BA12" s="3">
        <f t="shared" si="8"/>
        <v>0.99561191085067824</v>
      </c>
      <c r="BB12" s="3">
        <f t="shared" si="8"/>
        <v>0.9990255086864066</v>
      </c>
      <c r="BC12" s="3">
        <f t="shared" si="8"/>
        <v>0.99118230620753334</v>
      </c>
      <c r="BD12" s="3">
        <f t="shared" si="8"/>
        <v>0.88609141297496186</v>
      </c>
      <c r="BE12" s="3">
        <f t="shared" si="8"/>
        <v>0.34916975338681949</v>
      </c>
    </row>
    <row r="13" spans="1:57" x14ac:dyDescent="0.35">
      <c r="A13">
        <v>3</v>
      </c>
      <c r="B13">
        <f t="shared" si="22"/>
        <v>0.99999999999999956</v>
      </c>
      <c r="C13">
        <f t="shared" si="23"/>
        <v>0.99999934637513666</v>
      </c>
      <c r="D13">
        <f t="shared" si="24"/>
        <v>0.99999934637513621</v>
      </c>
      <c r="G13">
        <v>3</v>
      </c>
      <c r="H13">
        <f t="shared" si="25"/>
        <v>0.99999999999999956</v>
      </c>
      <c r="I13">
        <f t="shared" si="26"/>
        <v>0.99999934637470944</v>
      </c>
      <c r="J13">
        <f t="shared" si="27"/>
        <v>0.999999346374709</v>
      </c>
      <c r="K13">
        <f t="shared" si="28"/>
        <v>-0.27963499841065881</v>
      </c>
      <c r="AC13">
        <v>4</v>
      </c>
      <c r="AD13">
        <v>0.13897781826</v>
      </c>
      <c r="AE13">
        <v>2.43305698269E-2</v>
      </c>
      <c r="AF13" s="7">
        <f t="shared" si="10"/>
        <v>0.91017729770400002</v>
      </c>
      <c r="AG13" s="8">
        <f t="shared" si="11"/>
        <v>3.8122584654869001</v>
      </c>
      <c r="AH13" s="8">
        <v>0.98362647539799997</v>
      </c>
      <c r="AI13" s="9">
        <v>9.7671433922799995</v>
      </c>
      <c r="AJ13" s="16">
        <f t="shared" si="12"/>
        <v>3.8122584654869001</v>
      </c>
      <c r="AK13" s="17">
        <f t="shared" si="13"/>
        <v>0.40245286373910555</v>
      </c>
      <c r="AL13" s="17">
        <f t="shared" si="14"/>
        <v>9.7671433922799995</v>
      </c>
      <c r="AM13" s="18">
        <f t="shared" si="15"/>
        <v>0.37395250732313468</v>
      </c>
      <c r="AN13" s="16">
        <f t="shared" si="16"/>
        <v>-0.15869776793594495</v>
      </c>
      <c r="AO13" s="17">
        <f t="shared" si="17"/>
        <v>-0.63336278167474969</v>
      </c>
      <c r="AP13" s="17">
        <f t="shared" si="18"/>
        <v>0.65841735542295221</v>
      </c>
      <c r="AQ13" s="18">
        <f t="shared" si="19"/>
        <v>-0.63755953979701696</v>
      </c>
      <c r="AR13" s="24">
        <f t="shared" si="20"/>
        <v>3.4006526882563448E-3</v>
      </c>
      <c r="AS13" s="25">
        <f t="shared" si="5"/>
        <v>-9.2687374427574687E-3</v>
      </c>
      <c r="AT13" s="17">
        <f t="shared" si="6"/>
        <v>0</v>
      </c>
      <c r="AU13" s="18">
        <f t="shared" si="7"/>
        <v>0</v>
      </c>
      <c r="AV13" s="3">
        <f t="shared" si="21"/>
        <v>9.2222757343910487E-4</v>
      </c>
      <c r="AW13" s="3">
        <f t="shared" si="8"/>
        <v>1.0954035818403721E-2</v>
      </c>
      <c r="AX13" s="3">
        <f t="shared" si="8"/>
        <v>0.11729801297216329</v>
      </c>
      <c r="AY13" s="3">
        <f t="shared" si="8"/>
        <v>0.61455329151098459</v>
      </c>
      <c r="AZ13" s="3">
        <f t="shared" si="8"/>
        <v>0.95032006566584437</v>
      </c>
      <c r="BA13" s="3">
        <f t="shared" si="8"/>
        <v>0.99562012436711933</v>
      </c>
      <c r="BB13" s="3">
        <f t="shared" si="8"/>
        <v>0.99902618440700752</v>
      </c>
      <c r="BC13" s="3">
        <f t="shared" si="8"/>
        <v>0.99118236095016432</v>
      </c>
      <c r="BD13" s="3">
        <f t="shared" si="8"/>
        <v>0.88609141696803917</v>
      </c>
      <c r="BE13" s="3">
        <f t="shared" si="8"/>
        <v>0.34916975351514457</v>
      </c>
    </row>
    <row r="14" spans="1:57" x14ac:dyDescent="0.35">
      <c r="A14">
        <v>4</v>
      </c>
      <c r="B14">
        <f t="shared" si="22"/>
        <v>1</v>
      </c>
      <c r="C14">
        <f t="shared" si="23"/>
        <v>0.99999378835055974</v>
      </c>
      <c r="D14">
        <f t="shared" si="24"/>
        <v>0.99999378835055974</v>
      </c>
      <c r="G14">
        <v>4</v>
      </c>
      <c r="H14">
        <f t="shared" si="25"/>
        <v>1</v>
      </c>
      <c r="I14">
        <f t="shared" si="26"/>
        <v>0.99999378831197494</v>
      </c>
      <c r="J14">
        <f t="shared" si="27"/>
        <v>0.99999378831197494</v>
      </c>
      <c r="K14">
        <f t="shared" si="28"/>
        <v>-0.27963344418077912</v>
      </c>
      <c r="O14" t="s">
        <v>41</v>
      </c>
      <c r="P14" t="s">
        <v>29</v>
      </c>
      <c r="Q14" t="s">
        <v>30</v>
      </c>
      <c r="R14" t="s">
        <v>31</v>
      </c>
      <c r="S14" t="s">
        <v>32</v>
      </c>
      <c r="T14" t="s">
        <v>39</v>
      </c>
      <c r="U14" t="s">
        <v>33</v>
      </c>
      <c r="AC14">
        <v>5</v>
      </c>
      <c r="AD14">
        <v>0.13889331244700001</v>
      </c>
      <c r="AE14">
        <v>2.19487272747E-2</v>
      </c>
      <c r="AF14" s="7">
        <f t="shared" si="10"/>
        <v>0.91009279189100001</v>
      </c>
      <c r="AG14" s="8">
        <f t="shared" si="11"/>
        <v>3.8098766229347003</v>
      </c>
      <c r="AH14" s="8">
        <v>0.98362647539799997</v>
      </c>
      <c r="AI14" s="9">
        <v>9.7671433922799995</v>
      </c>
      <c r="AJ14" s="16">
        <f t="shared" si="12"/>
        <v>3.8098766229347003</v>
      </c>
      <c r="AK14" s="17">
        <f t="shared" si="13"/>
        <v>0.40248687478259521</v>
      </c>
      <c r="AL14" s="17">
        <f t="shared" si="14"/>
        <v>9.7671433922799995</v>
      </c>
      <c r="AM14" s="18">
        <f t="shared" si="15"/>
        <v>0.37395250732313468</v>
      </c>
      <c r="AN14" s="16">
        <f t="shared" si="16"/>
        <v>-0.1590173547447144</v>
      </c>
      <c r="AO14" s="17">
        <f t="shared" si="17"/>
        <v>-0.63335777668256099</v>
      </c>
      <c r="AP14" s="17">
        <f t="shared" si="18"/>
        <v>0.65841735542295221</v>
      </c>
      <c r="AQ14" s="18">
        <f t="shared" si="19"/>
        <v>-0.63755953979701696</v>
      </c>
      <c r="AR14" s="24">
        <f t="shared" si="20"/>
        <v>3.0810658794868939E-3</v>
      </c>
      <c r="AS14" s="25">
        <f t="shared" si="5"/>
        <v>-9.2637324505687735E-3</v>
      </c>
      <c r="AT14" s="17">
        <f t="shared" si="6"/>
        <v>0</v>
      </c>
      <c r="AU14" s="18">
        <f t="shared" si="7"/>
        <v>0</v>
      </c>
      <c r="AV14" s="3">
        <f t="shared" si="21"/>
        <v>9.2824369057219126E-4</v>
      </c>
      <c r="AW14" s="3">
        <f t="shared" si="8"/>
        <v>1.1022482817335822E-2</v>
      </c>
      <c r="AX14" s="3">
        <f t="shared" si="8"/>
        <v>0.11792986737926571</v>
      </c>
      <c r="AY14" s="3">
        <f t="shared" si="8"/>
        <v>0.61594480967220011</v>
      </c>
      <c r="AZ14" s="3">
        <f t="shared" si="8"/>
        <v>0.95058698555208421</v>
      </c>
      <c r="BA14" s="3">
        <f t="shared" si="8"/>
        <v>0.995643635197624</v>
      </c>
      <c r="BB14" s="3">
        <f t="shared" si="8"/>
        <v>0.99902808269967491</v>
      </c>
      <c r="BC14" s="3">
        <f t="shared" si="8"/>
        <v>0.99118251170772231</v>
      </c>
      <c r="BD14" s="3">
        <f t="shared" si="8"/>
        <v>0.88609142773409577</v>
      </c>
      <c r="BE14" s="3">
        <f t="shared" si="8"/>
        <v>0.34916975385339194</v>
      </c>
    </row>
    <row r="15" spans="1:57" x14ac:dyDescent="0.35">
      <c r="A15">
        <v>5</v>
      </c>
      <c r="B15">
        <f t="shared" si="22"/>
        <v>1</v>
      </c>
      <c r="C15">
        <f t="shared" si="23"/>
        <v>0.99994097108688684</v>
      </c>
      <c r="D15">
        <f t="shared" si="24"/>
        <v>0.99994097108688684</v>
      </c>
      <c r="G15">
        <v>5</v>
      </c>
      <c r="H15">
        <f t="shared" si="25"/>
        <v>1</v>
      </c>
      <c r="I15">
        <f t="shared" si="26"/>
        <v>0.99994096760226858</v>
      </c>
      <c r="J15">
        <f t="shared" si="27"/>
        <v>0.99994096760226858</v>
      </c>
      <c r="K15">
        <f t="shared" si="28"/>
        <v>-0.2796186736520499</v>
      </c>
      <c r="N15">
        <v>1</v>
      </c>
      <c r="O15" s="3">
        <f t="shared" ref="O15:P24" si="30">(1/(1+EXP(-($N15-O$7)/O$8)))*(1/(1+EXP(($N15-O$9)/O$10)))</f>
        <v>2.4033167358153101E-3</v>
      </c>
      <c r="P15" s="3">
        <f>(1/(1+EXP(-($N15-P$7)/P$8)))*(1/(1+EXP(($N15-P$9)/P$10)))</f>
        <v>0.99999999276275187</v>
      </c>
      <c r="Q15" s="3">
        <f t="shared" ref="Q15:U24" si="31">(1/(1+EXP(-($N15-Q$7)/Q$8)))*(1/(1+EXP(($N15-Q$9)/Q$10)))</f>
        <v>0.12729853377445091</v>
      </c>
      <c r="R15" s="3">
        <f t="shared" si="31"/>
        <v>5.2545818490600336E-3</v>
      </c>
      <c r="S15" s="3">
        <f t="shared" si="31"/>
        <v>0.99999991743591454</v>
      </c>
      <c r="T15" s="3">
        <f t="shared" si="31"/>
        <v>0.99999991743591454</v>
      </c>
      <c r="U15" s="3">
        <f t="shared" si="31"/>
        <v>1</v>
      </c>
      <c r="AC15">
        <v>6</v>
      </c>
      <c r="AD15">
        <v>0.13867935738199999</v>
      </c>
      <c r="AE15">
        <v>1.5532551641E-2</v>
      </c>
      <c r="AF15" s="7">
        <f t="shared" si="10"/>
        <v>0.90987883682600001</v>
      </c>
      <c r="AG15" s="8">
        <f t="shared" si="11"/>
        <v>3.8034604473010001</v>
      </c>
      <c r="AH15" s="8">
        <v>0.98362647539799997</v>
      </c>
      <c r="AI15" s="9">
        <v>9.7671433922799995</v>
      </c>
      <c r="AJ15" s="16">
        <f t="shared" si="12"/>
        <v>3.8034604473010001</v>
      </c>
      <c r="AK15" s="17">
        <f t="shared" si="13"/>
        <v>0.40257299810098246</v>
      </c>
      <c r="AL15" s="17">
        <f t="shared" si="14"/>
        <v>9.7671433922799995</v>
      </c>
      <c r="AM15" s="18">
        <f t="shared" si="15"/>
        <v>0.37395250732313468</v>
      </c>
      <c r="AN15" s="16">
        <f t="shared" si="16"/>
        <v>-0.15987829378318261</v>
      </c>
      <c r="AO15" s="17">
        <f t="shared" si="17"/>
        <v>-0.63334510299414137</v>
      </c>
      <c r="AP15" s="17">
        <f t="shared" si="18"/>
        <v>0.65841735542295221</v>
      </c>
      <c r="AQ15" s="18">
        <f t="shared" si="19"/>
        <v>-0.63755953979701696</v>
      </c>
      <c r="AR15" s="24">
        <f t="shared" si="20"/>
        <v>2.2201268410186881E-3</v>
      </c>
      <c r="AS15" s="25">
        <f t="shared" si="5"/>
        <v>-9.2510587621491558E-3</v>
      </c>
      <c r="AT15" s="17">
        <f t="shared" si="6"/>
        <v>0</v>
      </c>
      <c r="AU15" s="18">
        <f t="shared" si="7"/>
        <v>0</v>
      </c>
      <c r="AV15" s="3">
        <f t="shared" si="21"/>
        <v>9.4455074669476705E-4</v>
      </c>
      <c r="AW15" s="3">
        <f t="shared" si="8"/>
        <v>1.1208239189359918E-2</v>
      </c>
      <c r="AX15" s="3">
        <f t="shared" si="8"/>
        <v>0.11964322355169468</v>
      </c>
      <c r="AY15" s="3">
        <f t="shared" si="8"/>
        <v>0.61968418171582029</v>
      </c>
      <c r="AZ15" s="3">
        <f t="shared" si="8"/>
        <v>0.95130092042563752</v>
      </c>
      <c r="BA15" s="3">
        <f t="shared" si="8"/>
        <v>0.9957066348679946</v>
      </c>
      <c r="BB15" s="3">
        <f t="shared" si="8"/>
        <v>0.99903318401653329</v>
      </c>
      <c r="BC15" s="3">
        <f t="shared" si="8"/>
        <v>0.99118291812228054</v>
      </c>
      <c r="BD15" s="3">
        <f t="shared" si="8"/>
        <v>0.88609145685615631</v>
      </c>
      <c r="BE15" s="3">
        <f t="shared" si="8"/>
        <v>0.34916975477170403</v>
      </c>
    </row>
    <row r="16" spans="1:57" x14ac:dyDescent="0.35">
      <c r="A16">
        <v>6</v>
      </c>
      <c r="B16">
        <f t="shared" si="22"/>
        <v>1</v>
      </c>
      <c r="C16">
        <f t="shared" si="23"/>
        <v>0.99943930377053969</v>
      </c>
      <c r="D16">
        <f t="shared" si="24"/>
        <v>0.99943930377053969</v>
      </c>
      <c r="G16">
        <v>6</v>
      </c>
      <c r="H16">
        <f t="shared" si="25"/>
        <v>1</v>
      </c>
      <c r="I16">
        <f t="shared" si="26"/>
        <v>0.99943898921390728</v>
      </c>
      <c r="J16">
        <f t="shared" si="27"/>
        <v>0.99943898921390728</v>
      </c>
      <c r="K16">
        <f t="shared" si="28"/>
        <v>-0.2794783028344684</v>
      </c>
      <c r="N16">
        <v>2</v>
      </c>
      <c r="O16" s="3">
        <f t="shared" si="30"/>
        <v>2.0509568993334157E-2</v>
      </c>
      <c r="P16" s="3">
        <f t="shared" si="30"/>
        <v>0.99999993122223263</v>
      </c>
      <c r="Q16" s="3">
        <f t="shared" si="31"/>
        <v>0.24125154232123955</v>
      </c>
      <c r="R16" s="3">
        <f t="shared" si="31"/>
        <v>1.7821028374495763E-2</v>
      </c>
      <c r="S16" s="3">
        <f t="shared" si="31"/>
        <v>0.9999999945517577</v>
      </c>
      <c r="T16" s="3">
        <f t="shared" si="31"/>
        <v>0.9999999945517577</v>
      </c>
      <c r="U16" s="3">
        <f t="shared" si="31"/>
        <v>1</v>
      </c>
      <c r="AC16">
        <v>7</v>
      </c>
      <c r="AD16">
        <v>0.13878837825199999</v>
      </c>
      <c r="AE16">
        <v>1.17369081373E-2</v>
      </c>
      <c r="AF16" s="7">
        <f t="shared" si="10"/>
        <v>0.90998785769599999</v>
      </c>
      <c r="AG16" s="8">
        <f t="shared" si="11"/>
        <v>3.7996648037973002</v>
      </c>
      <c r="AH16" s="8">
        <v>0.98362647539799997</v>
      </c>
      <c r="AI16" s="9">
        <v>9.7671433922799995</v>
      </c>
      <c r="AJ16" s="16">
        <f t="shared" si="12"/>
        <v>3.7996648037973002</v>
      </c>
      <c r="AK16" s="17">
        <f t="shared" si="13"/>
        <v>0.40252911163480487</v>
      </c>
      <c r="AL16" s="17">
        <f t="shared" si="14"/>
        <v>9.7671433922799995</v>
      </c>
      <c r="AM16" s="18">
        <f t="shared" si="15"/>
        <v>0.37395250732313468</v>
      </c>
      <c r="AN16" s="16">
        <f t="shared" si="16"/>
        <v>-0.16038763085964697</v>
      </c>
      <c r="AO16" s="17">
        <f t="shared" si="17"/>
        <v>-0.63335156120869662</v>
      </c>
      <c r="AP16" s="17">
        <f t="shared" si="18"/>
        <v>0.65841735542295221</v>
      </c>
      <c r="AQ16" s="18">
        <f t="shared" si="19"/>
        <v>-0.63755953979701696</v>
      </c>
      <c r="AR16" s="24">
        <f t="shared" si="20"/>
        <v>1.7107897645543269E-3</v>
      </c>
      <c r="AS16" s="25">
        <f t="shared" si="5"/>
        <v>-9.2575169767044052E-3</v>
      </c>
      <c r="AT16" s="17">
        <f t="shared" si="6"/>
        <v>0</v>
      </c>
      <c r="AU16" s="18">
        <f t="shared" si="7"/>
        <v>0</v>
      </c>
      <c r="AV16" s="3">
        <f t="shared" si="21"/>
        <v>9.527679980660522E-4</v>
      </c>
      <c r="AW16" s="3">
        <f t="shared" si="8"/>
        <v>1.1307763870348767E-2</v>
      </c>
      <c r="AX16" s="3">
        <f t="shared" si="8"/>
        <v>0.12061690497165865</v>
      </c>
      <c r="AY16" s="3">
        <f t="shared" si="8"/>
        <v>0.62191647645468273</v>
      </c>
      <c r="AZ16" s="3">
        <f t="shared" si="8"/>
        <v>0.95175076801283776</v>
      </c>
      <c r="BA16" s="3">
        <f t="shared" si="8"/>
        <v>0.99574885907953714</v>
      </c>
      <c r="BB16" s="3">
        <f t="shared" si="8"/>
        <v>0.99903682661096349</v>
      </c>
      <c r="BC16" s="3">
        <f t="shared" si="8"/>
        <v>0.99118322754079302</v>
      </c>
      <c r="BD16" s="3">
        <f t="shared" si="8"/>
        <v>0.88609148051636755</v>
      </c>
      <c r="BE16" s="3">
        <f t="shared" si="8"/>
        <v>0.34916975556867447</v>
      </c>
    </row>
    <row r="17" spans="1:57" x14ac:dyDescent="0.35">
      <c r="A17">
        <v>7</v>
      </c>
      <c r="B17">
        <f t="shared" si="22"/>
        <v>1</v>
      </c>
      <c r="C17">
        <f t="shared" si="23"/>
        <v>0.99469674274574515</v>
      </c>
      <c r="D17">
        <f t="shared" si="24"/>
        <v>0.99469674274574515</v>
      </c>
      <c r="G17">
        <v>7</v>
      </c>
      <c r="H17">
        <f t="shared" si="25"/>
        <v>1</v>
      </c>
      <c r="I17">
        <f t="shared" si="26"/>
        <v>0.99466846826137612</v>
      </c>
      <c r="J17">
        <f t="shared" si="27"/>
        <v>0.99466846826137612</v>
      </c>
      <c r="K17">
        <f t="shared" si="28"/>
        <v>-0.27814429734354962</v>
      </c>
      <c r="N17">
        <v>3</v>
      </c>
      <c r="O17" s="3">
        <f t="shared" si="30"/>
        <v>0.15397189130052086</v>
      </c>
      <c r="P17" s="3">
        <f t="shared" si="30"/>
        <v>0.99999934637513621</v>
      </c>
      <c r="Q17" s="3">
        <f t="shared" si="31"/>
        <v>0.40936239948652864</v>
      </c>
      <c r="R17" s="3">
        <f t="shared" si="31"/>
        <v>5.8667947269568317E-2</v>
      </c>
      <c r="S17" s="3">
        <f t="shared" si="31"/>
        <v>0.99999999964048114</v>
      </c>
      <c r="T17" s="3">
        <f t="shared" si="31"/>
        <v>0.99999999964048114</v>
      </c>
      <c r="U17" s="3">
        <f t="shared" si="31"/>
        <v>1</v>
      </c>
      <c r="AC17">
        <v>8</v>
      </c>
      <c r="AD17">
        <v>0.13887207385700001</v>
      </c>
      <c r="AE17">
        <v>2.6294135761099999E-2</v>
      </c>
      <c r="AF17" s="7">
        <f t="shared" si="10"/>
        <v>0.91007155330099998</v>
      </c>
      <c r="AG17" s="8">
        <f t="shared" si="11"/>
        <v>3.8142220314211004</v>
      </c>
      <c r="AH17" s="8">
        <v>0.98362647539799997</v>
      </c>
      <c r="AI17" s="9">
        <v>9.7671433922799995</v>
      </c>
      <c r="AJ17" s="16">
        <f t="shared" si="12"/>
        <v>3.8142220314211004</v>
      </c>
      <c r="AK17" s="17">
        <f t="shared" si="13"/>
        <v>0.40249542312708614</v>
      </c>
      <c r="AL17" s="17">
        <f t="shared" si="14"/>
        <v>9.7671433922799995</v>
      </c>
      <c r="AM17" s="18">
        <f t="shared" si="15"/>
        <v>0.37395250732313468</v>
      </c>
      <c r="AN17" s="16">
        <f t="shared" si="16"/>
        <v>-0.15843431001636124</v>
      </c>
      <c r="AO17" s="17">
        <f t="shared" si="17"/>
        <v>-0.63335651872773358</v>
      </c>
      <c r="AP17" s="17">
        <f t="shared" si="18"/>
        <v>0.65841735542295221</v>
      </c>
      <c r="AQ17" s="18">
        <f t="shared" si="19"/>
        <v>-0.63755953979701696</v>
      </c>
      <c r="AR17" s="24">
        <f t="shared" si="20"/>
        <v>3.6641106078400543E-3</v>
      </c>
      <c r="AS17" s="25">
        <f t="shared" si="5"/>
        <v>-9.2624744957413574E-3</v>
      </c>
      <c r="AT17" s="17">
        <f t="shared" si="6"/>
        <v>0</v>
      </c>
      <c r="AU17" s="18">
        <f t="shared" si="7"/>
        <v>0</v>
      </c>
      <c r="AV17" s="3">
        <f t="shared" si="21"/>
        <v>9.1842131102272016E-4</v>
      </c>
      <c r="AW17" s="3">
        <f t="shared" si="8"/>
        <v>1.0906443266296919E-2</v>
      </c>
      <c r="AX17" s="3">
        <f t="shared" si="8"/>
        <v>0.11681585701811689</v>
      </c>
      <c r="AY17" s="3">
        <f t="shared" si="8"/>
        <v>0.61338534822665569</v>
      </c>
      <c r="AZ17" s="3">
        <f t="shared" si="8"/>
        <v>0.95007445069091478</v>
      </c>
      <c r="BA17" s="3">
        <f t="shared" si="8"/>
        <v>0.99559650846558811</v>
      </c>
      <c r="BB17" s="3">
        <f t="shared" si="8"/>
        <v>0.99902410566138755</v>
      </c>
      <c r="BC17" s="3">
        <f t="shared" si="8"/>
        <v>0.99118218107188383</v>
      </c>
      <c r="BD17" s="3">
        <f t="shared" si="8"/>
        <v>0.88609140297436861</v>
      </c>
      <c r="BE17" s="3">
        <f t="shared" si="8"/>
        <v>0.34916975303614367</v>
      </c>
    </row>
    <row r="18" spans="1:57" x14ac:dyDescent="0.35">
      <c r="A18">
        <v>8</v>
      </c>
      <c r="B18">
        <f t="shared" si="22"/>
        <v>1</v>
      </c>
      <c r="C18">
        <f t="shared" si="23"/>
        <v>0.95177554497671724</v>
      </c>
      <c r="D18">
        <f t="shared" si="24"/>
        <v>0.95177554497671724</v>
      </c>
      <c r="G18">
        <v>8</v>
      </c>
      <c r="H18">
        <f t="shared" si="25"/>
        <v>1</v>
      </c>
      <c r="I18">
        <f t="shared" si="26"/>
        <v>0.94933211377640259</v>
      </c>
      <c r="J18">
        <f t="shared" si="27"/>
        <v>0.94933211377640259</v>
      </c>
      <c r="K18">
        <f t="shared" si="28"/>
        <v>-0.26546665764277305</v>
      </c>
      <c r="N18">
        <v>4</v>
      </c>
      <c r="O18" s="3">
        <f t="shared" si="30"/>
        <v>0.61267616210060671</v>
      </c>
      <c r="P18" s="3">
        <f t="shared" si="30"/>
        <v>0.99999378835055974</v>
      </c>
      <c r="Q18" s="3">
        <f t="shared" si="31"/>
        <v>0.60171751209524882</v>
      </c>
      <c r="R18" s="3">
        <f t="shared" si="31"/>
        <v>0.17633033542478793</v>
      </c>
      <c r="S18" s="3">
        <f t="shared" si="31"/>
        <v>0.99999999997627609</v>
      </c>
      <c r="T18" s="3">
        <f t="shared" si="31"/>
        <v>0.99999999997627609</v>
      </c>
      <c r="U18" s="3">
        <f t="shared" si="31"/>
        <v>1</v>
      </c>
      <c r="AC18">
        <v>9</v>
      </c>
      <c r="AD18">
        <v>0.136154324194</v>
      </c>
      <c r="AE18">
        <v>-4.19836619569E-3</v>
      </c>
      <c r="AF18" s="7">
        <f t="shared" si="10"/>
        <v>0.907353803638</v>
      </c>
      <c r="AG18" s="8">
        <f t="shared" si="11"/>
        <v>3.7837295294643103</v>
      </c>
      <c r="AH18" s="8">
        <v>0.98362647539799997</v>
      </c>
      <c r="AI18" s="9">
        <v>9.7671433922799995</v>
      </c>
      <c r="AJ18" s="16">
        <f t="shared" si="12"/>
        <v>3.7837295294643103</v>
      </c>
      <c r="AK18" s="17">
        <f t="shared" si="13"/>
        <v>0.40359079272360998</v>
      </c>
      <c r="AL18" s="17">
        <f t="shared" si="14"/>
        <v>9.7671433922799995</v>
      </c>
      <c r="AM18" s="18">
        <f t="shared" si="15"/>
        <v>0.37395250732313468</v>
      </c>
      <c r="AN18" s="16">
        <f t="shared" si="16"/>
        <v>-0.16252621128064604</v>
      </c>
      <c r="AO18" s="17">
        <f t="shared" si="17"/>
        <v>-0.63319533065525313</v>
      </c>
      <c r="AP18" s="17">
        <f t="shared" si="18"/>
        <v>0.65841735542295221</v>
      </c>
      <c r="AQ18" s="18">
        <f t="shared" si="19"/>
        <v>-0.63755953979701696</v>
      </c>
      <c r="AR18" s="24">
        <f t="shared" si="20"/>
        <v>-4.2779065644474312E-4</v>
      </c>
      <c r="AS18" s="25">
        <f t="shared" si="5"/>
        <v>-9.1012864232609125E-3</v>
      </c>
      <c r="AT18" s="17">
        <f t="shared" si="6"/>
        <v>0</v>
      </c>
      <c r="AU18" s="18">
        <f t="shared" si="7"/>
        <v>0</v>
      </c>
      <c r="AV18" s="3">
        <f t="shared" si="21"/>
        <v>1.0093831986565005E-3</v>
      </c>
      <c r="AW18" s="3">
        <f t="shared" si="8"/>
        <v>1.1895259816035265E-2</v>
      </c>
      <c r="AX18" s="3">
        <f t="shared" si="8"/>
        <v>0.12544020090498767</v>
      </c>
      <c r="AY18" s="3">
        <f t="shared" si="8"/>
        <v>0.63085002918869271</v>
      </c>
      <c r="AZ18" s="3">
        <f t="shared" si="8"/>
        <v>0.95318301308378017</v>
      </c>
      <c r="BA18" s="3">
        <f t="shared" si="8"/>
        <v>0.9958527784817125</v>
      </c>
      <c r="BB18" s="3">
        <f t="shared" si="8"/>
        <v>0.99904330262128915</v>
      </c>
      <c r="BC18" s="3">
        <f t="shared" si="8"/>
        <v>0.991183575986888</v>
      </c>
      <c r="BD18" s="3">
        <f t="shared" si="8"/>
        <v>0.88609149242420404</v>
      </c>
      <c r="BE18" s="3">
        <f t="shared" si="8"/>
        <v>0.34916975549468876</v>
      </c>
    </row>
    <row r="19" spans="1:57" x14ac:dyDescent="0.35">
      <c r="A19">
        <v>9</v>
      </c>
      <c r="B19">
        <f t="shared" si="22"/>
        <v>1</v>
      </c>
      <c r="C19">
        <f t="shared" si="23"/>
        <v>0.67498283230092038</v>
      </c>
      <c r="D19">
        <f t="shared" si="24"/>
        <v>0.67498283230092038</v>
      </c>
      <c r="G19">
        <v>9</v>
      </c>
      <c r="H19">
        <f t="shared" si="25"/>
        <v>1</v>
      </c>
      <c r="I19">
        <f t="shared" si="26"/>
        <v>0.51848083811088586</v>
      </c>
      <c r="J19">
        <f t="shared" si="27"/>
        <v>0.51848083811088586</v>
      </c>
      <c r="K19">
        <f t="shared" si="28"/>
        <v>-0.14498548310727319</v>
      </c>
      <c r="N19">
        <v>5</v>
      </c>
      <c r="O19" s="3">
        <f t="shared" si="30"/>
        <v>0.93219407263413301</v>
      </c>
      <c r="P19" s="3">
        <f t="shared" si="30"/>
        <v>0.99994097108688684</v>
      </c>
      <c r="Q19" s="3">
        <f t="shared" si="31"/>
        <v>0.76707265358686672</v>
      </c>
      <c r="R19" s="3">
        <f t="shared" si="31"/>
        <v>0.42374499904426627</v>
      </c>
      <c r="S19" s="3">
        <f t="shared" si="31"/>
        <v>0.99999999999843459</v>
      </c>
      <c r="T19" s="3">
        <f t="shared" si="31"/>
        <v>0.99999999999843459</v>
      </c>
      <c r="U19" s="3">
        <f t="shared" si="31"/>
        <v>1</v>
      </c>
      <c r="AC19">
        <v>10</v>
      </c>
      <c r="AD19">
        <v>0.132735923359</v>
      </c>
      <c r="AE19">
        <v>-2.8536562925600001E-2</v>
      </c>
      <c r="AF19" s="7">
        <f t="shared" si="10"/>
        <v>0.903935402803</v>
      </c>
      <c r="AG19" s="8">
        <f t="shared" si="11"/>
        <v>3.7593913327344004</v>
      </c>
      <c r="AH19" s="8">
        <v>0.98362647539799997</v>
      </c>
      <c r="AI19" s="9">
        <v>9.7671433922799995</v>
      </c>
      <c r="AJ19" s="16">
        <f t="shared" si="12"/>
        <v>3.7593913327344004</v>
      </c>
      <c r="AK19" s="17">
        <f t="shared" si="13"/>
        <v>0.40497278858859243</v>
      </c>
      <c r="AL19" s="17">
        <f t="shared" si="14"/>
        <v>9.7671433922799995</v>
      </c>
      <c r="AM19" s="18">
        <f t="shared" si="15"/>
        <v>0.37395250732313468</v>
      </c>
      <c r="AN19" s="16">
        <f t="shared" si="16"/>
        <v>-0.16579321655545057</v>
      </c>
      <c r="AO19" s="17">
        <f t="shared" si="17"/>
        <v>-0.63299197572457389</v>
      </c>
      <c r="AP19" s="17">
        <f t="shared" si="18"/>
        <v>0.65841735542295221</v>
      </c>
      <c r="AQ19" s="18">
        <f t="shared" si="19"/>
        <v>-0.63755953979701696</v>
      </c>
      <c r="AR19" s="24">
        <f t="shared" si="20"/>
        <v>-3.6947959312492729E-3</v>
      </c>
      <c r="AS19" s="25">
        <f t="shared" si="5"/>
        <v>-8.8979314925816677E-3</v>
      </c>
      <c r="AT19" s="17">
        <f t="shared" si="6"/>
        <v>0</v>
      </c>
      <c r="AU19" s="18">
        <f t="shared" si="7"/>
        <v>0</v>
      </c>
      <c r="AV19" s="3">
        <f t="shared" si="21"/>
        <v>1.0973383844399365E-3</v>
      </c>
      <c r="AW19" s="3">
        <f t="shared" si="8"/>
        <v>1.2812129458179852E-2</v>
      </c>
      <c r="AX19" s="3">
        <f t="shared" si="8"/>
        <v>0.13294506563810815</v>
      </c>
      <c r="AY19" s="3">
        <f t="shared" si="8"/>
        <v>0.64431330429061195</v>
      </c>
      <c r="AZ19" s="3">
        <f t="shared" si="8"/>
        <v>0.95535633420859578</v>
      </c>
      <c r="BA19" s="3">
        <f t="shared" si="8"/>
        <v>0.99601843984426841</v>
      </c>
      <c r="BB19" s="3">
        <f t="shared" si="8"/>
        <v>0.99905448666464669</v>
      </c>
      <c r="BC19" s="3">
        <f t="shared" si="8"/>
        <v>0.99118427109482954</v>
      </c>
      <c r="BD19" s="3">
        <f t="shared" si="8"/>
        <v>0.88609152668607805</v>
      </c>
      <c r="BE19" s="3">
        <f t="shared" si="8"/>
        <v>0.34916975603097544</v>
      </c>
    </row>
    <row r="20" spans="1:57" x14ac:dyDescent="0.35">
      <c r="A20">
        <v>10</v>
      </c>
      <c r="B20">
        <f t="shared" si="22"/>
        <v>1</v>
      </c>
      <c r="C20">
        <f t="shared" si="23"/>
        <v>0.17933720022834049</v>
      </c>
      <c r="D20">
        <f t="shared" si="24"/>
        <v>0.17933720022834049</v>
      </c>
      <c r="G20">
        <v>10</v>
      </c>
      <c r="H20">
        <f t="shared" si="25"/>
        <v>1</v>
      </c>
      <c r="I20">
        <f t="shared" si="26"/>
        <v>-3.5760879434202906</v>
      </c>
      <c r="J20">
        <f t="shared" si="27"/>
        <v>-3.5760879434202906</v>
      </c>
      <c r="K20">
        <f t="shared" si="28"/>
        <v>1</v>
      </c>
      <c r="N20">
        <v>6</v>
      </c>
      <c r="O20" s="3">
        <f t="shared" si="30"/>
        <v>0.99165923400165978</v>
      </c>
      <c r="P20" s="3">
        <f t="shared" si="30"/>
        <v>0.99943930377053969</v>
      </c>
      <c r="Q20" s="3">
        <f t="shared" si="31"/>
        <v>0.87772742315820695</v>
      </c>
      <c r="R20" s="3">
        <f t="shared" si="31"/>
        <v>0.71637962318852577</v>
      </c>
      <c r="S20" s="3">
        <f t="shared" si="31"/>
        <v>0.99999999999989675</v>
      </c>
      <c r="T20" s="3">
        <f t="shared" si="31"/>
        <v>0.99999999999989675</v>
      </c>
      <c r="U20" s="3">
        <f t="shared" si="31"/>
        <v>1</v>
      </c>
      <c r="AC20">
        <v>11</v>
      </c>
      <c r="AD20">
        <v>9.9437687694899995E-2</v>
      </c>
      <c r="AE20">
        <v>0.144452201498</v>
      </c>
      <c r="AF20" s="7">
        <f t="shared" si="10"/>
        <v>0.87063716713890005</v>
      </c>
      <c r="AG20" s="8">
        <f t="shared" si="11"/>
        <v>3.9323800971580001</v>
      </c>
      <c r="AH20" s="8">
        <v>0.98362647539799997</v>
      </c>
      <c r="AI20" s="9">
        <v>9.7671433922799995</v>
      </c>
      <c r="AJ20" s="16">
        <f t="shared" si="12"/>
        <v>3.9323800971580001</v>
      </c>
      <c r="AK20" s="17">
        <f t="shared" si="13"/>
        <v>0.41868469211299386</v>
      </c>
      <c r="AL20" s="17">
        <f t="shared" si="14"/>
        <v>9.7671433922799995</v>
      </c>
      <c r="AM20" s="18">
        <f t="shared" si="15"/>
        <v>0.37395250732313468</v>
      </c>
      <c r="AN20" s="16">
        <f t="shared" si="16"/>
        <v>-0.14259042623821189</v>
      </c>
      <c r="AO20" s="17">
        <f t="shared" si="17"/>
        <v>-0.6309750117446109</v>
      </c>
      <c r="AP20" s="17">
        <f t="shared" si="18"/>
        <v>0.65841735542295221</v>
      </c>
      <c r="AQ20" s="18">
        <f t="shared" si="19"/>
        <v>-0.63755953979701696</v>
      </c>
      <c r="AR20" s="24">
        <f t="shared" si="20"/>
        <v>1.9507994385989408E-2</v>
      </c>
      <c r="AS20" s="25">
        <f t="shared" si="5"/>
        <v>-6.8809675126186853E-3</v>
      </c>
      <c r="AT20" s="17">
        <f t="shared" si="6"/>
        <v>0</v>
      </c>
      <c r="AU20" s="18">
        <f t="shared" si="7"/>
        <v>0</v>
      </c>
      <c r="AV20" s="3">
        <f t="shared" si="21"/>
        <v>9.0760702592243526E-4</v>
      </c>
      <c r="AW20" s="3">
        <f t="shared" si="8"/>
        <v>9.8016081829011715E-3</v>
      </c>
      <c r="AX20" s="3">
        <f t="shared" si="8"/>
        <v>9.7358391154565918E-2</v>
      </c>
      <c r="AY20" s="3">
        <f t="shared" si="8"/>
        <v>0.54028874331980448</v>
      </c>
      <c r="AZ20" s="3">
        <f t="shared" si="8"/>
        <v>0.92756663518141791</v>
      </c>
      <c r="BA20" s="3">
        <f t="shared" si="8"/>
        <v>0.99284285386190974</v>
      </c>
      <c r="BB20" s="3">
        <f t="shared" si="8"/>
        <v>0.99873210942147816</v>
      </c>
      <c r="BC20" s="3">
        <f t="shared" si="8"/>
        <v>0.99115253533172043</v>
      </c>
      <c r="BD20" s="3">
        <f t="shared" si="8"/>
        <v>0.8860887438326851</v>
      </c>
      <c r="BE20" s="3">
        <f t="shared" si="8"/>
        <v>0.34916964942068951</v>
      </c>
    </row>
    <row r="21" spans="1:57" x14ac:dyDescent="0.35">
      <c r="N21">
        <v>7</v>
      </c>
      <c r="O21" s="3">
        <f t="shared" si="30"/>
        <v>0.99842764957739771</v>
      </c>
      <c r="P21" s="3">
        <f t="shared" si="30"/>
        <v>0.99469674274574515</v>
      </c>
      <c r="Q21" s="3">
        <f t="shared" si="31"/>
        <v>0.93993094963133339</v>
      </c>
      <c r="R21" s="3">
        <f t="shared" si="31"/>
        <v>0.89665197134014385</v>
      </c>
      <c r="S21" s="3">
        <f t="shared" si="31"/>
        <v>0.99999999999999312</v>
      </c>
      <c r="T21" s="3">
        <f t="shared" si="31"/>
        <v>0.99999999999999312</v>
      </c>
      <c r="U21" s="3">
        <f t="shared" si="31"/>
        <v>0.99999999999999956</v>
      </c>
      <c r="AC21">
        <v>12</v>
      </c>
      <c r="AD21">
        <v>6.53447548436E-2</v>
      </c>
      <c r="AE21">
        <v>0.128068257963</v>
      </c>
      <c r="AF21" s="7">
        <f t="shared" si="10"/>
        <v>0.83654423428760005</v>
      </c>
      <c r="AG21" s="8">
        <f t="shared" si="11"/>
        <v>3.9159961536230004</v>
      </c>
      <c r="AH21" s="8">
        <v>0.98362647539799997</v>
      </c>
      <c r="AI21" s="9">
        <v>9.7671433922799995</v>
      </c>
      <c r="AJ21" s="16">
        <f t="shared" si="12"/>
        <v>3.9159961536230004</v>
      </c>
      <c r="AK21" s="17">
        <f t="shared" si="13"/>
        <v>0.43320499463752127</v>
      </c>
      <c r="AL21" s="17">
        <f t="shared" si="14"/>
        <v>9.7671433922799995</v>
      </c>
      <c r="AM21" s="18">
        <f t="shared" si="15"/>
        <v>0.37395250732313468</v>
      </c>
      <c r="AN21" s="16">
        <f t="shared" si="16"/>
        <v>-0.14478624728801501</v>
      </c>
      <c r="AO21" s="17">
        <f t="shared" si="17"/>
        <v>-0.62884048922303926</v>
      </c>
      <c r="AP21" s="17">
        <f t="shared" si="18"/>
        <v>0.65841735542295221</v>
      </c>
      <c r="AQ21" s="18">
        <f t="shared" si="19"/>
        <v>-0.63755953979701696</v>
      </c>
      <c r="AR21" s="24">
        <f t="shared" si="20"/>
        <v>1.7312173336186287E-2</v>
      </c>
      <c r="AS21" s="25">
        <f t="shared" si="5"/>
        <v>-4.7464449910470385E-3</v>
      </c>
      <c r="AT21" s="17">
        <f t="shared" si="6"/>
        <v>0</v>
      </c>
      <c r="AU21" s="18">
        <f t="shared" si="7"/>
        <v>0</v>
      </c>
      <c r="AV21" s="3">
        <f t="shared" si="21"/>
        <v>1.1916601947808672E-3</v>
      </c>
      <c r="AW21" s="3">
        <f t="shared" si="8"/>
        <v>1.1857814690083868E-2</v>
      </c>
      <c r="AX21" s="3">
        <f t="shared" si="8"/>
        <v>0.10769897066798383</v>
      </c>
      <c r="AY21" s="3">
        <f t="shared" si="8"/>
        <v>0.54832666781939765</v>
      </c>
      <c r="AZ21" s="3">
        <f t="shared" si="8"/>
        <v>0.92429940386469844</v>
      </c>
      <c r="BA21" s="3">
        <f t="shared" si="8"/>
        <v>0.9918814905392167</v>
      </c>
      <c r="BB21" s="3">
        <f t="shared" si="8"/>
        <v>0.99858055479534469</v>
      </c>
      <c r="BC21" s="3">
        <f t="shared" si="8"/>
        <v>0.99113258511057933</v>
      </c>
      <c r="BD21" s="3">
        <f t="shared" si="8"/>
        <v>0.88608656137140274</v>
      </c>
      <c r="BE21" s="3">
        <f t="shared" si="8"/>
        <v>0.3491695491209581</v>
      </c>
    </row>
    <row r="22" spans="1:57" x14ac:dyDescent="0.35">
      <c r="N22">
        <v>8</v>
      </c>
      <c r="O22" s="3">
        <f t="shared" si="30"/>
        <v>0.99110256890255821</v>
      </c>
      <c r="P22" s="3">
        <f t="shared" si="30"/>
        <v>0.95177554497671724</v>
      </c>
      <c r="Q22" s="3">
        <f t="shared" si="31"/>
        <v>0.97151668718789108</v>
      </c>
      <c r="R22" s="3">
        <f t="shared" si="31"/>
        <v>0.96753401270577555</v>
      </c>
      <c r="S22" s="3">
        <f t="shared" si="31"/>
        <v>0.99999999999999956</v>
      </c>
      <c r="T22" s="3">
        <f t="shared" si="31"/>
        <v>0.99999999999999956</v>
      </c>
      <c r="U22" s="3">
        <f t="shared" si="31"/>
        <v>0.99999999999999312</v>
      </c>
      <c r="AC22">
        <v>13</v>
      </c>
      <c r="AD22">
        <v>1.69617629215E-2</v>
      </c>
      <c r="AE22">
        <v>-6.3202937996599998E-2</v>
      </c>
      <c r="AF22" s="7">
        <f t="shared" si="10"/>
        <v>0.7881612423655</v>
      </c>
      <c r="AG22" s="8">
        <f t="shared" si="11"/>
        <v>3.7247249576634003</v>
      </c>
      <c r="AH22" s="8">
        <v>0.98362647539799997</v>
      </c>
      <c r="AI22" s="9">
        <v>9.7671433922799995</v>
      </c>
      <c r="AJ22" s="16">
        <f t="shared" si="12"/>
        <v>3.7247249576634003</v>
      </c>
      <c r="AK22" s="17">
        <f t="shared" si="13"/>
        <v>0.45468007356637846</v>
      </c>
      <c r="AL22" s="17">
        <f t="shared" si="14"/>
        <v>9.7671433922799995</v>
      </c>
      <c r="AM22" s="18">
        <f t="shared" si="15"/>
        <v>0.37395250732313468</v>
      </c>
      <c r="AN22" s="16">
        <f t="shared" si="16"/>
        <v>-0.17044813995428101</v>
      </c>
      <c r="AO22" s="17">
        <f t="shared" si="17"/>
        <v>-0.62568613573680398</v>
      </c>
      <c r="AP22" s="17">
        <f t="shared" si="18"/>
        <v>0.65841735542295221</v>
      </c>
      <c r="AQ22" s="18">
        <f t="shared" si="19"/>
        <v>-0.63755953979701696</v>
      </c>
      <c r="AR22" s="24">
        <f t="shared" si="20"/>
        <v>-8.349719330079719E-3</v>
      </c>
      <c r="AS22" s="25">
        <f t="shared" si="5"/>
        <v>-1.5920915048117656E-3</v>
      </c>
      <c r="AT22" s="17">
        <f t="shared" si="6"/>
        <v>0</v>
      </c>
      <c r="AU22" s="18">
        <f t="shared" si="7"/>
        <v>0</v>
      </c>
      <c r="AV22" s="3">
        <f t="shared" si="21"/>
        <v>2.4908926927395326E-3</v>
      </c>
      <c r="AW22" s="3">
        <f t="shared" si="8"/>
        <v>2.2025742060979327E-2</v>
      </c>
      <c r="AX22" s="3">
        <f t="shared" si="8"/>
        <v>0.16883269300476389</v>
      </c>
      <c r="AY22" s="3">
        <f t="shared" si="8"/>
        <v>0.64689652823061949</v>
      </c>
      <c r="AZ22" s="3">
        <f t="shared" si="8"/>
        <v>0.94293053826191564</v>
      </c>
      <c r="BA22" s="3">
        <f t="shared" si="8"/>
        <v>0.99329261885246589</v>
      </c>
      <c r="BB22" s="3">
        <f t="shared" si="8"/>
        <v>0.99864595795598343</v>
      </c>
      <c r="BC22" s="3">
        <f t="shared" si="8"/>
        <v>0.99113059884398902</v>
      </c>
      <c r="BD22" s="3">
        <f t="shared" si="8"/>
        <v>0.88608554768492798</v>
      </c>
      <c r="BE22" s="3">
        <f t="shared" si="8"/>
        <v>0.34916947283080352</v>
      </c>
    </row>
    <row r="23" spans="1:57" x14ac:dyDescent="0.35">
      <c r="N23">
        <v>9</v>
      </c>
      <c r="O23" s="3">
        <f t="shared" si="30"/>
        <v>0.8860823588652299</v>
      </c>
      <c r="P23" s="3">
        <f t="shared" si="30"/>
        <v>0.67498283230092038</v>
      </c>
      <c r="Q23" s="3">
        <f t="shared" si="31"/>
        <v>0.98672840006187135</v>
      </c>
      <c r="R23" s="3">
        <f t="shared" si="31"/>
        <v>0.99032559066951054</v>
      </c>
      <c r="S23" s="3">
        <f t="shared" si="31"/>
        <v>1</v>
      </c>
      <c r="T23" s="3">
        <f t="shared" si="31"/>
        <v>1</v>
      </c>
      <c r="U23" s="3">
        <f t="shared" si="31"/>
        <v>0.99999999999989675</v>
      </c>
      <c r="AC23">
        <v>14</v>
      </c>
      <c r="AD23">
        <v>-1.2164203827499999E-2</v>
      </c>
      <c r="AE23">
        <v>-0.197764181299</v>
      </c>
      <c r="AF23" s="7">
        <f t="shared" si="10"/>
        <v>0.75903527561649997</v>
      </c>
      <c r="AG23" s="8">
        <f t="shared" si="11"/>
        <v>3.5901637143610001</v>
      </c>
      <c r="AH23" s="8">
        <v>0.98362647539799997</v>
      </c>
      <c r="AI23" s="9">
        <v>9.7671433922799995</v>
      </c>
      <c r="AJ23" s="16">
        <f t="shared" si="12"/>
        <v>3.5901637143610001</v>
      </c>
      <c r="AK23" s="17">
        <f t="shared" si="13"/>
        <v>0.46811781391235707</v>
      </c>
      <c r="AL23" s="17">
        <f t="shared" si="14"/>
        <v>9.7671433922799995</v>
      </c>
      <c r="AM23" s="18">
        <f t="shared" si="15"/>
        <v>0.37395250732313468</v>
      </c>
      <c r="AN23" s="16">
        <f t="shared" si="16"/>
        <v>-0.18853465378347206</v>
      </c>
      <c r="AO23" s="17">
        <f t="shared" si="17"/>
        <v>-0.62371387506340625</v>
      </c>
      <c r="AP23" s="17">
        <f t="shared" si="18"/>
        <v>0.65841735542295221</v>
      </c>
      <c r="AQ23" s="18">
        <f t="shared" si="19"/>
        <v>-0.63755953979701696</v>
      </c>
      <c r="AR23" s="24">
        <f t="shared" si="20"/>
        <v>-2.6436233159270767E-2</v>
      </c>
      <c r="AS23" s="25">
        <f t="shared" si="5"/>
        <v>3.8016916858596428E-4</v>
      </c>
      <c r="AT23" s="17">
        <f t="shared" si="6"/>
        <v>0</v>
      </c>
      <c r="AU23" s="18">
        <f t="shared" si="7"/>
        <v>0</v>
      </c>
      <c r="AV23" s="3">
        <f t="shared" si="21"/>
        <v>3.9379669815782416E-3</v>
      </c>
      <c r="AW23" s="3">
        <f t="shared" si="8"/>
        <v>3.239152963508371E-2</v>
      </c>
      <c r="AX23" s="3">
        <f t="shared" si="8"/>
        <v>0.22085062291334898</v>
      </c>
      <c r="AY23" s="3">
        <f t="shared" si="8"/>
        <v>0.70588832023274239</v>
      </c>
      <c r="AZ23" s="3">
        <f t="shared" si="8"/>
        <v>0.95309769202725192</v>
      </c>
      <c r="BA23" s="3">
        <f t="shared" si="8"/>
        <v>0.99418021541393953</v>
      </c>
      <c r="BB23" s="3">
        <f t="shared" si="8"/>
        <v>0.99870350140234798</v>
      </c>
      <c r="BC23" s="3">
        <f t="shared" si="8"/>
        <v>0.99113201990804889</v>
      </c>
      <c r="BD23" s="3">
        <f t="shared" si="8"/>
        <v>0.88608516958386829</v>
      </c>
      <c r="BE23" s="3">
        <f t="shared" si="8"/>
        <v>0.34916943215836505</v>
      </c>
    </row>
    <row r="24" spans="1:57" x14ac:dyDescent="0.35">
      <c r="N24">
        <v>10</v>
      </c>
      <c r="O24" s="3">
        <f t="shared" si="30"/>
        <v>0.34916931491205</v>
      </c>
      <c r="P24" s="3">
        <f t="shared" si="30"/>
        <v>0.17933720022834049</v>
      </c>
      <c r="Q24" s="3">
        <f t="shared" si="31"/>
        <v>0.99386747186804458</v>
      </c>
      <c r="R24" s="3">
        <f t="shared" si="31"/>
        <v>0.99716405921789908</v>
      </c>
      <c r="S24" s="3">
        <f t="shared" si="31"/>
        <v>1</v>
      </c>
      <c r="T24" s="3">
        <f t="shared" si="31"/>
        <v>1</v>
      </c>
      <c r="U24" s="3">
        <f t="shared" si="31"/>
        <v>0.99999999999843459</v>
      </c>
      <c r="AC24">
        <v>15</v>
      </c>
      <c r="AD24">
        <v>-3.6492356233399997E-2</v>
      </c>
      <c r="AE24">
        <v>-0.208237791176</v>
      </c>
      <c r="AF24" s="7">
        <f t="shared" si="10"/>
        <v>0.73470712321060005</v>
      </c>
      <c r="AG24" s="8">
        <f t="shared" si="11"/>
        <v>3.5796901044840004</v>
      </c>
      <c r="AH24" s="8">
        <v>0.98362647539799997</v>
      </c>
      <c r="AI24" s="9">
        <v>9.7671433922799995</v>
      </c>
      <c r="AJ24" s="16">
        <f t="shared" si="12"/>
        <v>3.5796901044840004</v>
      </c>
      <c r="AK24" s="17">
        <f t="shared" si="13"/>
        <v>0.47964591556145153</v>
      </c>
      <c r="AL24" s="17">
        <f t="shared" si="14"/>
        <v>9.7671433922799995</v>
      </c>
      <c r="AM24" s="18">
        <f t="shared" si="15"/>
        <v>0.37395250732313468</v>
      </c>
      <c r="AN24" s="16">
        <f t="shared" si="16"/>
        <v>-0.18994367502196396</v>
      </c>
      <c r="AO24" s="17">
        <f t="shared" si="17"/>
        <v>-0.62202282875302761</v>
      </c>
      <c r="AP24" s="17">
        <f t="shared" si="18"/>
        <v>0.65841735542295221</v>
      </c>
      <c r="AQ24" s="18">
        <f t="shared" si="19"/>
        <v>-0.63755953979701696</v>
      </c>
      <c r="AR24" s="24">
        <f t="shared" si="20"/>
        <v>-2.784525439776267E-2</v>
      </c>
      <c r="AS24" s="25">
        <f t="shared" si="5"/>
        <v>2.0712154789646053E-3</v>
      </c>
      <c r="AT24" s="17">
        <f t="shared" si="6"/>
        <v>0</v>
      </c>
      <c r="AU24" s="18">
        <f t="shared" si="7"/>
        <v>0</v>
      </c>
      <c r="AV24" s="3">
        <f t="shared" si="21"/>
        <v>4.5943555424824006E-3</v>
      </c>
      <c r="AW24" s="3">
        <f t="shared" si="8"/>
        <v>3.5796558589850723E-2</v>
      </c>
      <c r="AX24" s="3">
        <f t="shared" si="8"/>
        <v>0.2299525283240087</v>
      </c>
      <c r="AY24" s="3">
        <f t="shared" si="8"/>
        <v>0.70605310923997966</v>
      </c>
      <c r="AZ24" s="3">
        <f t="shared" si="8"/>
        <v>0.95078568927915819</v>
      </c>
      <c r="BA24" s="3">
        <f t="shared" si="8"/>
        <v>0.99356444619510953</v>
      </c>
      <c r="BB24" s="3">
        <f t="shared" si="8"/>
        <v>0.99859008252384573</v>
      </c>
      <c r="BC24" s="3">
        <f t="shared" si="8"/>
        <v>0.99111378429351704</v>
      </c>
      <c r="BD24" s="3">
        <f t="shared" si="8"/>
        <v>0.88608269569900622</v>
      </c>
      <c r="BE24" s="3">
        <f t="shared" si="8"/>
        <v>0.34916929016236847</v>
      </c>
    </row>
    <row r="25" spans="1:57" x14ac:dyDescent="0.35">
      <c r="AC25">
        <v>16</v>
      </c>
      <c r="AD25">
        <v>-5.7451401403000001E-2</v>
      </c>
      <c r="AE25">
        <v>4.6438074602499997E-2</v>
      </c>
      <c r="AF25" s="7">
        <f t="shared" si="10"/>
        <v>0.71374807804100004</v>
      </c>
      <c r="AG25" s="8">
        <f t="shared" si="11"/>
        <v>3.8343659702625001</v>
      </c>
      <c r="AH25" s="8">
        <v>0.98362647539799997</v>
      </c>
      <c r="AI25" s="9">
        <v>9.7671433922799995</v>
      </c>
      <c r="AJ25" s="16">
        <f t="shared" si="12"/>
        <v>3.8343659702625001</v>
      </c>
      <c r="AK25" s="17">
        <f t="shared" si="13"/>
        <v>0.48980492566078671</v>
      </c>
      <c r="AL25" s="17">
        <f t="shared" si="14"/>
        <v>9.7671433922799995</v>
      </c>
      <c r="AM25" s="18">
        <f t="shared" si="15"/>
        <v>0.37395250732313468</v>
      </c>
      <c r="AN25" s="16">
        <f t="shared" si="16"/>
        <v>-0.15573184855084476</v>
      </c>
      <c r="AO25" s="17">
        <f t="shared" si="17"/>
        <v>-0.62053332725365762</v>
      </c>
      <c r="AP25" s="17">
        <f t="shared" si="18"/>
        <v>0.65841735542295221</v>
      </c>
      <c r="AQ25" s="18">
        <f t="shared" si="19"/>
        <v>-0.63755953979701696</v>
      </c>
      <c r="AR25" s="24">
        <f t="shared" si="20"/>
        <v>6.3665720733565301E-3</v>
      </c>
      <c r="AS25" s="25">
        <f t="shared" si="5"/>
        <v>3.5607169783345993E-3</v>
      </c>
      <c r="AT25" s="17">
        <f t="shared" si="6"/>
        <v>0</v>
      </c>
      <c r="AU25" s="18">
        <f t="shared" si="7"/>
        <v>0</v>
      </c>
      <c r="AV25" s="3">
        <f t="shared" si="21"/>
        <v>3.0586322962862689E-3</v>
      </c>
      <c r="AW25" s="3">
        <f t="shared" si="8"/>
        <v>2.3087742632914451E-2</v>
      </c>
      <c r="AX25" s="3">
        <f t="shared" si="8"/>
        <v>0.15401314326208299</v>
      </c>
      <c r="AY25" s="3">
        <f t="shared" si="8"/>
        <v>0.5837441705311246</v>
      </c>
      <c r="AZ25" s="3">
        <f t="shared" si="8"/>
        <v>0.91527067337451351</v>
      </c>
      <c r="BA25" s="3">
        <f t="shared" si="8"/>
        <v>0.98808389376977857</v>
      </c>
      <c r="BB25" s="3">
        <f t="shared" si="8"/>
        <v>0.99783230122225619</v>
      </c>
      <c r="BC25" s="3">
        <f t="shared" si="8"/>
        <v>0.99101166017268627</v>
      </c>
      <c r="BD25" s="3">
        <f t="shared" si="8"/>
        <v>0.88607035693184832</v>
      </c>
      <c r="BE25" s="3">
        <f t="shared" si="8"/>
        <v>0.34916863523073843</v>
      </c>
    </row>
    <row r="26" spans="1:57" x14ac:dyDescent="0.35">
      <c r="A26" t="s">
        <v>38</v>
      </c>
      <c r="B26">
        <v>0.81166493495299996</v>
      </c>
      <c r="C26">
        <f>EXP(B26)</f>
        <v>2.2516537245943411</v>
      </c>
      <c r="D26">
        <f>1/C26</f>
        <v>0.44411802271246675</v>
      </c>
      <c r="AC26">
        <v>17</v>
      </c>
      <c r="AD26">
        <v>-8.47203477215E-2</v>
      </c>
      <c r="AE26">
        <v>-2.0533525605300001E-2</v>
      </c>
      <c r="AF26" s="7">
        <f t="shared" si="10"/>
        <v>0.68647913172250008</v>
      </c>
      <c r="AG26" s="8">
        <f t="shared" si="11"/>
        <v>3.7673943700547001</v>
      </c>
      <c r="AH26" s="8">
        <v>0.98362647539799997</v>
      </c>
      <c r="AI26" s="9">
        <v>9.7671433922799995</v>
      </c>
      <c r="AJ26" s="16">
        <f t="shared" si="12"/>
        <v>3.7673943700547001</v>
      </c>
      <c r="AK26" s="17">
        <f t="shared" si="13"/>
        <v>0.50334516488550729</v>
      </c>
      <c r="AL26" s="17">
        <f t="shared" si="14"/>
        <v>9.7671433922799995</v>
      </c>
      <c r="AM26" s="18">
        <f t="shared" si="15"/>
        <v>0.37395250732313468</v>
      </c>
      <c r="AN26" s="16">
        <f t="shared" si="16"/>
        <v>-0.1647188429794175</v>
      </c>
      <c r="AO26" s="17">
        <f t="shared" si="17"/>
        <v>-0.61854911037931359</v>
      </c>
      <c r="AP26" s="17">
        <f t="shared" si="18"/>
        <v>0.65841735542295221</v>
      </c>
      <c r="AQ26" s="18">
        <f t="shared" si="19"/>
        <v>-0.63755953979701696</v>
      </c>
      <c r="AR26" s="24">
        <f t="shared" si="20"/>
        <v>-2.6204223552162009E-3</v>
      </c>
      <c r="AS26" s="25">
        <f t="shared" si="5"/>
        <v>5.544933852678624E-3</v>
      </c>
      <c r="AT26" s="17">
        <f t="shared" si="6"/>
        <v>0</v>
      </c>
      <c r="AU26" s="18">
        <f t="shared" si="7"/>
        <v>0</v>
      </c>
      <c r="AV26" s="3">
        <f t="shared" si="21"/>
        <v>4.078231493614407E-3</v>
      </c>
      <c r="AW26" s="3">
        <f t="shared" si="21"/>
        <v>2.8992500287310569E-2</v>
      </c>
      <c r="AX26" s="3">
        <f t="shared" si="21"/>
        <v>0.17878679545096288</v>
      </c>
      <c r="AY26" s="3">
        <f t="shared" si="21"/>
        <v>0.6135167434101666</v>
      </c>
      <c r="AZ26" s="3">
        <f t="shared" si="21"/>
        <v>0.92047301053810382</v>
      </c>
      <c r="BA26" s="3">
        <f t="shared" si="21"/>
        <v>0.98824836323417475</v>
      </c>
      <c r="BB26" s="3">
        <f t="shared" si="21"/>
        <v>0.99776757154360352</v>
      </c>
      <c r="BC26" s="3">
        <f t="shared" si="21"/>
        <v>0.99099150278127579</v>
      </c>
      <c r="BD26" s="3">
        <f t="shared" si="21"/>
        <v>0.88606656955979302</v>
      </c>
      <c r="BE26" s="3">
        <f t="shared" si="21"/>
        <v>0.34916836326020012</v>
      </c>
    </row>
    <row r="27" spans="1:57" x14ac:dyDescent="0.35">
      <c r="A27" t="s">
        <v>37</v>
      </c>
      <c r="B27">
        <v>9.3245655600999999</v>
      </c>
      <c r="C27">
        <f>B27</f>
        <v>9.3245655600999999</v>
      </c>
      <c r="D27">
        <f>C27</f>
        <v>9.3245655600999999</v>
      </c>
      <c r="AC27">
        <v>18</v>
      </c>
      <c r="AD27">
        <v>-9.9730191417200006E-2</v>
      </c>
      <c r="AE27">
        <v>9.1604514074200005E-2</v>
      </c>
      <c r="AF27" s="7">
        <f t="shared" si="10"/>
        <v>0.67146928802680006</v>
      </c>
      <c r="AG27" s="8">
        <f t="shared" si="11"/>
        <v>3.8795324097342001</v>
      </c>
      <c r="AH27" s="8">
        <v>0.98362647539799997</v>
      </c>
      <c r="AI27" s="9">
        <v>9.7671433922799995</v>
      </c>
      <c r="AJ27" s="16">
        <f t="shared" si="12"/>
        <v>3.8795324097342001</v>
      </c>
      <c r="AK27" s="17">
        <f t="shared" si="13"/>
        <v>0.51095728256968165</v>
      </c>
      <c r="AL27" s="17">
        <f t="shared" si="14"/>
        <v>9.7671433922799995</v>
      </c>
      <c r="AM27" s="18">
        <f t="shared" si="15"/>
        <v>0.37395250732313468</v>
      </c>
      <c r="AN27" s="16">
        <f t="shared" si="16"/>
        <v>-0.14967447704639494</v>
      </c>
      <c r="AO27" s="17">
        <f t="shared" si="17"/>
        <v>-0.61743413194752073</v>
      </c>
      <c r="AP27" s="17">
        <f t="shared" si="18"/>
        <v>0.65841735542295221</v>
      </c>
      <c r="AQ27" s="18">
        <f t="shared" si="19"/>
        <v>-0.63755953979701696</v>
      </c>
      <c r="AR27" s="24">
        <f t="shared" si="20"/>
        <v>1.2423943577806351E-2</v>
      </c>
      <c r="AS27" s="25">
        <f t="shared" si="5"/>
        <v>6.659912284471492E-3</v>
      </c>
      <c r="AT27" s="17">
        <f t="shared" si="6"/>
        <v>0</v>
      </c>
      <c r="AU27" s="18">
        <f t="shared" si="7"/>
        <v>0</v>
      </c>
      <c r="AV27" s="3">
        <f t="shared" si="21"/>
        <v>3.5559742615535058E-3</v>
      </c>
      <c r="AW27" s="3">
        <f t="shared" si="21"/>
        <v>2.4639576424073092E-2</v>
      </c>
      <c r="AX27" s="3">
        <f t="shared" si="21"/>
        <v>0.1516983391394611</v>
      </c>
      <c r="AY27" s="3">
        <f t="shared" si="21"/>
        <v>0.55867046838698875</v>
      </c>
      <c r="AZ27" s="3">
        <f t="shared" si="21"/>
        <v>0.89960561832110331</v>
      </c>
      <c r="BA27" s="3">
        <f t="shared" si="21"/>
        <v>0.98443857840213422</v>
      </c>
      <c r="BB27" s="3">
        <f t="shared" si="21"/>
        <v>0.99716825707333112</v>
      </c>
      <c r="BC27" s="3">
        <f t="shared" si="21"/>
        <v>0.99090062185825734</v>
      </c>
      <c r="BD27" s="3">
        <f t="shared" si="21"/>
        <v>0.88605427387050861</v>
      </c>
      <c r="BE27" s="3">
        <f t="shared" si="21"/>
        <v>0.34916763478897161</v>
      </c>
    </row>
    <row r="28" spans="1:57" x14ac:dyDescent="0.35">
      <c r="A28" t="s">
        <v>36</v>
      </c>
      <c r="AC28">
        <v>19</v>
      </c>
      <c r="AD28">
        <v>-0.114602957878</v>
      </c>
      <c r="AE28">
        <v>0.13308001064300001</v>
      </c>
      <c r="AF28" s="7">
        <f t="shared" si="10"/>
        <v>0.65659652156600001</v>
      </c>
      <c r="AG28" s="8">
        <f t="shared" si="11"/>
        <v>3.9210079063030001</v>
      </c>
      <c r="AH28" s="8">
        <v>0.98362647539799997</v>
      </c>
      <c r="AI28" s="9">
        <v>9.7671433922799995</v>
      </c>
      <c r="AJ28" s="16">
        <f t="shared" si="12"/>
        <v>3.9210079063030001</v>
      </c>
      <c r="AK28" s="17">
        <f t="shared" si="13"/>
        <v>0.51861342377771369</v>
      </c>
      <c r="AL28" s="17">
        <f t="shared" si="14"/>
        <v>9.7671433922799995</v>
      </c>
      <c r="AM28" s="18">
        <f t="shared" si="15"/>
        <v>0.37395250732313468</v>
      </c>
      <c r="AN28" s="16">
        <f t="shared" si="16"/>
        <v>-0.1441145216990582</v>
      </c>
      <c r="AO28" s="17">
        <f t="shared" si="17"/>
        <v>-0.61631308035951515</v>
      </c>
      <c r="AP28" s="17">
        <f t="shared" si="18"/>
        <v>0.65841735542295221</v>
      </c>
      <c r="AQ28" s="18">
        <f t="shared" si="19"/>
        <v>-0.63755953979701696</v>
      </c>
      <c r="AR28" s="24">
        <f t="shared" si="20"/>
        <v>1.7983898925143099E-2</v>
      </c>
      <c r="AS28" s="25">
        <f t="shared" si="5"/>
        <v>7.7809638724770647E-3</v>
      </c>
      <c r="AT28" s="17">
        <f t="shared" si="6"/>
        <v>0</v>
      </c>
      <c r="AU28" s="18">
        <f t="shared" si="7"/>
        <v>0</v>
      </c>
      <c r="AV28" s="3">
        <f t="shared" si="21"/>
        <v>3.567410546786927E-3</v>
      </c>
      <c r="AW28" s="3">
        <f t="shared" si="21"/>
        <v>2.4030136184824313E-2</v>
      </c>
      <c r="AX28" s="3">
        <f t="shared" si="21"/>
        <v>0.14480958203541941</v>
      </c>
      <c r="AY28" s="3">
        <f t="shared" si="21"/>
        <v>0.5380049496174949</v>
      </c>
      <c r="AZ28" s="3">
        <f t="shared" si="21"/>
        <v>0.8889940088362005</v>
      </c>
      <c r="BA28" s="3">
        <f t="shared" si="21"/>
        <v>0.98212629254298678</v>
      </c>
      <c r="BB28" s="3">
        <f t="shared" si="21"/>
        <v>0.99675749117158474</v>
      </c>
      <c r="BC28" s="3">
        <f t="shared" si="21"/>
        <v>0.99083200053772524</v>
      </c>
      <c r="BD28" s="3">
        <f t="shared" si="21"/>
        <v>0.88604419443368132</v>
      </c>
      <c r="BE28" s="3">
        <f t="shared" si="21"/>
        <v>0.34916699294491343</v>
      </c>
    </row>
    <row r="29" spans="1:57" x14ac:dyDescent="0.35">
      <c r="B29" t="s">
        <v>12</v>
      </c>
      <c r="C29" t="s">
        <v>14</v>
      </c>
      <c r="D29" t="s">
        <v>13</v>
      </c>
      <c r="AC29">
        <v>20</v>
      </c>
      <c r="AD29">
        <v>-0.113156994086</v>
      </c>
      <c r="AE29">
        <v>0.2692679791</v>
      </c>
      <c r="AF29" s="7">
        <f t="shared" si="10"/>
        <v>0.65804248535800003</v>
      </c>
      <c r="AG29" s="8">
        <f t="shared" si="11"/>
        <v>4.0571958747600005</v>
      </c>
      <c r="AH29" s="8">
        <v>0.98362647539799997</v>
      </c>
      <c r="AI29" s="9">
        <v>9.7671433922799995</v>
      </c>
      <c r="AJ29" s="16">
        <f t="shared" si="12"/>
        <v>4.0571958747600005</v>
      </c>
      <c r="AK29" s="17">
        <f t="shared" si="13"/>
        <v>0.51786406944506524</v>
      </c>
      <c r="AL29" s="17">
        <f t="shared" si="14"/>
        <v>9.7671433922799995</v>
      </c>
      <c r="AM29" s="18">
        <f t="shared" si="15"/>
        <v>0.37395250732313468</v>
      </c>
      <c r="AN29" s="16">
        <f t="shared" si="16"/>
        <v>-0.12587314883435236</v>
      </c>
      <c r="AO29" s="17">
        <f t="shared" si="17"/>
        <v>-0.61642278809137019</v>
      </c>
      <c r="AP29" s="17">
        <f t="shared" si="18"/>
        <v>0.65841735542295221</v>
      </c>
      <c r="AQ29" s="18">
        <f t="shared" si="19"/>
        <v>-0.63755953979701696</v>
      </c>
      <c r="AR29" s="24">
        <f t="shared" si="20"/>
        <v>3.622527178984894E-2</v>
      </c>
      <c r="AS29" s="25">
        <f t="shared" si="5"/>
        <v>7.6712561406220292E-3</v>
      </c>
      <c r="AT29" s="17">
        <f t="shared" si="6"/>
        <v>0</v>
      </c>
      <c r="AU29" s="18">
        <f t="shared" si="7"/>
        <v>0</v>
      </c>
      <c r="AV29" s="3">
        <f t="shared" si="21"/>
        <v>2.7225184556211668E-3</v>
      </c>
      <c r="AW29" s="3">
        <f t="shared" si="21"/>
        <v>1.8479098265624695E-2</v>
      </c>
      <c r="AX29" s="3">
        <f t="shared" si="21"/>
        <v>0.114918718712857</v>
      </c>
      <c r="AY29" s="3">
        <f t="shared" si="21"/>
        <v>0.47241650637939719</v>
      </c>
      <c r="AZ29" s="3">
        <f t="shared" si="21"/>
        <v>0.86063115706561399</v>
      </c>
      <c r="BA29" s="3">
        <f t="shared" si="21"/>
        <v>0.977016686114903</v>
      </c>
      <c r="BB29" s="3">
        <f t="shared" si="21"/>
        <v>0.99599781340935523</v>
      </c>
      <c r="BC29" s="3">
        <f t="shared" si="21"/>
        <v>0.99072324133663303</v>
      </c>
      <c r="BD29" s="3">
        <f t="shared" si="21"/>
        <v>0.88603022381037755</v>
      </c>
      <c r="BE29" s="3">
        <f t="shared" si="21"/>
        <v>0.3491662024902415</v>
      </c>
    </row>
    <row r="30" spans="1:57" x14ac:dyDescent="0.35">
      <c r="B30">
        <v>1</v>
      </c>
      <c r="C30">
        <f>1-1/(1+EXP(-$C$26*(B30-$C$27)))</f>
        <v>0.99999999276285512</v>
      </c>
      <c r="D30">
        <f>1/(1+EXP((B30-$B$5)/$B$6))</f>
        <v>0.99999999276285512</v>
      </c>
      <c r="AC30">
        <v>21</v>
      </c>
      <c r="AD30">
        <v>-0.106390409305</v>
      </c>
      <c r="AE30">
        <v>0.60644796467499995</v>
      </c>
      <c r="AF30" s="7">
        <f t="shared" si="10"/>
        <v>0.66480907013900004</v>
      </c>
      <c r="AG30" s="8">
        <f t="shared" si="11"/>
        <v>4.3943758603349998</v>
      </c>
      <c r="AH30" s="8">
        <v>0.98362647539799997</v>
      </c>
      <c r="AI30" s="9">
        <v>9.7671433922799995</v>
      </c>
      <c r="AJ30" s="16">
        <f t="shared" si="12"/>
        <v>4.3943758603349998</v>
      </c>
      <c r="AK30" s="17">
        <f t="shared" si="13"/>
        <v>0.51437172725410762</v>
      </c>
      <c r="AL30" s="17">
        <f t="shared" si="14"/>
        <v>9.7671433922799995</v>
      </c>
      <c r="AM30" s="18">
        <f t="shared" si="15"/>
        <v>0.37395250732313468</v>
      </c>
      <c r="AN30" s="16">
        <f t="shared" si="16"/>
        <v>-8.0793806019562681E-2</v>
      </c>
      <c r="AO30" s="17">
        <f t="shared" si="17"/>
        <v>-0.61693412496174704</v>
      </c>
      <c r="AP30" s="17">
        <f t="shared" si="18"/>
        <v>0.65841735542295221</v>
      </c>
      <c r="AQ30" s="18">
        <f t="shared" si="19"/>
        <v>-0.63755953979701696</v>
      </c>
      <c r="AR30" s="24">
        <f t="shared" si="20"/>
        <v>8.1304614604638614E-2</v>
      </c>
      <c r="AS30" s="25">
        <f t="shared" si="5"/>
        <v>7.1599192702451742E-3</v>
      </c>
      <c r="AT30" s="17">
        <f t="shared" si="6"/>
        <v>0</v>
      </c>
      <c r="AU30" s="18">
        <f t="shared" si="7"/>
        <v>0</v>
      </c>
      <c r="AV30" s="3">
        <f t="shared" si="21"/>
        <v>1.3597800617287047E-3</v>
      </c>
      <c r="AW30" s="3">
        <f t="shared" si="21"/>
        <v>9.4246969305375131E-3</v>
      </c>
      <c r="AX30" s="3">
        <f t="shared" si="21"/>
        <v>6.2337142003750214E-2</v>
      </c>
      <c r="AY30" s="3">
        <f t="shared" si="21"/>
        <v>0.31719035941483598</v>
      </c>
      <c r="AZ30" s="3">
        <f t="shared" si="21"/>
        <v>0.76447877553785182</v>
      </c>
      <c r="BA30" s="3">
        <f t="shared" si="21"/>
        <v>0.95773155903614304</v>
      </c>
      <c r="BB30" s="3">
        <f t="shared" si="21"/>
        <v>0.99312249988971057</v>
      </c>
      <c r="BC30" s="3">
        <f t="shared" si="21"/>
        <v>0.99031807910909175</v>
      </c>
      <c r="BD30" s="3">
        <f t="shared" si="21"/>
        <v>0.88597915304244745</v>
      </c>
      <c r="BE30" s="3">
        <f t="shared" si="21"/>
        <v>0.34916336909184298</v>
      </c>
    </row>
    <row r="31" spans="1:57" x14ac:dyDescent="0.35">
      <c r="B31">
        <v>2</v>
      </c>
      <c r="C31">
        <f t="shared" ref="C31:C39" si="32">1-1/(1+EXP(-$C$26*(B31-$C$27)))</f>
        <v>0.99999993122223951</v>
      </c>
      <c r="D31">
        <f t="shared" ref="D31:D39" si="33">1/(1+EXP((B31-$B$5)/$B$6))</f>
        <v>0.99999993122223951</v>
      </c>
      <c r="AC31">
        <v>22</v>
      </c>
      <c r="AD31">
        <v>-0.11398873256100001</v>
      </c>
      <c r="AE31">
        <v>0.81437991440699997</v>
      </c>
      <c r="AF31" s="7">
        <f t="shared" si="10"/>
        <v>0.65721074688299996</v>
      </c>
      <c r="AG31" s="8">
        <f t="shared" si="11"/>
        <v>4.6023078100669998</v>
      </c>
      <c r="AH31" s="8">
        <v>0.98362647539799997</v>
      </c>
      <c r="AI31" s="9">
        <v>9.7671433922799995</v>
      </c>
      <c r="AJ31" s="16">
        <f t="shared" si="12"/>
        <v>4.6023078100669998</v>
      </c>
      <c r="AK31" s="17">
        <f t="shared" si="13"/>
        <v>0.51829497609242037</v>
      </c>
      <c r="AL31" s="17">
        <f t="shared" si="14"/>
        <v>9.7671433922799995</v>
      </c>
      <c r="AM31" s="18">
        <f t="shared" si="15"/>
        <v>0.37395250732313468</v>
      </c>
      <c r="AN31" s="16">
        <f t="shared" si="16"/>
        <v>-5.3038054987878398E-2</v>
      </c>
      <c r="AO31" s="17">
        <f t="shared" si="17"/>
        <v>-0.61635970162063314</v>
      </c>
      <c r="AP31" s="17">
        <f t="shared" si="18"/>
        <v>0.65841735542295221</v>
      </c>
      <c r="AQ31" s="18">
        <f t="shared" si="19"/>
        <v>-0.63755953979701696</v>
      </c>
      <c r="AR31" s="24">
        <f t="shared" si="20"/>
        <v>0.1090603656363229</v>
      </c>
      <c r="AS31" s="25">
        <f t="shared" si="5"/>
        <v>7.7343426113590796E-3</v>
      </c>
      <c r="AT31" s="17">
        <f t="shared" si="6"/>
        <v>0</v>
      </c>
      <c r="AU31" s="18">
        <f t="shared" si="7"/>
        <v>0</v>
      </c>
      <c r="AV31" s="3">
        <f t="shared" si="21"/>
        <v>9.5742592569208486E-4</v>
      </c>
      <c r="AW31" s="3">
        <f t="shared" si="21"/>
        <v>6.5553223084867263E-3</v>
      </c>
      <c r="AX31" s="3">
        <f t="shared" si="21"/>
        <v>4.345932474843376E-2</v>
      </c>
      <c r="AY31" s="3">
        <f t="shared" si="21"/>
        <v>0.23828683998488615</v>
      </c>
      <c r="AZ31" s="3">
        <f t="shared" si="21"/>
        <v>0.68293641535699057</v>
      </c>
      <c r="BA31" s="3">
        <f t="shared" si="21"/>
        <v>0.93679283466978103</v>
      </c>
      <c r="BB31" s="3">
        <f t="shared" si="21"/>
        <v>0.98969711277023009</v>
      </c>
      <c r="BC31" s="3">
        <f t="shared" si="21"/>
        <v>0.98980461307048706</v>
      </c>
      <c r="BD31" s="3">
        <f t="shared" si="21"/>
        <v>0.88591065866340235</v>
      </c>
      <c r="BE31" s="3">
        <f t="shared" si="21"/>
        <v>0.34915935226104483</v>
      </c>
    </row>
    <row r="32" spans="1:57" x14ac:dyDescent="0.35">
      <c r="B32">
        <v>3</v>
      </c>
      <c r="C32">
        <f t="shared" si="32"/>
        <v>0.99999934637513666</v>
      </c>
      <c r="D32">
        <f t="shared" si="33"/>
        <v>0.99999934637513666</v>
      </c>
      <c r="AC32">
        <v>23</v>
      </c>
      <c r="AD32">
        <v>-0.12408496567799999</v>
      </c>
      <c r="AE32">
        <v>0.80989138888699996</v>
      </c>
      <c r="AF32" s="7">
        <f t="shared" si="10"/>
        <v>0.64711451376600004</v>
      </c>
      <c r="AG32" s="8">
        <f t="shared" si="11"/>
        <v>4.5978192845470005</v>
      </c>
      <c r="AH32" s="8">
        <v>0.98362647539799997</v>
      </c>
      <c r="AI32" s="9">
        <v>9.7671433922799995</v>
      </c>
      <c r="AJ32" s="16">
        <f t="shared" si="12"/>
        <v>4.5978192845470005</v>
      </c>
      <c r="AK32" s="17">
        <f t="shared" si="13"/>
        <v>0.52355430803982406</v>
      </c>
      <c r="AL32" s="17">
        <f t="shared" si="14"/>
        <v>9.7671433922799995</v>
      </c>
      <c r="AM32" s="18">
        <f t="shared" si="15"/>
        <v>0.37395250732313468</v>
      </c>
      <c r="AN32" s="16">
        <f t="shared" si="16"/>
        <v>-5.36369508078577E-2</v>
      </c>
      <c r="AO32" s="17">
        <f t="shared" si="17"/>
        <v>-0.61558980999366852</v>
      </c>
      <c r="AP32" s="17">
        <f t="shared" si="18"/>
        <v>0.65841735542295221</v>
      </c>
      <c r="AQ32" s="18">
        <f t="shared" si="19"/>
        <v>-0.63755953979701696</v>
      </c>
      <c r="AR32" s="24">
        <f t="shared" si="20"/>
        <v>0.10846146981634359</v>
      </c>
      <c r="AS32" s="25">
        <f t="shared" si="5"/>
        <v>8.5042342383236935E-3</v>
      </c>
      <c r="AT32" s="17">
        <f t="shared" si="6"/>
        <v>0</v>
      </c>
      <c r="AU32" s="18">
        <f t="shared" si="7"/>
        <v>0</v>
      </c>
      <c r="AV32" s="3">
        <f t="shared" si="21"/>
        <v>1.0354198859734891E-3</v>
      </c>
      <c r="AW32" s="3">
        <f t="shared" si="21"/>
        <v>6.9510256160159861E-3</v>
      </c>
      <c r="AX32" s="3">
        <f t="shared" si="21"/>
        <v>4.5136841301321284E-2</v>
      </c>
      <c r="AY32" s="3">
        <f t="shared" si="21"/>
        <v>0.24198123332500124</v>
      </c>
      <c r="AZ32" s="3">
        <f t="shared" si="21"/>
        <v>0.68312373647414393</v>
      </c>
      <c r="BA32" s="3">
        <f t="shared" si="21"/>
        <v>0.93568821913224542</v>
      </c>
      <c r="BB32" s="3">
        <f t="shared" si="21"/>
        <v>0.9893265303045341</v>
      </c>
      <c r="BC32" s="3">
        <f t="shared" si="21"/>
        <v>0.9897217482868027</v>
      </c>
      <c r="BD32" s="3">
        <f t="shared" si="21"/>
        <v>0.88589608162258238</v>
      </c>
      <c r="BE32" s="3">
        <f t="shared" si="21"/>
        <v>0.34915829638016627</v>
      </c>
    </row>
    <row r="33" spans="2:57" x14ac:dyDescent="0.35">
      <c r="B33">
        <v>4</v>
      </c>
      <c r="C33">
        <f t="shared" si="32"/>
        <v>0.99999378835055963</v>
      </c>
      <c r="D33">
        <f t="shared" si="33"/>
        <v>0.99999378835055974</v>
      </c>
      <c r="AC33">
        <v>24</v>
      </c>
      <c r="AD33">
        <v>-0.14462215307199999</v>
      </c>
      <c r="AE33">
        <v>0.70919426493299997</v>
      </c>
      <c r="AF33" s="7">
        <f t="shared" si="10"/>
        <v>0.62657732637200003</v>
      </c>
      <c r="AG33" s="8">
        <f t="shared" si="11"/>
        <v>4.4971221605930003</v>
      </c>
      <c r="AH33" s="8">
        <v>0.98362647539799997</v>
      </c>
      <c r="AI33" s="9">
        <v>9.7671433922799995</v>
      </c>
      <c r="AJ33" s="16">
        <f t="shared" si="12"/>
        <v>4.4971221605930003</v>
      </c>
      <c r="AK33" s="17">
        <f t="shared" si="13"/>
        <v>0.53441781205602712</v>
      </c>
      <c r="AL33" s="17">
        <f t="shared" si="14"/>
        <v>9.7671433922799995</v>
      </c>
      <c r="AM33" s="18">
        <f t="shared" si="15"/>
        <v>0.37395250732313468</v>
      </c>
      <c r="AN33" s="16">
        <f t="shared" si="16"/>
        <v>-6.7075515704545188E-2</v>
      </c>
      <c r="AO33" s="17">
        <f t="shared" si="17"/>
        <v>-0.6140001066249855</v>
      </c>
      <c r="AP33" s="17">
        <f t="shared" si="18"/>
        <v>0.65841735542295221</v>
      </c>
      <c r="AQ33" s="18">
        <f t="shared" si="19"/>
        <v>-0.63755953979701696</v>
      </c>
      <c r="AR33" s="24">
        <f t="shared" si="20"/>
        <v>9.5022904919656107E-2</v>
      </c>
      <c r="AS33" s="25">
        <f t="shared" si="5"/>
        <v>1.009393760700672E-2</v>
      </c>
      <c r="AT33" s="17">
        <f t="shared" si="6"/>
        <v>0</v>
      </c>
      <c r="AU33" s="18">
        <f t="shared" si="7"/>
        <v>0</v>
      </c>
      <c r="AV33" s="3">
        <f t="shared" si="21"/>
        <v>1.436945086409994E-3</v>
      </c>
      <c r="AW33" s="3">
        <f t="shared" si="21"/>
        <v>9.2613330886894239E-3</v>
      </c>
      <c r="AX33" s="3">
        <f t="shared" si="21"/>
        <v>5.724815436369983E-2</v>
      </c>
      <c r="AY33" s="3">
        <f t="shared" si="21"/>
        <v>0.28288153612311279</v>
      </c>
      <c r="AZ33" s="3">
        <f t="shared" si="21"/>
        <v>0.71929599483616347</v>
      </c>
      <c r="BA33" s="3">
        <f t="shared" si="21"/>
        <v>0.94329056973165049</v>
      </c>
      <c r="BB33" s="3">
        <f t="shared" si="21"/>
        <v>0.9902315151951957</v>
      </c>
      <c r="BC33" s="3">
        <f t="shared" si="21"/>
        <v>0.98980327645392907</v>
      </c>
      <c r="BD33" s="3">
        <f t="shared" si="21"/>
        <v>0.88589950887447344</v>
      </c>
      <c r="BE33" s="3">
        <f t="shared" si="21"/>
        <v>0.3491580478789027</v>
      </c>
    </row>
    <row r="34" spans="2:57" x14ac:dyDescent="0.35">
      <c r="B34">
        <v>5</v>
      </c>
      <c r="C34">
        <f t="shared" si="32"/>
        <v>0.99994097108688551</v>
      </c>
      <c r="D34">
        <f t="shared" si="33"/>
        <v>0.99994097108688684</v>
      </c>
      <c r="AC34">
        <v>25</v>
      </c>
      <c r="AD34">
        <v>-0.151050674296</v>
      </c>
      <c r="AE34">
        <v>0.70107572690999997</v>
      </c>
      <c r="AF34" s="7">
        <f t="shared" si="10"/>
        <v>0.62014880514799997</v>
      </c>
      <c r="AG34" s="8">
        <f t="shared" si="11"/>
        <v>4.4890036225700003</v>
      </c>
      <c r="AH34" s="8">
        <v>0.98362647539799997</v>
      </c>
      <c r="AI34" s="9">
        <v>9.7671433922799995</v>
      </c>
      <c r="AJ34" s="16">
        <f t="shared" si="12"/>
        <v>4.4890036225700003</v>
      </c>
      <c r="AK34" s="17">
        <f t="shared" si="13"/>
        <v>0.53786439464857139</v>
      </c>
      <c r="AL34" s="17">
        <f t="shared" si="14"/>
        <v>9.7671433922799995</v>
      </c>
      <c r="AM34" s="18">
        <f t="shared" si="15"/>
        <v>0.37395250732313468</v>
      </c>
      <c r="AN34" s="16">
        <f t="shared" si="16"/>
        <v>-6.8159225233497309E-2</v>
      </c>
      <c r="AO34" s="17">
        <f t="shared" si="17"/>
        <v>-0.61349591059454722</v>
      </c>
      <c r="AP34" s="17">
        <f t="shared" si="18"/>
        <v>0.65841735542295221</v>
      </c>
      <c r="AQ34" s="18">
        <f t="shared" si="19"/>
        <v>-0.63755953979701696</v>
      </c>
      <c r="AR34" s="24">
        <f t="shared" si="20"/>
        <v>9.3939195390703986E-2</v>
      </c>
      <c r="AS34" s="25">
        <f t="shared" si="5"/>
        <v>1.0598133637444995E-2</v>
      </c>
      <c r="AT34" s="17">
        <f t="shared" si="6"/>
        <v>0</v>
      </c>
      <c r="AU34" s="18">
        <f t="shared" si="7"/>
        <v>0</v>
      </c>
      <c r="AV34" s="3">
        <f t="shared" si="21"/>
        <v>1.5211416125808146E-3</v>
      </c>
      <c r="AW34" s="3">
        <f t="shared" si="21"/>
        <v>9.6838260276367553E-3</v>
      </c>
      <c r="AX34" s="3">
        <f t="shared" si="21"/>
        <v>5.9057942774072031E-2</v>
      </c>
      <c r="AY34" s="3">
        <f t="shared" si="21"/>
        <v>0.28717214584804607</v>
      </c>
      <c r="AZ34" s="3">
        <f t="shared" si="21"/>
        <v>0.72112250403599065</v>
      </c>
      <c r="BA34" s="3">
        <f t="shared" si="21"/>
        <v>0.94313394726339517</v>
      </c>
      <c r="BB34" s="3">
        <f t="shared" si="21"/>
        <v>0.99009517360951671</v>
      </c>
      <c r="BC34" s="3">
        <f t="shared" si="21"/>
        <v>0.98976490371057391</v>
      </c>
      <c r="BD34" s="3">
        <f t="shared" si="21"/>
        <v>0.88589181016287866</v>
      </c>
      <c r="BE34" s="3">
        <f t="shared" si="21"/>
        <v>0.34915743297688362</v>
      </c>
    </row>
    <row r="35" spans="2:57" x14ac:dyDescent="0.35">
      <c r="B35">
        <v>6</v>
      </c>
      <c r="C35">
        <f t="shared" si="32"/>
        <v>0.99943930377052714</v>
      </c>
      <c r="D35">
        <f t="shared" si="33"/>
        <v>0.99943930377053969</v>
      </c>
      <c r="AC35">
        <v>26</v>
      </c>
      <c r="AD35">
        <v>-0.150699974347</v>
      </c>
      <c r="AE35">
        <v>0.69175298794200002</v>
      </c>
      <c r="AF35" s="7">
        <f t="shared" si="10"/>
        <v>0.62049950509700003</v>
      </c>
      <c r="AG35" s="8">
        <f t="shared" si="11"/>
        <v>4.4796808836020006</v>
      </c>
      <c r="AH35" s="8">
        <v>0.98362647539799997</v>
      </c>
      <c r="AI35" s="9">
        <v>9.7671433922799995</v>
      </c>
      <c r="AJ35" s="16">
        <f t="shared" si="12"/>
        <v>4.4796808836020006</v>
      </c>
      <c r="AK35" s="17">
        <f t="shared" si="13"/>
        <v>0.53767579870502602</v>
      </c>
      <c r="AL35" s="17">
        <f t="shared" si="14"/>
        <v>9.7671433922799995</v>
      </c>
      <c r="AM35" s="18">
        <f t="shared" si="15"/>
        <v>0.37395250732313468</v>
      </c>
      <c r="AN35" s="16">
        <f t="shared" si="16"/>
        <v>-6.9403727877823312E-2</v>
      </c>
      <c r="AO35" s="17">
        <f t="shared" si="17"/>
        <v>-0.61352349809061901</v>
      </c>
      <c r="AP35" s="17">
        <f t="shared" si="18"/>
        <v>0.65841735542295221</v>
      </c>
      <c r="AQ35" s="18">
        <f t="shared" si="19"/>
        <v>-0.63755953979701696</v>
      </c>
      <c r="AR35" s="24">
        <f t="shared" si="20"/>
        <v>9.2694692746377982E-2</v>
      </c>
      <c r="AS35" s="25">
        <f t="shared" si="5"/>
        <v>1.0570546141373205E-2</v>
      </c>
      <c r="AT35" s="17">
        <f t="shared" si="6"/>
        <v>0</v>
      </c>
      <c r="AU35" s="18">
        <f t="shared" si="7"/>
        <v>0</v>
      </c>
      <c r="AV35" s="3">
        <f t="shared" si="21"/>
        <v>1.5441933598811792E-3</v>
      </c>
      <c r="AW35" s="3">
        <f t="shared" si="21"/>
        <v>9.835708442836065E-3</v>
      </c>
      <c r="AX35" s="3">
        <f t="shared" si="21"/>
        <v>5.9974101771994137E-2</v>
      </c>
      <c r="AY35" s="3">
        <f t="shared" si="21"/>
        <v>0.29066880723857003</v>
      </c>
      <c r="AZ35" s="3">
        <f t="shared" si="21"/>
        <v>0.72466251647816105</v>
      </c>
      <c r="BA35" s="3">
        <f t="shared" si="21"/>
        <v>0.94410809815847574</v>
      </c>
      <c r="BB35" s="3">
        <f t="shared" si="21"/>
        <v>0.990268279498973</v>
      </c>
      <c r="BC35" s="3">
        <f t="shared" si="21"/>
        <v>0.98979299792303077</v>
      </c>
      <c r="BD35" s="3">
        <f t="shared" si="21"/>
        <v>0.88589586153199007</v>
      </c>
      <c r="BE35" s="3">
        <f t="shared" si="21"/>
        <v>0.34915768971239386</v>
      </c>
    </row>
    <row r="36" spans="2:57" x14ac:dyDescent="0.35">
      <c r="B36">
        <v>7</v>
      </c>
      <c r="C36">
        <f t="shared" si="32"/>
        <v>0.99469674274562647</v>
      </c>
      <c r="D36">
        <f t="shared" si="33"/>
        <v>0.99469674274574515</v>
      </c>
      <c r="AC36">
        <v>27</v>
      </c>
      <c r="AD36">
        <v>-0.15346997121100001</v>
      </c>
      <c r="AE36">
        <v>0.68720348821199995</v>
      </c>
      <c r="AF36" s="7">
        <f t="shared" si="10"/>
        <v>0.61772950823299999</v>
      </c>
      <c r="AG36" s="8">
        <f t="shared" si="11"/>
        <v>4.4751313838720002</v>
      </c>
      <c r="AH36" s="8">
        <v>0.98362647539799997</v>
      </c>
      <c r="AI36" s="9">
        <v>9.7671433922799995</v>
      </c>
      <c r="AJ36" s="16">
        <f t="shared" si="12"/>
        <v>4.4751313838720002</v>
      </c>
      <c r="AK36" s="17">
        <f t="shared" si="13"/>
        <v>0.53916722364886904</v>
      </c>
      <c r="AL36" s="17">
        <f t="shared" si="14"/>
        <v>9.7671433922799995</v>
      </c>
      <c r="AM36" s="18">
        <f t="shared" si="15"/>
        <v>0.37395250732313468</v>
      </c>
      <c r="AN36" s="16">
        <f t="shared" si="16"/>
        <v>-7.0011065030580841E-2</v>
      </c>
      <c r="AO36" s="17">
        <f t="shared" si="17"/>
        <v>-0.6133053411521856</v>
      </c>
      <c r="AP36" s="17">
        <f t="shared" si="18"/>
        <v>0.65841735542295221</v>
      </c>
      <c r="AQ36" s="18">
        <f t="shared" si="19"/>
        <v>-0.63755953979701696</v>
      </c>
      <c r="AR36" s="24">
        <f t="shared" si="20"/>
        <v>9.2087355593620454E-2</v>
      </c>
      <c r="AS36" s="25">
        <f t="shared" si="5"/>
        <v>1.0788703079806616E-2</v>
      </c>
      <c r="AT36" s="17">
        <f t="shared" si="6"/>
        <v>0</v>
      </c>
      <c r="AU36" s="18">
        <f t="shared" si="7"/>
        <v>0</v>
      </c>
      <c r="AV36" s="3">
        <f t="shared" si="21"/>
        <v>1.5853421982550389E-3</v>
      </c>
      <c r="AW36" s="3">
        <f t="shared" si="21"/>
        <v>1.004428644142741E-2</v>
      </c>
      <c r="AX36" s="3">
        <f t="shared" si="21"/>
        <v>6.0885399665106553E-2</v>
      </c>
      <c r="AY36" s="3">
        <f t="shared" si="21"/>
        <v>0.29292249491121997</v>
      </c>
      <c r="AZ36" s="3">
        <f t="shared" si="21"/>
        <v>0.72581052074280694</v>
      </c>
      <c r="BA36" s="3">
        <f t="shared" si="21"/>
        <v>0.94414059618359203</v>
      </c>
      <c r="BB36" s="3">
        <f t="shared" si="21"/>
        <v>0.99022726514958315</v>
      </c>
      <c r="BC36" s="3">
        <f t="shared" si="21"/>
        <v>0.98977922197483381</v>
      </c>
      <c r="BD36" s="3">
        <f t="shared" si="21"/>
        <v>0.88589290961275569</v>
      </c>
      <c r="BE36" s="3">
        <f t="shared" si="21"/>
        <v>0.34915744500122814</v>
      </c>
    </row>
    <row r="37" spans="2:57" x14ac:dyDescent="0.35">
      <c r="B37">
        <v>8</v>
      </c>
      <c r="C37">
        <f t="shared" si="32"/>
        <v>0.95177554497568373</v>
      </c>
      <c r="D37">
        <f t="shared" si="33"/>
        <v>0.95177554497671724</v>
      </c>
      <c r="AC37">
        <v>28</v>
      </c>
      <c r="AD37">
        <v>-0.15600646481700001</v>
      </c>
      <c r="AE37">
        <v>0.64920503223000003</v>
      </c>
      <c r="AF37" s="7">
        <f t="shared" si="10"/>
        <v>0.61519301462700005</v>
      </c>
      <c r="AG37" s="8">
        <f t="shared" si="11"/>
        <v>4.4371329278900005</v>
      </c>
      <c r="AH37" s="8">
        <v>0.98362647539799997</v>
      </c>
      <c r="AI37" s="9">
        <v>9.7671433922799995</v>
      </c>
      <c r="AJ37" s="16">
        <f t="shared" si="12"/>
        <v>4.4371329278900005</v>
      </c>
      <c r="AK37" s="17">
        <f t="shared" si="13"/>
        <v>0.54053655377861221</v>
      </c>
      <c r="AL37" s="17">
        <f t="shared" si="14"/>
        <v>9.7671433922799995</v>
      </c>
      <c r="AM37" s="18">
        <f t="shared" si="15"/>
        <v>0.37395250732313468</v>
      </c>
      <c r="AN37" s="16">
        <f t="shared" si="16"/>
        <v>-7.5084197858908006E-2</v>
      </c>
      <c r="AO37" s="17">
        <f t="shared" si="17"/>
        <v>-0.61310505599298515</v>
      </c>
      <c r="AP37" s="17">
        <f t="shared" si="18"/>
        <v>0.65841735542295221</v>
      </c>
      <c r="AQ37" s="18">
        <f t="shared" si="19"/>
        <v>-0.63755953979701696</v>
      </c>
      <c r="AR37" s="24">
        <f t="shared" si="20"/>
        <v>8.7014222765293289E-2</v>
      </c>
      <c r="AS37" s="25">
        <f t="shared" si="5"/>
        <v>1.0988988239007069E-2</v>
      </c>
      <c r="AT37" s="17">
        <f t="shared" si="6"/>
        <v>0</v>
      </c>
      <c r="AU37" s="18">
        <f t="shared" si="7"/>
        <v>0</v>
      </c>
      <c r="AV37" s="3">
        <f t="shared" si="21"/>
        <v>1.7285491560425712E-3</v>
      </c>
      <c r="AW37" s="3">
        <f t="shared" si="21"/>
        <v>1.0892493219179856E-2</v>
      </c>
      <c r="AX37" s="3">
        <f t="shared" si="21"/>
        <v>6.5453859508169149E-2</v>
      </c>
      <c r="AY37" s="3">
        <f t="shared" si="21"/>
        <v>0.30816712410386804</v>
      </c>
      <c r="AZ37" s="3">
        <f t="shared" si="21"/>
        <v>0.73910088302390831</v>
      </c>
      <c r="BA37" s="3">
        <f t="shared" si="21"/>
        <v>0.94737600250953602</v>
      </c>
      <c r="BB37" s="3">
        <f t="shared" si="21"/>
        <v>0.99074278371405045</v>
      </c>
      <c r="BC37" s="3">
        <f t="shared" si="21"/>
        <v>0.9898540977530651</v>
      </c>
      <c r="BD37" s="3">
        <f t="shared" si="21"/>
        <v>0.88590251399291053</v>
      </c>
      <c r="BE37" s="3">
        <f t="shared" si="21"/>
        <v>0.34915798199226339</v>
      </c>
    </row>
    <row r="38" spans="2:57" x14ac:dyDescent="0.35">
      <c r="B38">
        <v>9</v>
      </c>
      <c r="C38">
        <f t="shared" si="32"/>
        <v>0.67498283229598011</v>
      </c>
      <c r="D38">
        <f t="shared" si="33"/>
        <v>0.67498283230092038</v>
      </c>
      <c r="AC38">
        <v>29</v>
      </c>
      <c r="AD38">
        <v>-0.15685659612200001</v>
      </c>
      <c r="AE38">
        <v>0.50551279874099997</v>
      </c>
      <c r="AF38" s="7">
        <f t="shared" si="10"/>
        <v>0.61434288332200004</v>
      </c>
      <c r="AG38" s="8">
        <f t="shared" si="11"/>
        <v>4.2934406944010002</v>
      </c>
      <c r="AH38" s="8">
        <v>0.98362647539799997</v>
      </c>
      <c r="AI38" s="9">
        <v>9.7671433922799995</v>
      </c>
      <c r="AJ38" s="16">
        <f t="shared" si="12"/>
        <v>4.2934406944010002</v>
      </c>
      <c r="AK38" s="17">
        <f t="shared" si="13"/>
        <v>0.54099627620900337</v>
      </c>
      <c r="AL38" s="17">
        <f t="shared" si="14"/>
        <v>9.7671433922799995</v>
      </c>
      <c r="AM38" s="18">
        <f t="shared" si="15"/>
        <v>0.37395250732313468</v>
      </c>
      <c r="AN38" s="16">
        <f t="shared" si="16"/>
        <v>-9.4277675934839239E-2</v>
      </c>
      <c r="AO38" s="17">
        <f t="shared" si="17"/>
        <v>-0.61303781733634743</v>
      </c>
      <c r="AP38" s="17">
        <f t="shared" si="18"/>
        <v>0.65841735542295221</v>
      </c>
      <c r="AQ38" s="18">
        <f t="shared" si="19"/>
        <v>-0.63755953979701696</v>
      </c>
      <c r="AR38" s="24">
        <f t="shared" si="20"/>
        <v>6.7820744689362056E-2</v>
      </c>
      <c r="AS38" s="25">
        <f t="shared" si="5"/>
        <v>1.1056226895644783E-2</v>
      </c>
      <c r="AT38" s="17">
        <f t="shared" si="6"/>
        <v>0</v>
      </c>
      <c r="AU38" s="18">
        <f t="shared" si="7"/>
        <v>0</v>
      </c>
      <c r="AV38" s="3">
        <f t="shared" si="21"/>
        <v>2.2654074925083289E-3</v>
      </c>
      <c r="AW38" s="3">
        <f t="shared" si="21"/>
        <v>1.4212890370774521E-2</v>
      </c>
      <c r="AX38" s="3">
        <f t="shared" si="21"/>
        <v>8.3873130864980536E-2</v>
      </c>
      <c r="AY38" s="3">
        <f t="shared" si="21"/>
        <v>0.36762753029481238</v>
      </c>
      <c r="AZ38" s="3">
        <f t="shared" si="21"/>
        <v>0.78684638579752508</v>
      </c>
      <c r="BA38" s="3">
        <f t="shared" si="21"/>
        <v>0.95904425247680469</v>
      </c>
      <c r="BB38" s="3">
        <f t="shared" si="21"/>
        <v>0.99271953837207227</v>
      </c>
      <c r="BC38" s="3">
        <f t="shared" si="21"/>
        <v>0.99016474650032571</v>
      </c>
      <c r="BD38" s="3">
        <f t="shared" si="21"/>
        <v>0.88594603643970748</v>
      </c>
      <c r="BE38" s="3">
        <f t="shared" si="21"/>
        <v>0.34916066508928362</v>
      </c>
    </row>
    <row r="39" spans="2:57" x14ac:dyDescent="0.35">
      <c r="B39">
        <v>10</v>
      </c>
      <c r="C39">
        <f t="shared" si="32"/>
        <v>0.17933720022502631</v>
      </c>
      <c r="D39">
        <f t="shared" si="33"/>
        <v>0.17933720022834049</v>
      </c>
      <c r="AC39">
        <v>30</v>
      </c>
      <c r="AD39">
        <v>-0.14600449917399999</v>
      </c>
      <c r="AE39">
        <v>0.45346044024100002</v>
      </c>
      <c r="AF39" s="7">
        <f t="shared" si="10"/>
        <v>0.62519498027000009</v>
      </c>
      <c r="AG39" s="8">
        <f t="shared" si="11"/>
        <v>4.2413883359010001</v>
      </c>
      <c r="AH39" s="8">
        <v>0.98362647539799997</v>
      </c>
      <c r="AI39" s="9">
        <v>9.7671433922799995</v>
      </c>
      <c r="AJ39" s="16">
        <f t="shared" si="12"/>
        <v>4.2413883359010001</v>
      </c>
      <c r="AK39" s="17">
        <f t="shared" si="13"/>
        <v>0.53515707327507434</v>
      </c>
      <c r="AL39" s="17">
        <f t="shared" si="14"/>
        <v>9.7671433922799995</v>
      </c>
      <c r="AM39" s="18">
        <f t="shared" si="15"/>
        <v>0.37395250732313468</v>
      </c>
      <c r="AN39" s="16">
        <f t="shared" si="16"/>
        <v>-0.10123459143974814</v>
      </c>
      <c r="AO39" s="17">
        <f t="shared" si="17"/>
        <v>-0.61389195470068625</v>
      </c>
      <c r="AP39" s="17">
        <f t="shared" si="18"/>
        <v>0.65841735542295221</v>
      </c>
      <c r="AQ39" s="18">
        <f t="shared" si="19"/>
        <v>-0.63755953979701696</v>
      </c>
      <c r="AR39" s="24">
        <f t="shared" si="20"/>
        <v>6.0863829184453155E-2</v>
      </c>
      <c r="AS39" s="25">
        <f t="shared" si="5"/>
        <v>1.0202089531305969E-2</v>
      </c>
      <c r="AT39" s="17">
        <f t="shared" si="6"/>
        <v>0</v>
      </c>
      <c r="AU39" s="18">
        <f t="shared" si="7"/>
        <v>0</v>
      </c>
      <c r="AV39" s="3">
        <f t="shared" si="21"/>
        <v>2.3361980276613461E-3</v>
      </c>
      <c r="AW39" s="3">
        <f t="shared" si="21"/>
        <v>1.494558048989679E-2</v>
      </c>
      <c r="AX39" s="3">
        <f t="shared" si="21"/>
        <v>8.9506867587421921E-2</v>
      </c>
      <c r="AY39" s="3">
        <f t="shared" si="21"/>
        <v>0.38910852144656383</v>
      </c>
      <c r="AZ39" s="3">
        <f t="shared" si="21"/>
        <v>0.80495163351754428</v>
      </c>
      <c r="BA39" s="3">
        <f t="shared" si="21"/>
        <v>0.96391030080109619</v>
      </c>
      <c r="BB39" s="3">
        <f t="shared" si="21"/>
        <v>0.9936537711063379</v>
      </c>
      <c r="BC39" s="3">
        <f t="shared" si="21"/>
        <v>0.99033016309633848</v>
      </c>
      <c r="BD39" s="3">
        <f t="shared" si="21"/>
        <v>0.88597184356067149</v>
      </c>
      <c r="BE39" s="3">
        <f t="shared" si="21"/>
        <v>0.34916241794917213</v>
      </c>
    </row>
    <row r="40" spans="2:57" x14ac:dyDescent="0.35">
      <c r="AC40">
        <v>31</v>
      </c>
      <c r="AD40">
        <v>-0.13919811029199999</v>
      </c>
      <c r="AE40">
        <v>0.356989017666</v>
      </c>
      <c r="AF40" s="7">
        <f t="shared" si="10"/>
        <v>0.632001369152</v>
      </c>
      <c r="AG40" s="8">
        <f t="shared" si="11"/>
        <v>4.144916913326</v>
      </c>
      <c r="AH40" s="8">
        <v>0.98362647539799997</v>
      </c>
      <c r="AI40" s="9">
        <v>9.7671433922799995</v>
      </c>
      <c r="AJ40" s="16">
        <f t="shared" si="12"/>
        <v>4.144916913326</v>
      </c>
      <c r="AK40" s="17">
        <f t="shared" si="13"/>
        <v>0.53152695413702744</v>
      </c>
      <c r="AL40" s="17">
        <f t="shared" si="14"/>
        <v>9.7671433922799995</v>
      </c>
      <c r="AM40" s="18">
        <f t="shared" si="15"/>
        <v>0.37395250732313468</v>
      </c>
      <c r="AN40" s="16">
        <f t="shared" si="16"/>
        <v>-0.11413481757397098</v>
      </c>
      <c r="AO40" s="17">
        <f t="shared" si="17"/>
        <v>-0.61442306479036801</v>
      </c>
      <c r="AP40" s="17">
        <f t="shared" si="18"/>
        <v>0.65841735542295221</v>
      </c>
      <c r="AQ40" s="18">
        <f t="shared" si="19"/>
        <v>-0.63755953979701696</v>
      </c>
      <c r="AR40" s="24">
        <f t="shared" si="20"/>
        <v>4.7963603050230313E-2</v>
      </c>
      <c r="AS40" s="25">
        <f t="shared" si="5"/>
        <v>9.6709794416242056E-3</v>
      </c>
      <c r="AT40" s="17">
        <f t="shared" si="6"/>
        <v>0</v>
      </c>
      <c r="AU40" s="18">
        <f t="shared" si="7"/>
        <v>0</v>
      </c>
      <c r="AV40" s="3">
        <f t="shared" si="21"/>
        <v>2.6866792179218095E-3</v>
      </c>
      <c r="AW40" s="3">
        <f t="shared" si="21"/>
        <v>1.7371726690381045E-2</v>
      </c>
      <c r="AX40" s="3">
        <f t="shared" si="21"/>
        <v>0.10395665151176139</v>
      </c>
      <c r="AY40" s="3">
        <f t="shared" si="21"/>
        <v>0.43225835884691211</v>
      </c>
      <c r="AZ40" s="3">
        <f t="shared" si="21"/>
        <v>0.83323249513856401</v>
      </c>
      <c r="BA40" s="3">
        <f t="shared" si="21"/>
        <v>0.97036389652726474</v>
      </c>
      <c r="BB40" s="3">
        <f t="shared" si="21"/>
        <v>0.99476599551040978</v>
      </c>
      <c r="BC40" s="3">
        <f t="shared" si="21"/>
        <v>0.990510921850138</v>
      </c>
      <c r="BD40" s="3">
        <f t="shared" si="21"/>
        <v>0.88599804445622365</v>
      </c>
      <c r="BE40" s="3">
        <f t="shared" si="21"/>
        <v>0.34916408549753652</v>
      </c>
    </row>
    <row r="41" spans="2:57" x14ac:dyDescent="0.35">
      <c r="AC41">
        <v>32</v>
      </c>
      <c r="AD41">
        <v>-0.150645847502</v>
      </c>
      <c r="AE41">
        <v>-4.3017264363899999E-4</v>
      </c>
      <c r="AF41" s="7">
        <f t="shared" si="10"/>
        <v>0.62055363194199997</v>
      </c>
      <c r="AG41" s="8">
        <f t="shared" si="11"/>
        <v>3.7874977230163611</v>
      </c>
      <c r="AH41" s="8">
        <v>0.98362647539799997</v>
      </c>
      <c r="AI41" s="9">
        <v>9.7671433922799995</v>
      </c>
      <c r="AJ41" s="16">
        <f t="shared" si="12"/>
        <v>3.7874977230163611</v>
      </c>
      <c r="AK41" s="17">
        <f t="shared" si="13"/>
        <v>0.53764669679801358</v>
      </c>
      <c r="AL41" s="17">
        <f t="shared" si="14"/>
        <v>9.7671433922799995</v>
      </c>
      <c r="AM41" s="18">
        <f t="shared" si="15"/>
        <v>0.37395250732313468</v>
      </c>
      <c r="AN41" s="16">
        <f t="shared" si="16"/>
        <v>-0.16202047065752695</v>
      </c>
      <c r="AO41" s="17">
        <f t="shared" si="17"/>
        <v>-0.6135277550885857</v>
      </c>
      <c r="AP41" s="17">
        <f t="shared" si="18"/>
        <v>0.65841735542295221</v>
      </c>
      <c r="AQ41" s="18">
        <f t="shared" si="19"/>
        <v>-0.63755953979701696</v>
      </c>
      <c r="AR41" s="24">
        <f t="shared" si="20"/>
        <v>7.7949966674345506E-5</v>
      </c>
      <c r="AS41" s="25">
        <f t="shared" si="5"/>
        <v>1.0566289143406515E-2</v>
      </c>
      <c r="AT41" s="17">
        <f t="shared" si="6"/>
        <v>0</v>
      </c>
      <c r="AU41" s="18">
        <f t="shared" si="7"/>
        <v>0</v>
      </c>
      <c r="AV41" s="3">
        <f t="shared" si="21"/>
        <v>5.5708164487163125E-3</v>
      </c>
      <c r="AW41" s="3">
        <f t="shared" si="21"/>
        <v>3.4734499553875156E-2</v>
      </c>
      <c r="AX41" s="3">
        <f t="shared" si="21"/>
        <v>0.18774764840037023</v>
      </c>
      <c r="AY41" s="3">
        <f t="shared" si="21"/>
        <v>0.59754461466688802</v>
      </c>
      <c r="AZ41" s="3">
        <f t="shared" si="21"/>
        <v>0.90509573248910247</v>
      </c>
      <c r="BA41" s="3">
        <f t="shared" si="21"/>
        <v>0.9838973571743036</v>
      </c>
      <c r="BB41" s="3">
        <f t="shared" si="21"/>
        <v>0.99685573609277178</v>
      </c>
      <c r="BC41" s="3">
        <f t="shared" si="21"/>
        <v>0.99082037727524586</v>
      </c>
      <c r="BD41" s="3">
        <f t="shared" si="21"/>
        <v>0.88603908205765636</v>
      </c>
      <c r="BE41" s="3">
        <f t="shared" si="21"/>
        <v>0.34916647908518655</v>
      </c>
    </row>
    <row r="42" spans="2:57" x14ac:dyDescent="0.35">
      <c r="AC42">
        <v>33</v>
      </c>
      <c r="AD42">
        <v>-0.15456582811299999</v>
      </c>
      <c r="AE42">
        <v>-0.304726559264</v>
      </c>
      <c r="AF42" s="7">
        <f t="shared" si="10"/>
        <v>0.61663365133100001</v>
      </c>
      <c r="AG42" s="8">
        <f t="shared" si="11"/>
        <v>3.4832013363960002</v>
      </c>
      <c r="AH42" s="8">
        <v>0.98362647539799997</v>
      </c>
      <c r="AI42" s="9">
        <v>9.7671433922799995</v>
      </c>
      <c r="AJ42" s="16">
        <f t="shared" si="12"/>
        <v>3.4832013363960002</v>
      </c>
      <c r="AK42" s="17">
        <f t="shared" si="13"/>
        <v>0.53975839763412103</v>
      </c>
      <c r="AL42" s="17">
        <f t="shared" si="14"/>
        <v>9.7671433922799995</v>
      </c>
      <c r="AM42" s="18">
        <f t="shared" si="15"/>
        <v>0.37395250732313468</v>
      </c>
      <c r="AN42" s="16">
        <f t="shared" si="16"/>
        <v>-0.20293339866628343</v>
      </c>
      <c r="AO42" s="17">
        <f t="shared" si="17"/>
        <v>-0.61321887158816646</v>
      </c>
      <c r="AP42" s="17">
        <f t="shared" si="18"/>
        <v>0.65841735542295221</v>
      </c>
      <c r="AQ42" s="18">
        <f t="shared" si="19"/>
        <v>-0.63755953979701696</v>
      </c>
      <c r="AR42" s="24">
        <f t="shared" si="20"/>
        <v>-4.0834978042082137E-2</v>
      </c>
      <c r="AS42" s="25">
        <f t="shared" si="5"/>
        <v>1.0875172643825759E-2</v>
      </c>
      <c r="AT42" s="17">
        <f t="shared" si="6"/>
        <v>0</v>
      </c>
      <c r="AU42" s="18">
        <f t="shared" si="7"/>
        <v>0</v>
      </c>
      <c r="AV42" s="3">
        <f t="shared" si="21"/>
        <v>9.9460953199247554E-3</v>
      </c>
      <c r="AW42" s="3">
        <f t="shared" si="21"/>
        <v>6.0205439988469743E-2</v>
      </c>
      <c r="AX42" s="3">
        <f t="shared" si="21"/>
        <v>0.2900342232040527</v>
      </c>
      <c r="AY42" s="3">
        <f t="shared" si="21"/>
        <v>0.72261341156872605</v>
      </c>
      <c r="AZ42" s="3">
        <f t="shared" si="21"/>
        <v>0.9432187727579191</v>
      </c>
      <c r="BA42" s="3">
        <f t="shared" si="21"/>
        <v>0.99060674176616637</v>
      </c>
      <c r="BB42" s="3">
        <f t="shared" si="21"/>
        <v>0.99791173239823072</v>
      </c>
      <c r="BC42" s="3">
        <f t="shared" si="21"/>
        <v>0.99098231534523062</v>
      </c>
      <c r="BD42" s="3">
        <f t="shared" si="21"/>
        <v>0.88606139697091135</v>
      </c>
      <c r="BE42" s="3">
        <f t="shared" si="21"/>
        <v>0.34916783368250781</v>
      </c>
    </row>
    <row r="43" spans="2:57" x14ac:dyDescent="0.35">
      <c r="AC43">
        <v>34</v>
      </c>
      <c r="AD43">
        <v>-0.142062872255</v>
      </c>
      <c r="AE43">
        <v>-0.525752974516</v>
      </c>
      <c r="AF43" s="7">
        <f t="shared" si="10"/>
        <v>0.629136607189</v>
      </c>
      <c r="AG43" s="8">
        <f t="shared" si="11"/>
        <v>3.2621749211440001</v>
      </c>
      <c r="AH43" s="8">
        <v>0.98362647539799997</v>
      </c>
      <c r="AI43" s="9">
        <v>9.7671433922799995</v>
      </c>
      <c r="AJ43" s="16">
        <f t="shared" si="12"/>
        <v>3.2621749211440001</v>
      </c>
      <c r="AK43" s="17">
        <f t="shared" si="13"/>
        <v>0.53305183550574597</v>
      </c>
      <c r="AL43" s="17">
        <f t="shared" si="14"/>
        <v>9.7671433922799995</v>
      </c>
      <c r="AM43" s="18">
        <f t="shared" si="15"/>
        <v>0.37395250732313468</v>
      </c>
      <c r="AN43" s="16">
        <f t="shared" si="16"/>
        <v>-0.23275514050562479</v>
      </c>
      <c r="AO43" s="17">
        <f t="shared" si="17"/>
        <v>-0.61419995447601228</v>
      </c>
      <c r="AP43" s="17">
        <f t="shared" si="18"/>
        <v>0.65841735542295221</v>
      </c>
      <c r="AQ43" s="18">
        <f t="shared" si="19"/>
        <v>-0.63755953979701696</v>
      </c>
      <c r="AR43" s="24">
        <f t="shared" si="20"/>
        <v>-7.0656719881423496E-2</v>
      </c>
      <c r="AS43" s="25">
        <f t="shared" si="5"/>
        <v>9.8940897559799401E-3</v>
      </c>
      <c r="AT43" s="17">
        <f t="shared" si="6"/>
        <v>0</v>
      </c>
      <c r="AU43" s="18">
        <f t="shared" si="7"/>
        <v>0</v>
      </c>
      <c r="AV43" s="3">
        <f t="shared" ref="AV43:BE61" si="34">(1/(1+EXP(-(AV$9-$AJ43)/$AK43)))*(1/(1+EXP((AV$9-$AL43)/$AM43)))</f>
        <v>1.4149605074148848E-2</v>
      </c>
      <c r="AW43" s="3">
        <f t="shared" si="34"/>
        <v>8.5659121518659551E-2</v>
      </c>
      <c r="AX43" s="3">
        <f t="shared" si="34"/>
        <v>0.37946077277114904</v>
      </c>
      <c r="AY43" s="3">
        <f t="shared" si="34"/>
        <v>0.79965693608349675</v>
      </c>
      <c r="AZ43" s="3">
        <f t="shared" si="34"/>
        <v>0.96303307210320821</v>
      </c>
      <c r="BA43" s="3">
        <f t="shared" si="34"/>
        <v>0.9941120715905879</v>
      </c>
      <c r="BB43" s="3">
        <f t="shared" si="34"/>
        <v>0.99848941592118423</v>
      </c>
      <c r="BC43" s="3">
        <f t="shared" si="34"/>
        <v>0.99107557020802306</v>
      </c>
      <c r="BD43" s="3">
        <f t="shared" si="34"/>
        <v>0.8860749159025838</v>
      </c>
      <c r="BE43" s="3">
        <f t="shared" si="34"/>
        <v>0.34916869579081389</v>
      </c>
    </row>
    <row r="44" spans="2:57" x14ac:dyDescent="0.35">
      <c r="AC44">
        <v>35</v>
      </c>
      <c r="AD44">
        <v>-0.12611538204100001</v>
      </c>
      <c r="AE44">
        <v>-0.77467694426</v>
      </c>
      <c r="AF44" s="7">
        <f t="shared" si="10"/>
        <v>0.64508409740299999</v>
      </c>
      <c r="AG44" s="8">
        <f t="shared" si="11"/>
        <v>3.0132509514000003</v>
      </c>
      <c r="AH44" s="8">
        <v>0.98362647539799997</v>
      </c>
      <c r="AI44" s="9">
        <v>9.7671433922799995</v>
      </c>
      <c r="AJ44" s="16">
        <f t="shared" si="12"/>
        <v>3.0132509514000003</v>
      </c>
      <c r="AK44" s="17">
        <f t="shared" si="13"/>
        <v>0.524618421204603</v>
      </c>
      <c r="AL44" s="17">
        <f t="shared" si="14"/>
        <v>9.7671433922799995</v>
      </c>
      <c r="AM44" s="18">
        <f t="shared" si="15"/>
        <v>0.37395250732313468</v>
      </c>
      <c r="AN44" s="16">
        <f t="shared" si="16"/>
        <v>-0.26646543010603069</v>
      </c>
      <c r="AO44" s="17">
        <f t="shared" si="17"/>
        <v>-0.61543406043393123</v>
      </c>
      <c r="AP44" s="17">
        <f t="shared" si="18"/>
        <v>0.65841735542295221</v>
      </c>
      <c r="AQ44" s="18">
        <f t="shared" si="19"/>
        <v>-0.63755953979701696</v>
      </c>
      <c r="AR44" s="24">
        <f t="shared" si="20"/>
        <v>-0.10436700948182939</v>
      </c>
      <c r="AS44" s="25">
        <f t="shared" si="5"/>
        <v>8.6599837980609884E-3</v>
      </c>
      <c r="AT44" s="17">
        <f t="shared" si="6"/>
        <v>0</v>
      </c>
      <c r="AU44" s="18">
        <f t="shared" si="7"/>
        <v>0</v>
      </c>
      <c r="AV44" s="3">
        <f t="shared" si="34"/>
        <v>2.1091812694928391E-2</v>
      </c>
      <c r="AW44" s="3">
        <f t="shared" si="34"/>
        <v>0.12659508404405126</v>
      </c>
      <c r="AX44" s="3">
        <f t="shared" si="34"/>
        <v>0.4936857624739342</v>
      </c>
      <c r="AY44" s="3">
        <f t="shared" si="34"/>
        <v>0.86771303820327317</v>
      </c>
      <c r="AZ44" s="3">
        <f t="shared" si="34"/>
        <v>0.97783670532030365</v>
      </c>
      <c r="BA44" s="3">
        <f t="shared" si="34"/>
        <v>0.99660043622151984</v>
      </c>
      <c r="BB44" s="3">
        <f t="shared" si="34"/>
        <v>0.99888871911475696</v>
      </c>
      <c r="BC44" s="3">
        <f t="shared" si="34"/>
        <v>0.9911385750660533</v>
      </c>
      <c r="BD44" s="3">
        <f t="shared" si="34"/>
        <v>0.88608384654792693</v>
      </c>
      <c r="BE44" s="3">
        <f t="shared" si="34"/>
        <v>0.34916925253873737</v>
      </c>
    </row>
    <row r="45" spans="2:57" x14ac:dyDescent="0.35">
      <c r="AC45">
        <v>36</v>
      </c>
      <c r="AD45">
        <v>-8.7328661100499999E-2</v>
      </c>
      <c r="AE45">
        <v>-0.70481159098900004</v>
      </c>
      <c r="AF45" s="7">
        <f t="shared" si="10"/>
        <v>0.68387081834350005</v>
      </c>
      <c r="AG45" s="8">
        <f t="shared" si="11"/>
        <v>3.083116304671</v>
      </c>
      <c r="AH45" s="8">
        <v>0.98362647539799997</v>
      </c>
      <c r="AI45" s="9">
        <v>9.7671433922799995</v>
      </c>
      <c r="AJ45" s="16">
        <f t="shared" si="12"/>
        <v>3.083116304671</v>
      </c>
      <c r="AK45" s="17">
        <f t="shared" si="13"/>
        <v>0.50465976050670769</v>
      </c>
      <c r="AL45" s="17">
        <f t="shared" si="14"/>
        <v>9.7671433922799995</v>
      </c>
      <c r="AM45" s="18">
        <f t="shared" si="15"/>
        <v>0.37395250732313468</v>
      </c>
      <c r="AN45" s="16">
        <f t="shared" si="16"/>
        <v>-0.25698959120731502</v>
      </c>
      <c r="AO45" s="17">
        <f t="shared" si="17"/>
        <v>-0.61835652950224496</v>
      </c>
      <c r="AP45" s="17">
        <f t="shared" si="18"/>
        <v>0.65841735542295221</v>
      </c>
      <c r="AQ45" s="18">
        <f t="shared" si="19"/>
        <v>-0.63755953979701696</v>
      </c>
      <c r="AR45" s="24">
        <f t="shared" si="20"/>
        <v>-9.4891170583113721E-2</v>
      </c>
      <c r="AS45" s="25">
        <f t="shared" si="5"/>
        <v>5.7375147297472617E-3</v>
      </c>
      <c r="AT45" s="17">
        <f t="shared" si="6"/>
        <v>0</v>
      </c>
      <c r="AU45" s="18">
        <f t="shared" si="7"/>
        <v>0</v>
      </c>
      <c r="AV45" s="3">
        <f t="shared" si="34"/>
        <v>1.5863186305515753E-2</v>
      </c>
      <c r="AW45" s="3">
        <f t="shared" si="34"/>
        <v>0.10468396928454869</v>
      </c>
      <c r="AX45" s="3">
        <f t="shared" si="34"/>
        <v>0.45891838798400575</v>
      </c>
      <c r="AY45" s="3">
        <f t="shared" si="34"/>
        <v>0.86018578878737384</v>
      </c>
      <c r="AZ45" s="3">
        <f t="shared" si="34"/>
        <v>0.97808093746097702</v>
      </c>
      <c r="BA45" s="3">
        <f t="shared" si="34"/>
        <v>0.99687845681780807</v>
      </c>
      <c r="BB45" s="3">
        <f t="shared" si="34"/>
        <v>0.99896354505003004</v>
      </c>
      <c r="BC45" s="3">
        <f t="shared" si="34"/>
        <v>0.99115417152574026</v>
      </c>
      <c r="BD45" s="3">
        <f t="shared" si="34"/>
        <v>0.88608648085310371</v>
      </c>
      <c r="BE45" s="3">
        <f t="shared" si="34"/>
        <v>0.34916943735420508</v>
      </c>
    </row>
    <row r="46" spans="2:57" x14ac:dyDescent="0.35">
      <c r="AC46">
        <v>37</v>
      </c>
      <c r="AD46">
        <v>-5.9382247782199998E-2</v>
      </c>
      <c r="AE46">
        <v>-0.71746353446800004</v>
      </c>
      <c r="AF46" s="7">
        <f t="shared" si="10"/>
        <v>0.7118172316618</v>
      </c>
      <c r="AG46" s="8">
        <f t="shared" si="11"/>
        <v>3.0704643611920002</v>
      </c>
      <c r="AH46" s="8">
        <v>0.98362647539799997</v>
      </c>
      <c r="AI46" s="9">
        <v>9.7671433922799995</v>
      </c>
      <c r="AJ46" s="16">
        <f t="shared" si="12"/>
        <v>3.0704643611920002</v>
      </c>
      <c r="AK46" s="17">
        <f t="shared" si="13"/>
        <v>0.49075157735340341</v>
      </c>
      <c r="AL46" s="17">
        <f t="shared" si="14"/>
        <v>9.7671433922799995</v>
      </c>
      <c r="AM46" s="18">
        <f t="shared" si="15"/>
        <v>0.37395250732313468</v>
      </c>
      <c r="AN46" s="16">
        <f t="shared" si="16"/>
        <v>-0.2587047116767095</v>
      </c>
      <c r="AO46" s="17">
        <f t="shared" si="17"/>
        <v>-0.62039456434733042</v>
      </c>
      <c r="AP46" s="17">
        <f t="shared" si="18"/>
        <v>0.65841735542295221</v>
      </c>
      <c r="AQ46" s="18">
        <f t="shared" si="19"/>
        <v>-0.63755953979701696</v>
      </c>
      <c r="AR46" s="24">
        <f t="shared" si="20"/>
        <v>-9.6606291052508203E-2</v>
      </c>
      <c r="AS46" s="25">
        <f t="shared" si="5"/>
        <v>3.6994798846617938E-3</v>
      </c>
      <c r="AT46" s="17">
        <f t="shared" si="6"/>
        <v>0</v>
      </c>
      <c r="AU46" s="18">
        <f t="shared" si="7"/>
        <v>0</v>
      </c>
      <c r="AV46" s="3">
        <f t="shared" si="34"/>
        <v>1.4500488545627951E-2</v>
      </c>
      <c r="AW46" s="3">
        <f t="shared" si="34"/>
        <v>0.10144460804326365</v>
      </c>
      <c r="AX46" s="3">
        <f t="shared" si="34"/>
        <v>0.4641653918162465</v>
      </c>
      <c r="AY46" s="3">
        <f t="shared" si="34"/>
        <v>0.86922284176808773</v>
      </c>
      <c r="AZ46" s="3">
        <f t="shared" si="34"/>
        <v>0.98076584077814499</v>
      </c>
      <c r="BA46" s="3">
        <f t="shared" si="34"/>
        <v>0.99740890611569766</v>
      </c>
      <c r="BB46" s="3">
        <f t="shared" si="34"/>
        <v>0.99905620025267305</v>
      </c>
      <c r="BC46" s="3">
        <f t="shared" si="34"/>
        <v>0.99116933372731941</v>
      </c>
      <c r="BD46" s="3">
        <f t="shared" si="34"/>
        <v>0.88608863913991887</v>
      </c>
      <c r="BE46" s="3">
        <f t="shared" si="34"/>
        <v>0.34916956947276412</v>
      </c>
    </row>
    <row r="47" spans="2:57" x14ac:dyDescent="0.35">
      <c r="AC47">
        <v>38</v>
      </c>
      <c r="AD47">
        <v>-3.5158919049699998E-2</v>
      </c>
      <c r="AE47">
        <v>-0.80033818137000001</v>
      </c>
      <c r="AF47" s="7">
        <f t="shared" si="10"/>
        <v>0.73604056039429999</v>
      </c>
      <c r="AG47" s="8">
        <f t="shared" si="11"/>
        <v>2.9875897142900003</v>
      </c>
      <c r="AH47" s="8">
        <v>0.98362647539799997</v>
      </c>
      <c r="AI47" s="9">
        <v>9.7671433922799995</v>
      </c>
      <c r="AJ47" s="16">
        <f t="shared" si="12"/>
        <v>2.9875897142900003</v>
      </c>
      <c r="AK47" s="17">
        <f t="shared" si="13"/>
        <v>0.47900676409150394</v>
      </c>
      <c r="AL47" s="17">
        <f t="shared" si="14"/>
        <v>9.7671433922799995</v>
      </c>
      <c r="AM47" s="18">
        <f t="shared" si="15"/>
        <v>0.37395250732313468</v>
      </c>
      <c r="AN47" s="16">
        <f t="shared" si="16"/>
        <v>-0.26994883038725104</v>
      </c>
      <c r="AO47" s="17">
        <f t="shared" si="17"/>
        <v>-0.6221165626947992</v>
      </c>
      <c r="AP47" s="17">
        <f t="shared" si="18"/>
        <v>0.65841735542295221</v>
      </c>
      <c r="AQ47" s="18">
        <f t="shared" si="19"/>
        <v>-0.63755953979701696</v>
      </c>
      <c r="AR47" s="24">
        <f t="shared" si="20"/>
        <v>-0.10785040976304974</v>
      </c>
      <c r="AS47" s="25">
        <f t="shared" si="5"/>
        <v>1.9774815371930154E-3</v>
      </c>
      <c r="AT47" s="17">
        <f t="shared" si="6"/>
        <v>0</v>
      </c>
      <c r="AU47" s="18">
        <f t="shared" si="7"/>
        <v>0</v>
      </c>
      <c r="AV47" s="3">
        <f t="shared" si="34"/>
        <v>1.5528956982773323E-2</v>
      </c>
      <c r="AW47" s="3">
        <f t="shared" si="34"/>
        <v>0.11287100117133325</v>
      </c>
      <c r="AX47" s="3">
        <f t="shared" si="34"/>
        <v>0.50647672385331466</v>
      </c>
      <c r="AY47" s="3">
        <f t="shared" si="34"/>
        <v>0.89221414131889043</v>
      </c>
      <c r="AZ47" s="3">
        <f t="shared" si="34"/>
        <v>0.9852407743571775</v>
      </c>
      <c r="BA47" s="3">
        <f t="shared" si="34"/>
        <v>0.99810449291377168</v>
      </c>
      <c r="BB47" s="3">
        <f t="shared" si="34"/>
        <v>0.99915893313275517</v>
      </c>
      <c r="BC47" s="3">
        <f t="shared" si="34"/>
        <v>0.99118406905094891</v>
      </c>
      <c r="BD47" s="3">
        <f t="shared" si="34"/>
        <v>0.88609051665664518</v>
      </c>
      <c r="BE47" s="3">
        <f t="shared" si="34"/>
        <v>0.34916967374449542</v>
      </c>
    </row>
    <row r="48" spans="2:57" x14ac:dyDescent="0.35">
      <c r="AC48">
        <v>39</v>
      </c>
      <c r="AD48">
        <v>1.2654188680300001E-2</v>
      </c>
      <c r="AE48">
        <v>-0.67025345622099997</v>
      </c>
      <c r="AF48" s="7">
        <f t="shared" si="10"/>
        <v>0.78385366812430002</v>
      </c>
      <c r="AG48" s="8">
        <f t="shared" si="11"/>
        <v>3.1176744394390004</v>
      </c>
      <c r="AH48" s="8">
        <v>0.98362647539799997</v>
      </c>
      <c r="AI48" s="9">
        <v>9.7671433922799995</v>
      </c>
      <c r="AJ48" s="16">
        <f t="shared" si="12"/>
        <v>3.1176744394390004</v>
      </c>
      <c r="AK48" s="17">
        <f t="shared" si="13"/>
        <v>0.45664286614162974</v>
      </c>
      <c r="AL48" s="17">
        <f t="shared" si="14"/>
        <v>9.7671433922799995</v>
      </c>
      <c r="AM48" s="18">
        <f t="shared" si="15"/>
        <v>0.37395250732313468</v>
      </c>
      <c r="AN48" s="16">
        <f t="shared" si="16"/>
        <v>-0.25230673514056923</v>
      </c>
      <c r="AO48" s="17">
        <f t="shared" si="17"/>
        <v>-0.62539798271897518</v>
      </c>
      <c r="AP48" s="17">
        <f t="shared" si="18"/>
        <v>0.65841735542295221</v>
      </c>
      <c r="AQ48" s="18">
        <f t="shared" si="19"/>
        <v>-0.63755953979701696</v>
      </c>
      <c r="AR48" s="24">
        <f t="shared" si="20"/>
        <v>-9.0208314516367932E-2</v>
      </c>
      <c r="AS48" s="25">
        <f t="shared" si="5"/>
        <v>-1.3039384869829584E-3</v>
      </c>
      <c r="AT48" s="17">
        <f t="shared" si="6"/>
        <v>0</v>
      </c>
      <c r="AU48" s="18">
        <f t="shared" si="7"/>
        <v>0</v>
      </c>
      <c r="AV48" s="3">
        <f t="shared" si="34"/>
        <v>9.5891748048421814E-3</v>
      </c>
      <c r="AW48" s="3">
        <f t="shared" si="34"/>
        <v>7.9614978232653164E-2</v>
      </c>
      <c r="AX48" s="3">
        <f t="shared" si="34"/>
        <v>0.4359304839183597</v>
      </c>
      <c r="AY48" s="3">
        <f t="shared" si="34"/>
        <v>0.87349260344354807</v>
      </c>
      <c r="AZ48" s="3">
        <f t="shared" si="34"/>
        <v>0.98404521926676003</v>
      </c>
      <c r="BA48" s="3">
        <f t="shared" si="34"/>
        <v>0.9981467790211862</v>
      </c>
      <c r="BB48" s="3">
        <f t="shared" si="34"/>
        <v>0.99918602923412281</v>
      </c>
      <c r="BC48" s="3">
        <f t="shared" si="34"/>
        <v>0.99118982754971019</v>
      </c>
      <c r="BD48" s="3">
        <f t="shared" si="34"/>
        <v>0.88609139759118494</v>
      </c>
      <c r="BE48" s="3">
        <f t="shared" si="34"/>
        <v>0.34916972748621433</v>
      </c>
    </row>
    <row r="49" spans="29:57" x14ac:dyDescent="0.35">
      <c r="AC49">
        <v>40</v>
      </c>
      <c r="AD49">
        <v>2.9393153842499999E-2</v>
      </c>
      <c r="AE49">
        <v>-0.69296694667500003</v>
      </c>
      <c r="AF49" s="7">
        <f t="shared" si="10"/>
        <v>0.80059263328649999</v>
      </c>
      <c r="AG49" s="8">
        <f t="shared" si="11"/>
        <v>3.0949609489850003</v>
      </c>
      <c r="AH49" s="8">
        <v>0.98362647539799997</v>
      </c>
      <c r="AI49" s="9">
        <v>9.7671433922799995</v>
      </c>
      <c r="AJ49" s="16">
        <f t="shared" si="12"/>
        <v>3.0949609489850003</v>
      </c>
      <c r="AK49" s="17">
        <f t="shared" si="13"/>
        <v>0.4490627557062713</v>
      </c>
      <c r="AL49" s="17">
        <f t="shared" si="14"/>
        <v>9.7671433922799995</v>
      </c>
      <c r="AM49" s="18">
        <f t="shared" si="15"/>
        <v>0.37395250732313468</v>
      </c>
      <c r="AN49" s="16">
        <f t="shared" si="16"/>
        <v>-0.25538425036118889</v>
      </c>
      <c r="AO49" s="17">
        <f t="shared" si="17"/>
        <v>-0.62651094022742704</v>
      </c>
      <c r="AP49" s="17">
        <f t="shared" si="18"/>
        <v>0.65841735542295221</v>
      </c>
      <c r="AQ49" s="18">
        <f t="shared" si="19"/>
        <v>-0.63755953979701696</v>
      </c>
      <c r="AR49" s="24">
        <f t="shared" si="20"/>
        <v>-9.3285829736987597E-2</v>
      </c>
      <c r="AS49" s="25">
        <f t="shared" si="5"/>
        <v>-2.4168959954348201E-3</v>
      </c>
      <c r="AT49" s="17">
        <f t="shared" si="6"/>
        <v>0</v>
      </c>
      <c r="AU49" s="18">
        <f t="shared" si="7"/>
        <v>0</v>
      </c>
      <c r="AV49" s="3">
        <f t="shared" si="34"/>
        <v>9.3296414396715471E-3</v>
      </c>
      <c r="AW49" s="3">
        <f t="shared" si="34"/>
        <v>8.0296521377138511E-2</v>
      </c>
      <c r="AX49" s="3">
        <f t="shared" si="34"/>
        <v>0.44732992918677045</v>
      </c>
      <c r="AY49" s="3">
        <f t="shared" si="34"/>
        <v>0.88240387560794797</v>
      </c>
      <c r="AZ49" s="3">
        <f t="shared" si="34"/>
        <v>0.98582572019621417</v>
      </c>
      <c r="BA49" s="3">
        <f t="shared" si="34"/>
        <v>0.99840970406928686</v>
      </c>
      <c r="BB49" s="3">
        <f t="shared" si="34"/>
        <v>0.99922182162394013</v>
      </c>
      <c r="BC49" s="3">
        <f t="shared" si="34"/>
        <v>0.99119447565733731</v>
      </c>
      <c r="BD49" s="3">
        <f t="shared" si="34"/>
        <v>0.88609192762547817</v>
      </c>
      <c r="BE49" s="3">
        <f t="shared" si="34"/>
        <v>0.34916975362410974</v>
      </c>
    </row>
    <row r="50" spans="29:57" x14ac:dyDescent="0.35">
      <c r="AC50">
        <v>41</v>
      </c>
      <c r="AD50">
        <v>4.9377213833199998E-2</v>
      </c>
      <c r="AE50">
        <v>-0.64491289196500001</v>
      </c>
      <c r="AF50" s="7">
        <f t="shared" si="10"/>
        <v>0.82057669327720006</v>
      </c>
      <c r="AG50" s="8">
        <f t="shared" si="11"/>
        <v>3.143015003695</v>
      </c>
      <c r="AH50" s="8">
        <v>0.98362647539799997</v>
      </c>
      <c r="AI50" s="9">
        <v>9.7671433922799995</v>
      </c>
      <c r="AJ50" s="16">
        <f t="shared" si="12"/>
        <v>3.143015003695</v>
      </c>
      <c r="AK50" s="17">
        <f t="shared" si="13"/>
        <v>0.4401777337560116</v>
      </c>
      <c r="AL50" s="17">
        <f t="shared" si="14"/>
        <v>9.7671433922799995</v>
      </c>
      <c r="AM50" s="18">
        <f t="shared" si="15"/>
        <v>0.37395250732313468</v>
      </c>
      <c r="AN50" s="16">
        <f t="shared" si="16"/>
        <v>-0.2488746716682283</v>
      </c>
      <c r="AO50" s="17">
        <f t="shared" si="17"/>
        <v>-0.62781597135683276</v>
      </c>
      <c r="AP50" s="17">
        <f t="shared" si="18"/>
        <v>0.65841735542295221</v>
      </c>
      <c r="AQ50" s="18">
        <f t="shared" si="19"/>
        <v>-0.63755953979701696</v>
      </c>
      <c r="AR50" s="24">
        <f t="shared" si="20"/>
        <v>-8.6776251044027003E-2</v>
      </c>
      <c r="AS50" s="25">
        <f t="shared" si="5"/>
        <v>-3.7219271248405406E-3</v>
      </c>
      <c r="AT50" s="17">
        <f t="shared" si="6"/>
        <v>0</v>
      </c>
      <c r="AU50" s="18">
        <f t="shared" si="7"/>
        <v>0</v>
      </c>
      <c r="AV50" s="3">
        <f t="shared" si="34"/>
        <v>7.6261100268139913E-3</v>
      </c>
      <c r="AW50" s="3">
        <f t="shared" si="34"/>
        <v>6.9350301009738352E-2</v>
      </c>
      <c r="AX50" s="3">
        <f t="shared" si="34"/>
        <v>0.4194813449125368</v>
      </c>
      <c r="AY50" s="3">
        <f t="shared" si="34"/>
        <v>0.8751087858031672</v>
      </c>
      <c r="AZ50" s="3">
        <f t="shared" si="34"/>
        <v>0.98549307317183876</v>
      </c>
      <c r="BA50" s="3">
        <f t="shared" si="34"/>
        <v>0.99844244745491251</v>
      </c>
      <c r="BB50" s="3">
        <f t="shared" si="34"/>
        <v>0.99923255042439407</v>
      </c>
      <c r="BC50" s="3">
        <f t="shared" si="34"/>
        <v>0.99119635933660488</v>
      </c>
      <c r="BD50" s="3">
        <f t="shared" si="34"/>
        <v>0.88609217707939125</v>
      </c>
      <c r="BE50" s="3">
        <f t="shared" si="34"/>
        <v>0.34916976698290331</v>
      </c>
    </row>
    <row r="51" spans="29:57" x14ac:dyDescent="0.35">
      <c r="AC51">
        <v>42</v>
      </c>
      <c r="AD51">
        <v>7.7655821185699997E-2</v>
      </c>
      <c r="AE51">
        <v>-0.48625630533300002</v>
      </c>
      <c r="AF51" s="7">
        <f t="shared" si="10"/>
        <v>0.84885530062970005</v>
      </c>
      <c r="AG51" s="8">
        <f t="shared" si="11"/>
        <v>3.3016715903270004</v>
      </c>
      <c r="AH51" s="8">
        <v>0.98362647539799997</v>
      </c>
      <c r="AI51" s="9">
        <v>9.7671433922799995</v>
      </c>
      <c r="AJ51" s="16">
        <f t="shared" si="12"/>
        <v>3.3016715903270004</v>
      </c>
      <c r="AK51" s="17">
        <f t="shared" si="13"/>
        <v>0.42790447368779</v>
      </c>
      <c r="AL51" s="17">
        <f t="shared" si="14"/>
        <v>9.7671433922799995</v>
      </c>
      <c r="AM51" s="18">
        <f t="shared" si="15"/>
        <v>0.37395250732313468</v>
      </c>
      <c r="AN51" s="16">
        <f t="shared" si="16"/>
        <v>-0.22741890837025194</v>
      </c>
      <c r="AO51" s="17">
        <f t="shared" si="17"/>
        <v>-0.62961951870891208</v>
      </c>
      <c r="AP51" s="17">
        <f t="shared" si="18"/>
        <v>0.65841735542295221</v>
      </c>
      <c r="AQ51" s="18">
        <f t="shared" si="19"/>
        <v>-0.63755953979701696</v>
      </c>
      <c r="AR51" s="24">
        <f t="shared" si="20"/>
        <v>-6.5320487746050648E-2</v>
      </c>
      <c r="AS51" s="25">
        <f t="shared" si="5"/>
        <v>-5.5254744769198672E-3</v>
      </c>
      <c r="AT51" s="17">
        <f t="shared" si="6"/>
        <v>0</v>
      </c>
      <c r="AU51" s="18">
        <f t="shared" si="7"/>
        <v>0</v>
      </c>
      <c r="AV51" s="3">
        <f t="shared" si="34"/>
        <v>4.5915390284958528E-3</v>
      </c>
      <c r="AW51" s="3">
        <f t="shared" si="34"/>
        <v>4.5565520005205563E-2</v>
      </c>
      <c r="AX51" s="3">
        <f t="shared" si="34"/>
        <v>0.33070514282095098</v>
      </c>
      <c r="AY51" s="3">
        <f t="shared" si="34"/>
        <v>0.83643952888901474</v>
      </c>
      <c r="AZ51" s="3">
        <f t="shared" si="34"/>
        <v>0.98145409166521325</v>
      </c>
      <c r="BA51" s="3">
        <f t="shared" si="34"/>
        <v>0.99813575854038272</v>
      </c>
      <c r="BB51" s="3">
        <f t="shared" si="34"/>
        <v>0.99921271016484403</v>
      </c>
      <c r="BC51" s="3">
        <f t="shared" si="34"/>
        <v>0.99119546673043812</v>
      </c>
      <c r="BD51" s="3">
        <f t="shared" si="34"/>
        <v>0.88609219302362097</v>
      </c>
      <c r="BE51" s="3">
        <f t="shared" si="34"/>
        <v>0.34916977137100469</v>
      </c>
    </row>
    <row r="52" spans="29:57" x14ac:dyDescent="0.35">
      <c r="AC52">
        <v>43</v>
      </c>
      <c r="AD52">
        <v>0.11135881949400001</v>
      </c>
      <c r="AE52">
        <v>-0.21948137188799999</v>
      </c>
      <c r="AF52" s="7">
        <f t="shared" si="10"/>
        <v>0.88255829893800009</v>
      </c>
      <c r="AG52" s="8">
        <f t="shared" si="11"/>
        <v>3.5684465237720002</v>
      </c>
      <c r="AH52" s="8">
        <v>0.98362647539799997</v>
      </c>
      <c r="AI52" s="9">
        <v>9.7671433922799995</v>
      </c>
      <c r="AJ52" s="16">
        <f t="shared" si="12"/>
        <v>3.5684465237720002</v>
      </c>
      <c r="AK52" s="17">
        <f t="shared" si="13"/>
        <v>0.41372312919734133</v>
      </c>
      <c r="AL52" s="17">
        <f t="shared" si="14"/>
        <v>9.7671433922799995</v>
      </c>
      <c r="AM52" s="18">
        <f t="shared" si="15"/>
        <v>0.37395250732313468</v>
      </c>
      <c r="AN52" s="16">
        <f t="shared" si="16"/>
        <v>-0.19145649020645811</v>
      </c>
      <c r="AO52" s="17">
        <f t="shared" si="17"/>
        <v>-0.63170469337319612</v>
      </c>
      <c r="AP52" s="17">
        <f t="shared" si="18"/>
        <v>0.65841735542295221</v>
      </c>
      <c r="AQ52" s="18">
        <f t="shared" si="19"/>
        <v>-0.63755953979701696</v>
      </c>
      <c r="AR52" s="24">
        <f t="shared" si="20"/>
        <v>-2.9358069582256813E-2</v>
      </c>
      <c r="AS52" s="25">
        <f t="shared" si="5"/>
        <v>-7.6106491412039068E-3</v>
      </c>
      <c r="AT52" s="17">
        <f t="shared" si="6"/>
        <v>0</v>
      </c>
      <c r="AU52" s="18">
        <f t="shared" si="7"/>
        <v>0</v>
      </c>
      <c r="AV52" s="3">
        <f t="shared" si="34"/>
        <v>2.008956394626611E-3</v>
      </c>
      <c r="AW52" s="3">
        <f t="shared" si="34"/>
        <v>2.2073569128367995E-2</v>
      </c>
      <c r="AX52" s="3">
        <f t="shared" si="34"/>
        <v>0.20197788016037674</v>
      </c>
      <c r="AY52" s="3">
        <f t="shared" si="34"/>
        <v>0.73944704033633135</v>
      </c>
      <c r="AZ52" s="3">
        <f t="shared" si="34"/>
        <v>0.96953024888173389</v>
      </c>
      <c r="BA52" s="3">
        <f t="shared" si="34"/>
        <v>0.99716329703514217</v>
      </c>
      <c r="BB52" s="3">
        <f t="shared" si="34"/>
        <v>0.99913923252205339</v>
      </c>
      <c r="BC52" s="3">
        <f t="shared" si="34"/>
        <v>0.99119026523652698</v>
      </c>
      <c r="BD52" s="3">
        <f t="shared" si="34"/>
        <v>0.88609189063852889</v>
      </c>
      <c r="BE52" s="3">
        <f t="shared" si="34"/>
        <v>0.34916976502059927</v>
      </c>
    </row>
    <row r="53" spans="29:57" x14ac:dyDescent="0.35">
      <c r="AC53">
        <v>44</v>
      </c>
      <c r="AD53">
        <v>0.133139818439</v>
      </c>
      <c r="AE53">
        <v>-6.7884867987700007E-2</v>
      </c>
      <c r="AF53" s="7">
        <f t="shared" si="10"/>
        <v>0.90433929788300005</v>
      </c>
      <c r="AG53" s="8">
        <f t="shared" si="11"/>
        <v>3.7200430276723</v>
      </c>
      <c r="AH53" s="8">
        <v>0.98362647539799997</v>
      </c>
      <c r="AI53" s="9">
        <v>9.7671433922799995</v>
      </c>
      <c r="AJ53" s="16">
        <f t="shared" si="12"/>
        <v>3.7200430276723</v>
      </c>
      <c r="AK53" s="17">
        <f t="shared" si="13"/>
        <v>0.40480925509915655</v>
      </c>
      <c r="AL53" s="17">
        <f t="shared" si="14"/>
        <v>9.7671433922799995</v>
      </c>
      <c r="AM53" s="18">
        <f t="shared" si="15"/>
        <v>0.37395250732313468</v>
      </c>
      <c r="AN53" s="16">
        <f t="shared" si="16"/>
        <v>-0.17107695917294735</v>
      </c>
      <c r="AO53" s="17">
        <f t="shared" si="17"/>
        <v>-0.63301603833497355</v>
      </c>
      <c r="AP53" s="17">
        <f t="shared" si="18"/>
        <v>0.65841735542295221</v>
      </c>
      <c r="AQ53" s="18">
        <f t="shared" si="19"/>
        <v>-0.63755953979701696</v>
      </c>
      <c r="AR53" s="24">
        <f t="shared" si="20"/>
        <v>-8.9785385487460567E-3</v>
      </c>
      <c r="AS53" s="25">
        <f t="shared" si="5"/>
        <v>-8.9219941029813343E-3</v>
      </c>
      <c r="AT53" s="17">
        <f t="shared" si="6"/>
        <v>0</v>
      </c>
      <c r="AU53" s="18">
        <f t="shared" si="7"/>
        <v>0</v>
      </c>
      <c r="AV53" s="3">
        <f t="shared" si="34"/>
        <v>1.2059026725932188E-3</v>
      </c>
      <c r="AW53" s="3">
        <f t="shared" si="34"/>
        <v>1.4077208088069851E-2</v>
      </c>
      <c r="AX53" s="3">
        <f t="shared" si="34"/>
        <v>0.14446104153138334</v>
      </c>
      <c r="AY53" s="3">
        <f t="shared" si="34"/>
        <v>0.66631762375722225</v>
      </c>
      <c r="AZ53" s="3">
        <f t="shared" si="34"/>
        <v>0.95937136661786826</v>
      </c>
      <c r="BA53" s="3">
        <f t="shared" si="34"/>
        <v>0.99638998562361603</v>
      </c>
      <c r="BB53" s="3">
        <f t="shared" si="34"/>
        <v>0.99908643681769382</v>
      </c>
      <c r="BC53" s="3">
        <f t="shared" si="34"/>
        <v>0.99118698024876539</v>
      </c>
      <c r="BD53" s="3">
        <f t="shared" si="34"/>
        <v>0.88609173360548554</v>
      </c>
      <c r="BE53" s="3">
        <f t="shared" si="34"/>
        <v>0.34916976299647312</v>
      </c>
    </row>
    <row r="54" spans="29:57" x14ac:dyDescent="0.35">
      <c r="AC54">
        <v>45</v>
      </c>
      <c r="AD54">
        <v>0.15051535968099999</v>
      </c>
      <c r="AE54">
        <v>0.17543276656599999</v>
      </c>
      <c r="AF54" s="7">
        <f t="shared" si="10"/>
        <v>0.92171483912500007</v>
      </c>
      <c r="AG54" s="8">
        <f t="shared" si="11"/>
        <v>3.963360662226</v>
      </c>
      <c r="AH54" s="8">
        <v>0.98362647539799997</v>
      </c>
      <c r="AI54" s="9">
        <v>9.7671433922799995</v>
      </c>
      <c r="AJ54" s="16">
        <f t="shared" si="12"/>
        <v>3.963360662226</v>
      </c>
      <c r="AK54" s="17">
        <f t="shared" si="13"/>
        <v>0.39783623066314455</v>
      </c>
      <c r="AL54" s="17">
        <f t="shared" si="14"/>
        <v>9.7671433922799995</v>
      </c>
      <c r="AM54" s="18">
        <f t="shared" si="15"/>
        <v>0.37395250732313468</v>
      </c>
      <c r="AN54" s="16">
        <f t="shared" si="16"/>
        <v>-0.13843925941269997</v>
      </c>
      <c r="AO54" s="17">
        <f t="shared" si="17"/>
        <v>-0.63404222678096755</v>
      </c>
      <c r="AP54" s="17">
        <f t="shared" si="18"/>
        <v>0.65841735542295221</v>
      </c>
      <c r="AQ54" s="18">
        <f t="shared" si="19"/>
        <v>-0.63755953979701696</v>
      </c>
      <c r="AR54" s="24">
        <f t="shared" si="20"/>
        <v>2.3659161211501328E-2</v>
      </c>
      <c r="AS54" s="25">
        <f t="shared" si="5"/>
        <v>-9.9481825489753373E-3</v>
      </c>
      <c r="AT54" s="17">
        <f t="shared" si="6"/>
        <v>0</v>
      </c>
      <c r="AU54" s="18">
        <f t="shared" si="7"/>
        <v>0</v>
      </c>
      <c r="AV54" s="3">
        <f t="shared" si="34"/>
        <v>5.8186224497139359E-4</v>
      </c>
      <c r="AW54" s="3">
        <f t="shared" si="34"/>
        <v>7.1384349265954956E-3</v>
      </c>
      <c r="AX54" s="3">
        <f t="shared" si="34"/>
        <v>8.1547793871064436E-2</v>
      </c>
      <c r="AY54" s="3">
        <f t="shared" si="34"/>
        <v>0.52300776850104191</v>
      </c>
      <c r="AZ54" s="3">
        <f t="shared" si="34"/>
        <v>0.93122440707534193</v>
      </c>
      <c r="BA54" s="3">
        <f t="shared" si="34"/>
        <v>0.99401337278454471</v>
      </c>
      <c r="BB54" s="3">
        <f t="shared" si="34"/>
        <v>0.9989052187327726</v>
      </c>
      <c r="BC54" s="3">
        <f t="shared" si="34"/>
        <v>0.99117349072521987</v>
      </c>
      <c r="BD54" s="3">
        <f t="shared" si="34"/>
        <v>0.88609083834723434</v>
      </c>
      <c r="BE54" s="3">
        <f t="shared" si="34"/>
        <v>0.3491697371380813</v>
      </c>
    </row>
    <row r="55" spans="29:57" x14ac:dyDescent="0.35">
      <c r="AC55">
        <v>46</v>
      </c>
      <c r="AD55">
        <v>0.13909018814499999</v>
      </c>
      <c r="AE55">
        <v>0.19175593791500001</v>
      </c>
      <c r="AF55" s="7">
        <f t="shared" si="10"/>
        <v>0.91028966758899998</v>
      </c>
      <c r="AG55" s="8">
        <f t="shared" si="11"/>
        <v>3.9796838335750002</v>
      </c>
      <c r="AH55" s="8">
        <v>0.98362647539799997</v>
      </c>
      <c r="AI55" s="9">
        <v>9.7671433922799995</v>
      </c>
      <c r="AJ55" s="16">
        <f t="shared" si="12"/>
        <v>3.9796838335750002</v>
      </c>
      <c r="AK55" s="17">
        <f t="shared" si="13"/>
        <v>0.40240764269787843</v>
      </c>
      <c r="AL55" s="17">
        <f t="shared" si="14"/>
        <v>9.7671433922799995</v>
      </c>
      <c r="AM55" s="18">
        <f t="shared" si="15"/>
        <v>0.37395250732313468</v>
      </c>
      <c r="AN55" s="16">
        <f t="shared" si="16"/>
        <v>-0.13625255625154231</v>
      </c>
      <c r="AO55" s="17">
        <f t="shared" si="17"/>
        <v>-0.63336943631804543</v>
      </c>
      <c r="AP55" s="17">
        <f t="shared" si="18"/>
        <v>0.65841735542295221</v>
      </c>
      <c r="AQ55" s="18">
        <f t="shared" si="19"/>
        <v>-0.63755953979701696</v>
      </c>
      <c r="AR55" s="24">
        <f t="shared" si="20"/>
        <v>2.5845864372658983E-2</v>
      </c>
      <c r="AS55" s="25">
        <f t="shared" si="5"/>
        <v>-9.2753920860532135E-3</v>
      </c>
      <c r="AT55" s="17">
        <f t="shared" si="6"/>
        <v>0</v>
      </c>
      <c r="AU55" s="18">
        <f t="shared" si="7"/>
        <v>0</v>
      </c>
      <c r="AV55" s="3">
        <f t="shared" si="34"/>
        <v>6.0805300422699029E-4</v>
      </c>
      <c r="AW55" s="3">
        <f t="shared" si="34"/>
        <v>7.2491320531395025E-3</v>
      </c>
      <c r="AX55" s="3">
        <f t="shared" si="34"/>
        <v>8.0575318467093066E-2</v>
      </c>
      <c r="AY55" s="3">
        <f t="shared" si="34"/>
        <v>0.51261884999930107</v>
      </c>
      <c r="AZ55" s="3">
        <f t="shared" si="34"/>
        <v>0.92659259601870758</v>
      </c>
      <c r="BA55" s="3">
        <f t="shared" si="34"/>
        <v>0.99340063863051442</v>
      </c>
      <c r="BB55" s="3">
        <f t="shared" si="34"/>
        <v>0.99883959871539241</v>
      </c>
      <c r="BC55" s="3">
        <f t="shared" si="34"/>
        <v>0.99116693691386448</v>
      </c>
      <c r="BD55" s="3">
        <f t="shared" si="34"/>
        <v>0.88609026864210849</v>
      </c>
      <c r="BE55" s="3">
        <f t="shared" si="34"/>
        <v>0.34916971583188089</v>
      </c>
    </row>
    <row r="56" spans="29:57" x14ac:dyDescent="0.35">
      <c r="AC56">
        <v>47</v>
      </c>
      <c r="AD56">
        <v>0.12402321605699999</v>
      </c>
      <c r="AE56">
        <v>0.109564415611</v>
      </c>
      <c r="AF56" s="7">
        <f t="shared" si="10"/>
        <v>0.89522269550099998</v>
      </c>
      <c r="AG56" s="8">
        <f t="shared" si="11"/>
        <v>3.8974923112710003</v>
      </c>
      <c r="AH56" s="8">
        <v>0.98362647539799997</v>
      </c>
      <c r="AI56" s="9">
        <v>9.7671433922799995</v>
      </c>
      <c r="AJ56" s="16">
        <f t="shared" si="12"/>
        <v>3.8974923112710003</v>
      </c>
      <c r="AK56" s="17">
        <f t="shared" si="13"/>
        <v>0.40851661369830145</v>
      </c>
      <c r="AL56" s="17">
        <f t="shared" si="14"/>
        <v>9.7671433922799995</v>
      </c>
      <c r="AM56" s="18">
        <f t="shared" si="15"/>
        <v>0.37395250732313468</v>
      </c>
      <c r="AN56" s="16">
        <f t="shared" si="16"/>
        <v>-0.14726660232559985</v>
      </c>
      <c r="AO56" s="17">
        <f t="shared" si="17"/>
        <v>-0.63247057450702937</v>
      </c>
      <c r="AP56" s="17">
        <f t="shared" si="18"/>
        <v>0.65841735542295221</v>
      </c>
      <c r="AQ56" s="18">
        <f t="shared" si="19"/>
        <v>-0.63755953979701696</v>
      </c>
      <c r="AR56" s="24">
        <f t="shared" si="20"/>
        <v>1.4831818298601446E-2</v>
      </c>
      <c r="AS56" s="25">
        <f t="shared" si="5"/>
        <v>-8.3765302750371529E-3</v>
      </c>
      <c r="AT56" s="17">
        <f t="shared" si="6"/>
        <v>0</v>
      </c>
      <c r="AU56" s="18">
        <f t="shared" si="7"/>
        <v>0</v>
      </c>
      <c r="AV56" s="3">
        <f t="shared" si="34"/>
        <v>8.3044673672390094E-4</v>
      </c>
      <c r="AW56" s="3">
        <f t="shared" si="34"/>
        <v>9.5196201173313472E-3</v>
      </c>
      <c r="AX56" s="3">
        <f t="shared" si="34"/>
        <v>0.10002433057298551</v>
      </c>
      <c r="AY56" s="3">
        <f t="shared" si="34"/>
        <v>0.5624044450684802</v>
      </c>
      <c r="AZ56" s="3">
        <f t="shared" si="34"/>
        <v>0.93695351399338633</v>
      </c>
      <c r="BA56" s="3">
        <f t="shared" si="34"/>
        <v>0.99417309643580076</v>
      </c>
      <c r="BB56" s="3">
        <f t="shared" si="34"/>
        <v>0.9988863326203673</v>
      </c>
      <c r="BC56" s="3">
        <f t="shared" si="34"/>
        <v>0.99116922950250086</v>
      </c>
      <c r="BD56" s="3">
        <f t="shared" si="34"/>
        <v>0.8860903177906837</v>
      </c>
      <c r="BE56" s="3">
        <f t="shared" si="34"/>
        <v>0.34916971330083463</v>
      </c>
    </row>
    <row r="57" spans="29:57" x14ac:dyDescent="0.35">
      <c r="AC57">
        <v>48</v>
      </c>
      <c r="AD57">
        <v>0.109358373707</v>
      </c>
      <c r="AE57">
        <v>9.8011090591900007E-3</v>
      </c>
      <c r="AF57" s="7">
        <f t="shared" si="10"/>
        <v>0.88055785315099999</v>
      </c>
      <c r="AG57" s="8">
        <f t="shared" si="11"/>
        <v>3.7977290047191903</v>
      </c>
      <c r="AH57" s="8">
        <v>0.98362647539799997</v>
      </c>
      <c r="AI57" s="9">
        <v>9.7671433922799995</v>
      </c>
      <c r="AJ57" s="16">
        <f t="shared" si="12"/>
        <v>3.7977290047191903</v>
      </c>
      <c r="AK57" s="17">
        <f t="shared" si="13"/>
        <v>0.41455158825556893</v>
      </c>
      <c r="AL57" s="17">
        <f t="shared" si="14"/>
        <v>9.7671433922799995</v>
      </c>
      <c r="AM57" s="18">
        <f t="shared" si="15"/>
        <v>0.37395250732313468</v>
      </c>
      <c r="AN57" s="16">
        <f t="shared" si="16"/>
        <v>-0.16064740356177815</v>
      </c>
      <c r="AO57" s="17">
        <f t="shared" si="17"/>
        <v>-0.63158284315822188</v>
      </c>
      <c r="AP57" s="17">
        <f t="shared" si="18"/>
        <v>0.65841735542295221</v>
      </c>
      <c r="AQ57" s="18">
        <f t="shared" si="19"/>
        <v>-0.63755953979701696</v>
      </c>
      <c r="AR57" s="24">
        <f t="shared" si="20"/>
        <v>1.4510170624231489E-3</v>
      </c>
      <c r="AS57" s="25">
        <f t="shared" si="5"/>
        <v>-7.4887989262296673E-3</v>
      </c>
      <c r="AT57" s="17">
        <f t="shared" si="6"/>
        <v>0</v>
      </c>
      <c r="AU57" s="18">
        <f t="shared" si="7"/>
        <v>0</v>
      </c>
      <c r="AV57" s="3">
        <f t="shared" si="34"/>
        <v>1.1709037180539453E-3</v>
      </c>
      <c r="AW57" s="3">
        <f t="shared" si="34"/>
        <v>1.2912500411550261E-2</v>
      </c>
      <c r="AX57" s="3">
        <f t="shared" si="34"/>
        <v>0.12738084577323902</v>
      </c>
      <c r="AY57" s="3">
        <f t="shared" si="34"/>
        <v>0.61961788769375448</v>
      </c>
      <c r="AZ57" s="3">
        <f t="shared" si="34"/>
        <v>0.94785219264811649</v>
      </c>
      <c r="BA57" s="3">
        <f t="shared" si="34"/>
        <v>0.9950522310904294</v>
      </c>
      <c r="BB57" s="3">
        <f t="shared" si="34"/>
        <v>0.99894761782871599</v>
      </c>
      <c r="BC57" s="3">
        <f t="shared" si="34"/>
        <v>0.9911731166882618</v>
      </c>
      <c r="BD57" s="3">
        <f t="shared" si="34"/>
        <v>0.88609050825746472</v>
      </c>
      <c r="BE57" s="3">
        <f t="shared" si="34"/>
        <v>0.34916971590485685</v>
      </c>
    </row>
    <row r="58" spans="29:57" x14ac:dyDescent="0.35">
      <c r="AC58">
        <v>49</v>
      </c>
      <c r="AD58">
        <v>9.3467432071199993E-2</v>
      </c>
      <c r="AE58">
        <v>-0.154823971358</v>
      </c>
      <c r="AF58" s="7">
        <f t="shared" si="10"/>
        <v>0.86466691151520003</v>
      </c>
      <c r="AG58" s="8">
        <f t="shared" si="11"/>
        <v>3.633103924302</v>
      </c>
      <c r="AH58" s="8">
        <v>0.98362647539799997</v>
      </c>
      <c r="AI58" s="9">
        <v>9.7671433922799995</v>
      </c>
      <c r="AJ58" s="16">
        <f t="shared" si="12"/>
        <v>3.633103924302</v>
      </c>
      <c r="AK58" s="17">
        <f t="shared" si="13"/>
        <v>0.42119182341100297</v>
      </c>
      <c r="AL58" s="17">
        <f t="shared" si="14"/>
        <v>9.7671433922799995</v>
      </c>
      <c r="AM58" s="18">
        <f t="shared" si="15"/>
        <v>0.37395250732313468</v>
      </c>
      <c r="AN58" s="16">
        <f t="shared" si="16"/>
        <v>-0.18275981570846503</v>
      </c>
      <c r="AO58" s="17">
        <f t="shared" si="17"/>
        <v>-0.63060635759033712</v>
      </c>
      <c r="AP58" s="17">
        <f t="shared" si="18"/>
        <v>0.65841735542295221</v>
      </c>
      <c r="AQ58" s="18">
        <f t="shared" si="19"/>
        <v>-0.63755953979701696</v>
      </c>
      <c r="AR58" s="24">
        <f t="shared" si="20"/>
        <v>-2.0661395084263734E-2</v>
      </c>
      <c r="AS58" s="25">
        <f t="shared" si="5"/>
        <v>-6.5123133583449011E-3</v>
      </c>
      <c r="AT58" s="17">
        <f t="shared" si="6"/>
        <v>0</v>
      </c>
      <c r="AU58" s="18">
        <f t="shared" si="7"/>
        <v>0</v>
      </c>
      <c r="AV58" s="3">
        <f t="shared" si="34"/>
        <v>1.923746337726523E-3</v>
      </c>
      <c r="AW58" s="3">
        <f t="shared" si="34"/>
        <v>2.0285794331891257E-2</v>
      </c>
      <c r="AX58" s="3">
        <f t="shared" si="34"/>
        <v>0.18195991355848509</v>
      </c>
      <c r="AY58" s="3">
        <f t="shared" si="34"/>
        <v>0.70497235686661552</v>
      </c>
      <c r="AZ58" s="3">
        <f t="shared" si="34"/>
        <v>0.96250125082412263</v>
      </c>
      <c r="BA58" s="3">
        <f t="shared" si="34"/>
        <v>0.99634470987989998</v>
      </c>
      <c r="BB58" s="3">
        <f t="shared" si="34"/>
        <v>0.99905169835639329</v>
      </c>
      <c r="BC58" s="3">
        <f t="shared" si="34"/>
        <v>0.99118121178082541</v>
      </c>
      <c r="BD58" s="3">
        <f t="shared" si="34"/>
        <v>0.88609106007913374</v>
      </c>
      <c r="BE58" s="3">
        <f t="shared" si="34"/>
        <v>0.34916973184347244</v>
      </c>
    </row>
    <row r="59" spans="29:57" x14ac:dyDescent="0.35">
      <c r="AC59">
        <v>50</v>
      </c>
      <c r="AD59">
        <v>8.3195421595399999E-2</v>
      </c>
      <c r="AE59">
        <v>-0.28131532925300001</v>
      </c>
      <c r="AF59" s="7">
        <f t="shared" si="10"/>
        <v>0.85439490103940008</v>
      </c>
      <c r="AG59" s="8">
        <f t="shared" si="11"/>
        <v>3.506612566407</v>
      </c>
      <c r="AH59" s="8">
        <v>0.98362647539799997</v>
      </c>
      <c r="AI59" s="9">
        <v>9.7671433922799995</v>
      </c>
      <c r="AJ59" s="16">
        <f t="shared" si="12"/>
        <v>3.506612566407</v>
      </c>
      <c r="AK59" s="17">
        <f t="shared" si="13"/>
        <v>0.42554060737246918</v>
      </c>
      <c r="AL59" s="17">
        <f t="shared" si="14"/>
        <v>9.7671433922799995</v>
      </c>
      <c r="AM59" s="18">
        <f t="shared" si="15"/>
        <v>0.37395250732313468</v>
      </c>
      <c r="AN59" s="16">
        <f t="shared" si="16"/>
        <v>-0.1997801537240102</v>
      </c>
      <c r="AO59" s="17">
        <f t="shared" si="17"/>
        <v>-0.62996700109799397</v>
      </c>
      <c r="AP59" s="17">
        <f t="shared" si="18"/>
        <v>0.65841735542295221</v>
      </c>
      <c r="AQ59" s="18">
        <f t="shared" si="19"/>
        <v>-0.63755953979701696</v>
      </c>
      <c r="AR59" s="24">
        <f t="shared" si="20"/>
        <v>-3.7681733099808906E-2</v>
      </c>
      <c r="AS59" s="25">
        <f t="shared" si="5"/>
        <v>-5.872956866001755E-3</v>
      </c>
      <c r="AT59" s="17">
        <f t="shared" si="6"/>
        <v>0</v>
      </c>
      <c r="AU59" s="18">
        <f t="shared" si="7"/>
        <v>0</v>
      </c>
      <c r="AV59" s="3">
        <f t="shared" si="34"/>
        <v>2.7581883635563751E-3</v>
      </c>
      <c r="AW59" s="3">
        <f t="shared" si="34"/>
        <v>2.8182489097589442E-2</v>
      </c>
      <c r="AX59" s="3">
        <f t="shared" si="34"/>
        <v>0.2331667999507949</v>
      </c>
      <c r="AY59" s="3">
        <f t="shared" si="34"/>
        <v>0.76123020795810636</v>
      </c>
      <c r="AZ59" s="3">
        <f t="shared" si="34"/>
        <v>0.97095090750852531</v>
      </c>
      <c r="BA59" s="3">
        <f t="shared" si="34"/>
        <v>0.99711294725596378</v>
      </c>
      <c r="BB59" s="3">
        <f t="shared" si="34"/>
        <v>0.9991170760882907</v>
      </c>
      <c r="BC59" s="3">
        <f t="shared" si="34"/>
        <v>0.99118663456639589</v>
      </c>
      <c r="BD59" s="3">
        <f t="shared" si="34"/>
        <v>0.8860914587883002</v>
      </c>
      <c r="BE59" s="3">
        <f t="shared" si="34"/>
        <v>0.34916974449296051</v>
      </c>
    </row>
    <row r="60" spans="29:57" x14ac:dyDescent="0.35">
      <c r="AC60">
        <v>51</v>
      </c>
      <c r="AD60">
        <v>7.0443909685100004E-2</v>
      </c>
      <c r="AE60">
        <v>-0.445672005293</v>
      </c>
      <c r="AF60" s="7">
        <f t="shared" si="10"/>
        <v>0.84164338912909997</v>
      </c>
      <c r="AG60" s="8">
        <f t="shared" si="11"/>
        <v>3.3422558903670003</v>
      </c>
      <c r="AH60" s="8">
        <v>0.98362647539799997</v>
      </c>
      <c r="AI60" s="9">
        <v>9.7671433922799995</v>
      </c>
      <c r="AJ60" s="16">
        <f t="shared" si="12"/>
        <v>3.3422558903670003</v>
      </c>
      <c r="AK60" s="17">
        <f t="shared" si="13"/>
        <v>0.43100163769505512</v>
      </c>
      <c r="AL60" s="17">
        <f t="shared" si="14"/>
        <v>9.7671433922799995</v>
      </c>
      <c r="AM60" s="18">
        <f t="shared" si="15"/>
        <v>0.37395250732313468</v>
      </c>
      <c r="AN60" s="16">
        <f t="shared" si="16"/>
        <v>-0.22193908657083219</v>
      </c>
      <c r="AO60" s="17">
        <f t="shared" si="17"/>
        <v>-0.62916429909731963</v>
      </c>
      <c r="AP60" s="17">
        <f t="shared" si="18"/>
        <v>0.65841735542295221</v>
      </c>
      <c r="AQ60" s="18">
        <f t="shared" si="19"/>
        <v>-0.63755953979701696</v>
      </c>
      <c r="AR60" s="24">
        <f t="shared" si="20"/>
        <v>-5.98406659466309E-2</v>
      </c>
      <c r="AS60" s="25">
        <f t="shared" si="5"/>
        <v>-5.0702548653274171E-3</v>
      </c>
      <c r="AT60" s="17">
        <f t="shared" si="6"/>
        <v>0</v>
      </c>
      <c r="AU60" s="18">
        <f t="shared" si="7"/>
        <v>0</v>
      </c>
      <c r="AV60" s="3">
        <f t="shared" si="34"/>
        <v>4.3446854145528417E-3</v>
      </c>
      <c r="AW60" s="3">
        <f t="shared" si="34"/>
        <v>4.2522414446111663E-2</v>
      </c>
      <c r="AX60" s="3">
        <f t="shared" si="34"/>
        <v>0.31129024286603141</v>
      </c>
      <c r="AY60" s="3">
        <f t="shared" si="34"/>
        <v>0.82143226724013674</v>
      </c>
      <c r="AZ60" s="3">
        <f t="shared" si="34"/>
        <v>0.97908435521092796</v>
      </c>
      <c r="BA60" s="3">
        <f t="shared" si="34"/>
        <v>0.9978636156740408</v>
      </c>
      <c r="BB60" s="3">
        <f t="shared" si="34"/>
        <v>0.99918290691497702</v>
      </c>
      <c r="BC60" s="3">
        <f t="shared" si="34"/>
        <v>0.99119227527574827</v>
      </c>
      <c r="BD60" s="3">
        <f t="shared" si="34"/>
        <v>0.8860918879808859</v>
      </c>
      <c r="BE60" s="3">
        <f t="shared" si="34"/>
        <v>0.34916975861946559</v>
      </c>
    </row>
    <row r="61" spans="29:57" x14ac:dyDescent="0.35">
      <c r="AC61">
        <v>52</v>
      </c>
      <c r="AD61">
        <v>7.0443909681800004E-2</v>
      </c>
      <c r="AE61">
        <v>-0.44567201275700002</v>
      </c>
      <c r="AF61" s="10">
        <f t="shared" si="10"/>
        <v>0.84164338912580006</v>
      </c>
      <c r="AG61" s="11">
        <f t="shared" si="11"/>
        <v>3.3422558829030002</v>
      </c>
      <c r="AH61" s="11">
        <v>0.98362647539799997</v>
      </c>
      <c r="AI61" s="12">
        <v>9.7671433922799995</v>
      </c>
      <c r="AJ61" s="19">
        <f t="shared" si="12"/>
        <v>3.3422558829030002</v>
      </c>
      <c r="AK61" s="20">
        <f t="shared" si="13"/>
        <v>0.43100163769647731</v>
      </c>
      <c r="AL61" s="20">
        <f t="shared" si="14"/>
        <v>9.7671433922799995</v>
      </c>
      <c r="AM61" s="21">
        <f t="shared" si="15"/>
        <v>0.37395250732313468</v>
      </c>
      <c r="AN61" s="19">
        <f t="shared" si="16"/>
        <v>-0.22193908757833761</v>
      </c>
      <c r="AO61" s="20">
        <f t="shared" si="17"/>
        <v>-0.62916429909711069</v>
      </c>
      <c r="AP61" s="20">
        <f t="shared" si="18"/>
        <v>0.65841735542295221</v>
      </c>
      <c r="AQ61" s="21">
        <f t="shared" si="19"/>
        <v>-0.63755953979701696</v>
      </c>
      <c r="AR61" s="26">
        <f t="shared" si="20"/>
        <v>-5.9840666954136312E-2</v>
      </c>
      <c r="AS61" s="27">
        <f t="shared" si="5"/>
        <v>-5.0702548651184731E-3</v>
      </c>
      <c r="AT61" s="20">
        <f t="shared" si="6"/>
        <v>0</v>
      </c>
      <c r="AU61" s="21">
        <f t="shared" si="7"/>
        <v>0</v>
      </c>
      <c r="AV61" s="3">
        <f t="shared" si="34"/>
        <v>4.3446854895439141E-3</v>
      </c>
      <c r="AW61" s="3">
        <f t="shared" si="34"/>
        <v>4.2522415151611433E-2</v>
      </c>
      <c r="AX61" s="3">
        <f t="shared" si="34"/>
        <v>0.31129024657933252</v>
      </c>
      <c r="AY61" s="3">
        <f t="shared" si="34"/>
        <v>0.82143226977959327</v>
      </c>
      <c r="AZ61" s="3">
        <f t="shared" si="34"/>
        <v>0.97908435556525675</v>
      </c>
      <c r="BA61" s="3">
        <f t="shared" si="34"/>
        <v>0.99786361571018967</v>
      </c>
      <c r="BB61" s="3">
        <f t="shared" si="34"/>
        <v>0.99918290691853862</v>
      </c>
      <c r="BC61" s="3">
        <f t="shared" si="34"/>
        <v>0.99119227527609532</v>
      </c>
      <c r="BD61" s="3">
        <f t="shared" si="34"/>
        <v>0.88609188798091643</v>
      </c>
      <c r="BE61" s="3">
        <f t="shared" si="34"/>
        <v>0.34916975861946681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57"/>
  <sheetViews>
    <sheetView topLeftCell="D1" workbookViewId="0">
      <selection activeCell="P15" sqref="P15"/>
    </sheetView>
  </sheetViews>
  <sheetFormatPr defaultRowHeight="14.5" x14ac:dyDescent="0.35"/>
  <cols>
    <col min="5" max="5" width="11.453125" bestFit="1" customWidth="1"/>
    <col min="11" max="11" width="12.81640625" bestFit="1" customWidth="1"/>
    <col min="12" max="12" width="11.26953125" bestFit="1" customWidth="1"/>
  </cols>
  <sheetData>
    <row r="1" spans="5:14" x14ac:dyDescent="0.35">
      <c r="G1" t="s">
        <v>50</v>
      </c>
    </row>
    <row r="2" spans="5:14" x14ac:dyDescent="0.35">
      <c r="E2" t="s">
        <v>49</v>
      </c>
      <c r="G2">
        <v>-0.41284171550100002</v>
      </c>
      <c r="H2">
        <f>AVERAGE(H6:H57)</f>
        <v>-7.319930728856634</v>
      </c>
      <c r="J2">
        <f>-LN(1000/EXP(G2))</f>
        <v>-7.3205969944831368</v>
      </c>
      <c r="L2" t="s">
        <v>14</v>
      </c>
      <c r="N2" t="s">
        <v>14</v>
      </c>
    </row>
    <row r="3" spans="5:14" x14ac:dyDescent="0.35">
      <c r="L3" t="s">
        <v>55</v>
      </c>
      <c r="N3" t="s">
        <v>55</v>
      </c>
    </row>
    <row r="4" spans="5:14" x14ac:dyDescent="0.35">
      <c r="K4" s="30">
        <f>SUM(K6:L56)</f>
        <v>-24.253113999617288</v>
      </c>
    </row>
    <row r="5" spans="5:14" x14ac:dyDescent="0.35">
      <c r="E5" t="s">
        <v>2</v>
      </c>
      <c r="F5" t="s">
        <v>51</v>
      </c>
      <c r="G5" t="s">
        <v>52</v>
      </c>
      <c r="H5" t="s">
        <v>53</v>
      </c>
      <c r="I5" t="s">
        <v>54</v>
      </c>
      <c r="J5" t="s">
        <v>56</v>
      </c>
    </row>
    <row r="6" spans="5:14" x14ac:dyDescent="0.35">
      <c r="E6">
        <v>1970</v>
      </c>
      <c r="F6">
        <v>-2.88574505262E-2</v>
      </c>
      <c r="G6">
        <f>EXP($G$2+F6)</f>
        <v>0.64294302546956561</v>
      </c>
      <c r="H6">
        <f>-LN((1000-0)/(G6-0)-1)</f>
        <v>-7.3488112952073656</v>
      </c>
      <c r="I6">
        <f>H6-$H$2</f>
        <v>-2.8880566350731662E-2</v>
      </c>
      <c r="J6">
        <v>-2.1191592516500001E-2</v>
      </c>
      <c r="K6" s="29">
        <f>-0.5*((F7-F6)/0.038)^2</f>
        <v>-3.4625948404601231E-24</v>
      </c>
      <c r="L6" s="29">
        <f>-0.5*((J7-J6)/0.05)^2</f>
        <v>0</v>
      </c>
    </row>
    <row r="7" spans="5:14" x14ac:dyDescent="0.35">
      <c r="E7">
        <v>1971</v>
      </c>
      <c r="F7">
        <v>-2.88574505261E-2</v>
      </c>
      <c r="G7">
        <f t="shared" ref="G7:G57" si="0">EXP($G$2+F7)</f>
        <v>0.64294302546962989</v>
      </c>
      <c r="H7">
        <f t="shared" ref="H7:H57" si="1">-LN((1000-0)/(G7-0)-1)</f>
        <v>-7.3488112952072653</v>
      </c>
      <c r="I7">
        <f t="shared" ref="I7:I57" si="2">H7-$H$2</f>
        <v>-2.8880566350631298E-2</v>
      </c>
      <c r="J7">
        <v>-2.1191592516500001E-2</v>
      </c>
      <c r="K7" s="29">
        <f t="shared" ref="K7:K56" si="3">-0.5*((F8-F7)/0.038)^2</f>
        <v>0</v>
      </c>
      <c r="L7" s="29">
        <f t="shared" ref="L7:L56" si="4">-0.5*((J8-J7)/0.05)^2</f>
        <v>-1.9999947798497671E-24</v>
      </c>
    </row>
    <row r="8" spans="5:14" x14ac:dyDescent="0.35">
      <c r="E8">
        <v>1972</v>
      </c>
      <c r="F8">
        <v>-2.88574505261E-2</v>
      </c>
      <c r="G8">
        <f t="shared" si="0"/>
        <v>0.64294302546962989</v>
      </c>
      <c r="H8">
        <f t="shared" si="1"/>
        <v>-7.3488112952072653</v>
      </c>
      <c r="I8">
        <f t="shared" si="2"/>
        <v>-2.8880566350631298E-2</v>
      </c>
      <c r="J8">
        <v>-2.1191592516400001E-2</v>
      </c>
      <c r="K8" s="29">
        <f t="shared" si="3"/>
        <v>-3.4625948404601231E-24</v>
      </c>
      <c r="L8" s="29">
        <f t="shared" si="4"/>
        <v>-1.9999947798497671E-24</v>
      </c>
    </row>
    <row r="9" spans="5:14" x14ac:dyDescent="0.35">
      <c r="E9">
        <v>1973</v>
      </c>
      <c r="F9">
        <v>-2.8857450526E-2</v>
      </c>
      <c r="G9">
        <f t="shared" si="0"/>
        <v>0.64294302546969428</v>
      </c>
      <c r="H9">
        <f t="shared" si="1"/>
        <v>-7.3488112952071649</v>
      </c>
      <c r="I9">
        <f t="shared" si="2"/>
        <v>-2.8880566350530934E-2</v>
      </c>
      <c r="J9">
        <v>-2.1191592516300001E-2</v>
      </c>
      <c r="K9" s="29">
        <f t="shared" si="3"/>
        <v>-1.3850379361840493E-23</v>
      </c>
      <c r="L9" s="29">
        <f t="shared" si="4"/>
        <v>-1.9999947798497671E-24</v>
      </c>
    </row>
    <row r="10" spans="5:14" x14ac:dyDescent="0.35">
      <c r="E10">
        <v>1974</v>
      </c>
      <c r="F10">
        <v>-2.8857450525800001E-2</v>
      </c>
      <c r="G10">
        <f t="shared" si="0"/>
        <v>0.64294302546982285</v>
      </c>
      <c r="H10">
        <f t="shared" si="1"/>
        <v>-7.3488112952069651</v>
      </c>
      <c r="I10">
        <f t="shared" si="2"/>
        <v>-2.8880566350331094E-2</v>
      </c>
      <c r="J10">
        <v>-2.1191592516200002E-2</v>
      </c>
      <c r="K10" s="29">
        <f t="shared" si="3"/>
        <v>-3.4625948404601231E-24</v>
      </c>
      <c r="L10" s="29">
        <f t="shared" si="4"/>
        <v>-1.9999947798497671E-24</v>
      </c>
    </row>
    <row r="11" spans="5:14" x14ac:dyDescent="0.35">
      <c r="E11">
        <v>1975</v>
      </c>
      <c r="F11">
        <v>-2.8857450525700001E-2</v>
      </c>
      <c r="G11">
        <f t="shared" si="0"/>
        <v>0.64294302546988713</v>
      </c>
      <c r="H11">
        <f t="shared" si="1"/>
        <v>-7.3488112952068647</v>
      </c>
      <c r="I11">
        <f t="shared" si="2"/>
        <v>-2.888056635023073E-2</v>
      </c>
      <c r="J11">
        <v>-2.1191592516100002E-2</v>
      </c>
      <c r="K11" s="29">
        <f t="shared" si="3"/>
        <v>-1.3850379361840493E-23</v>
      </c>
      <c r="L11" s="29">
        <f t="shared" si="4"/>
        <v>-8.0002566772004163E-24</v>
      </c>
    </row>
    <row r="12" spans="5:14" x14ac:dyDescent="0.35">
      <c r="E12">
        <v>1976</v>
      </c>
      <c r="F12">
        <v>-2.8857450525500001E-2</v>
      </c>
      <c r="G12">
        <f t="shared" si="0"/>
        <v>0.64294302547001569</v>
      </c>
      <c r="H12">
        <f t="shared" si="1"/>
        <v>-7.3488112952066649</v>
      </c>
      <c r="I12">
        <f t="shared" si="2"/>
        <v>-2.888056635003089E-2</v>
      </c>
      <c r="J12">
        <v>-2.1191592515899998E-2</v>
      </c>
      <c r="K12" s="29">
        <f t="shared" si="3"/>
        <v>-1.3850379361840493E-23</v>
      </c>
      <c r="L12" s="29">
        <f t="shared" si="4"/>
        <v>-1.7999953018647904E-23</v>
      </c>
    </row>
    <row r="13" spans="5:14" x14ac:dyDescent="0.35">
      <c r="E13">
        <v>1977</v>
      </c>
      <c r="F13">
        <v>-2.8857450525300001E-2</v>
      </c>
      <c r="G13">
        <f t="shared" si="0"/>
        <v>0.64294302547014426</v>
      </c>
      <c r="H13">
        <f t="shared" si="1"/>
        <v>-7.348811295206465</v>
      </c>
      <c r="I13">
        <f t="shared" si="2"/>
        <v>-2.8880566349831049E-2</v>
      </c>
      <c r="J13">
        <v>-2.1191592515599999E-2</v>
      </c>
      <c r="K13" s="29">
        <f t="shared" si="3"/>
        <v>-3.1163353564141108E-23</v>
      </c>
      <c r="L13" s="29">
        <f t="shared" si="4"/>
        <v>-7.9999791193990685E-24</v>
      </c>
    </row>
    <row r="14" spans="5:14" x14ac:dyDescent="0.35">
      <c r="E14">
        <v>1978</v>
      </c>
      <c r="F14">
        <v>-2.8857450525000002E-2</v>
      </c>
      <c r="G14">
        <f t="shared" si="0"/>
        <v>0.64294302547033721</v>
      </c>
      <c r="H14">
        <f t="shared" si="1"/>
        <v>-7.3488112952061648</v>
      </c>
      <c r="I14">
        <f t="shared" si="2"/>
        <v>-2.8880566349530845E-2</v>
      </c>
      <c r="J14">
        <v>-2.1191592515399999E-2</v>
      </c>
      <c r="K14" s="29">
        <f t="shared" si="3"/>
        <v>-3.1164074366596644E-23</v>
      </c>
      <c r="L14" s="29">
        <f t="shared" si="4"/>
        <v>-1.7999953018647904E-23</v>
      </c>
    </row>
    <row r="15" spans="5:14" x14ac:dyDescent="0.35">
      <c r="E15">
        <v>1979</v>
      </c>
      <c r="F15">
        <v>-2.8857450524699998E-2</v>
      </c>
      <c r="G15">
        <f t="shared" si="0"/>
        <v>0.64294302547053006</v>
      </c>
      <c r="H15">
        <f t="shared" si="1"/>
        <v>-7.3488112952058646</v>
      </c>
      <c r="I15">
        <f t="shared" si="2"/>
        <v>-2.8880566349230641E-2</v>
      </c>
      <c r="J15">
        <v>-2.11915925151E-2</v>
      </c>
      <c r="K15" s="29">
        <f t="shared" si="3"/>
        <v>-3.1163353564141108E-23</v>
      </c>
      <c r="L15" s="29">
        <f t="shared" si="4"/>
        <v>-1.7999953018647904E-23</v>
      </c>
    </row>
    <row r="16" spans="5:14" x14ac:dyDescent="0.35">
      <c r="E16">
        <v>1980</v>
      </c>
      <c r="F16">
        <v>-2.8857450524399999E-2</v>
      </c>
      <c r="G16">
        <f t="shared" si="0"/>
        <v>0.64294302547072291</v>
      </c>
      <c r="H16">
        <f t="shared" si="1"/>
        <v>-7.3488112952055644</v>
      </c>
      <c r="I16">
        <f t="shared" si="2"/>
        <v>-2.8880566348930437E-2</v>
      </c>
      <c r="J16">
        <v>-2.11915925148E-2</v>
      </c>
      <c r="K16" s="29">
        <f t="shared" si="3"/>
        <v>-5.540151744736197E-23</v>
      </c>
      <c r="L16" s="29">
        <f t="shared" si="4"/>
        <v>-3.1999916477596274E-23</v>
      </c>
    </row>
    <row r="17" spans="5:12" x14ac:dyDescent="0.35">
      <c r="E17">
        <v>1981</v>
      </c>
      <c r="F17">
        <v>-2.8857450523999999E-2</v>
      </c>
      <c r="G17">
        <f t="shared" si="0"/>
        <v>0.64294302547098015</v>
      </c>
      <c r="H17">
        <f t="shared" si="1"/>
        <v>-7.3488112952051639</v>
      </c>
      <c r="I17">
        <f t="shared" si="2"/>
        <v>-2.8880566348529868E-2</v>
      </c>
      <c r="J17">
        <v>-2.11915925144E-2</v>
      </c>
      <c r="K17" s="29">
        <f t="shared" si="3"/>
        <v>-5.540151744736197E-23</v>
      </c>
      <c r="L17" s="29">
        <f t="shared" si="4"/>
        <v>-3.1999916477596274E-23</v>
      </c>
    </row>
    <row r="18" spans="5:12" x14ac:dyDescent="0.35">
      <c r="E18">
        <v>1982</v>
      </c>
      <c r="F18">
        <v>-2.88574505236E-2</v>
      </c>
      <c r="G18">
        <f t="shared" si="0"/>
        <v>0.64294302547123727</v>
      </c>
      <c r="H18">
        <f t="shared" si="1"/>
        <v>-7.3488112952047642</v>
      </c>
      <c r="I18">
        <f t="shared" si="2"/>
        <v>-2.8880566348130188E-2</v>
      </c>
      <c r="J18">
        <v>-2.1191592514000001E-2</v>
      </c>
      <c r="K18" s="29">
        <f t="shared" si="3"/>
        <v>-5.540151744736197E-23</v>
      </c>
      <c r="L18" s="29">
        <f t="shared" si="4"/>
        <v>-3.1999916477596274E-23</v>
      </c>
    </row>
    <row r="19" spans="5:12" x14ac:dyDescent="0.35">
      <c r="E19">
        <v>1983</v>
      </c>
      <c r="F19">
        <v>-2.88574505232E-2</v>
      </c>
      <c r="G19">
        <f t="shared" si="0"/>
        <v>0.64294302547149451</v>
      </c>
      <c r="H19">
        <f t="shared" si="1"/>
        <v>-7.3488112952043636</v>
      </c>
      <c r="I19">
        <f t="shared" si="2"/>
        <v>-2.8880566347729619E-2</v>
      </c>
      <c r="J19">
        <v>-2.1191592513600001E-2</v>
      </c>
      <c r="K19" s="29">
        <f t="shared" si="3"/>
        <v>-8.6564871011503078E-23</v>
      </c>
      <c r="L19" s="29">
        <f t="shared" si="4"/>
        <v>-5.0000563387136429E-23</v>
      </c>
    </row>
    <row r="20" spans="5:12" x14ac:dyDescent="0.35">
      <c r="E20">
        <v>1984</v>
      </c>
      <c r="F20">
        <v>-2.8857450522700001E-2</v>
      </c>
      <c r="G20">
        <f t="shared" si="0"/>
        <v>0.64294302547181592</v>
      </c>
      <c r="H20">
        <f t="shared" si="1"/>
        <v>-7.3488112952038636</v>
      </c>
      <c r="I20">
        <f t="shared" si="2"/>
        <v>-2.8880566347229575E-2</v>
      </c>
      <c r="J20">
        <v>-2.1191592513099999E-2</v>
      </c>
      <c r="K20" s="29">
        <f t="shared" si="3"/>
        <v>-8.6566072346150333E-23</v>
      </c>
      <c r="L20" s="29">
        <f t="shared" si="4"/>
        <v>-4.9999869496244178E-23</v>
      </c>
    </row>
    <row r="21" spans="5:12" x14ac:dyDescent="0.35">
      <c r="E21">
        <v>1985</v>
      </c>
      <c r="F21">
        <v>-2.8857450522199998E-2</v>
      </c>
      <c r="G21">
        <f t="shared" si="0"/>
        <v>0.64294302547213744</v>
      </c>
      <c r="H21">
        <f t="shared" si="1"/>
        <v>-7.3488112952033626</v>
      </c>
      <c r="I21">
        <f t="shared" si="2"/>
        <v>-2.8880566346728642E-2</v>
      </c>
      <c r="J21">
        <v>-2.1191592512599999E-2</v>
      </c>
      <c r="K21" s="29">
        <f t="shared" si="3"/>
        <v>-8.6564871011503078E-23</v>
      </c>
      <c r="L21" s="29">
        <f t="shared" si="4"/>
        <v>-4.9999869496244178E-23</v>
      </c>
    </row>
    <row r="22" spans="5:12" x14ac:dyDescent="0.35">
      <c r="E22">
        <v>1986</v>
      </c>
      <c r="F22">
        <v>-2.8857450521699999E-2</v>
      </c>
      <c r="G22">
        <f t="shared" si="0"/>
        <v>0.64294302547245885</v>
      </c>
      <c r="H22">
        <f t="shared" si="1"/>
        <v>-7.3488112952028626</v>
      </c>
      <c r="I22">
        <f t="shared" si="2"/>
        <v>-2.8880566346228598E-2</v>
      </c>
      <c r="J22">
        <v>-2.11915925121E-2</v>
      </c>
      <c r="K22" s="29">
        <f t="shared" si="3"/>
        <v>-1.2465341425656443E-22</v>
      </c>
      <c r="L22" s="29">
        <f t="shared" si="4"/>
        <v>-7.1999812074591616E-23</v>
      </c>
    </row>
    <row r="23" spans="5:12" x14ac:dyDescent="0.35">
      <c r="E23">
        <v>1987</v>
      </c>
      <c r="F23">
        <v>-2.88574505211E-2</v>
      </c>
      <c r="G23">
        <f t="shared" si="0"/>
        <v>0.64294302547284465</v>
      </c>
      <c r="H23">
        <f t="shared" si="1"/>
        <v>-7.3488112952022622</v>
      </c>
      <c r="I23">
        <f t="shared" si="2"/>
        <v>-2.8880566345628189E-2</v>
      </c>
      <c r="J23">
        <v>-2.1191592511500001E-2</v>
      </c>
      <c r="K23" s="29">
        <f t="shared" si="3"/>
        <v>-1.2465341425656443E-22</v>
      </c>
      <c r="L23" s="29">
        <f t="shared" si="4"/>
        <v>-4.4098560293210822E-16</v>
      </c>
    </row>
    <row r="24" spans="5:12" x14ac:dyDescent="0.35">
      <c r="E24">
        <v>1988</v>
      </c>
      <c r="F24">
        <v>-2.8857450520500001E-2</v>
      </c>
      <c r="G24">
        <f t="shared" si="0"/>
        <v>0.64294302547323046</v>
      </c>
      <c r="H24">
        <f t="shared" si="1"/>
        <v>-7.3488112952016618</v>
      </c>
      <c r="I24">
        <f t="shared" si="2"/>
        <v>-2.8880566345027781E-2</v>
      </c>
      <c r="J24">
        <v>-2.1191591026599999E-2</v>
      </c>
      <c r="K24" s="29">
        <f t="shared" si="3"/>
        <v>-1.6966714718254603E-22</v>
      </c>
      <c r="L24" s="29">
        <f t="shared" si="4"/>
        <v>-1.0023852130957343E-4</v>
      </c>
    </row>
    <row r="25" spans="5:12" x14ac:dyDescent="0.35">
      <c r="E25">
        <v>1989</v>
      </c>
      <c r="F25">
        <v>-2.8857450519800001E-2</v>
      </c>
      <c r="G25">
        <f t="shared" si="0"/>
        <v>0.64294302547368043</v>
      </c>
      <c r="H25">
        <f t="shared" si="1"/>
        <v>-7.348811295200961</v>
      </c>
      <c r="I25">
        <f t="shared" si="2"/>
        <v>-2.8880566344327008E-2</v>
      </c>
      <c r="J25">
        <v>-2.0483641447499999E-2</v>
      </c>
      <c r="K25" s="29">
        <f t="shared" si="3"/>
        <v>-1.2465485585730758E-22</v>
      </c>
      <c r="L25" s="29">
        <f t="shared" si="4"/>
        <v>-4.3031592554875216E-2</v>
      </c>
    </row>
    <row r="26" spans="5:12" x14ac:dyDescent="0.35">
      <c r="E26">
        <v>1990</v>
      </c>
      <c r="F26">
        <v>-2.8857450519199999E-2</v>
      </c>
      <c r="G26">
        <f t="shared" si="0"/>
        <v>0.64294302547406623</v>
      </c>
      <c r="H26">
        <f t="shared" si="1"/>
        <v>-7.3488112952003606</v>
      </c>
      <c r="I26">
        <f t="shared" si="2"/>
        <v>-2.8880566343726599E-2</v>
      </c>
      <c r="J26">
        <v>-3.5151905242999999E-2</v>
      </c>
      <c r="K26" s="29">
        <f t="shared" si="3"/>
        <v>-2.2160606978944788E-22</v>
      </c>
      <c r="L26" s="29">
        <f t="shared" si="4"/>
        <v>-1.6299489599502068E-5</v>
      </c>
    </row>
    <row r="27" spans="5:12" x14ac:dyDescent="0.35">
      <c r="E27">
        <v>1991</v>
      </c>
      <c r="F27">
        <v>-2.88574505184E-2</v>
      </c>
      <c r="G27">
        <f t="shared" si="0"/>
        <v>0.6429430254745806</v>
      </c>
      <c r="H27">
        <f t="shared" si="1"/>
        <v>-7.3488112951995603</v>
      </c>
      <c r="I27">
        <f t="shared" si="2"/>
        <v>-2.888056634292635E-2</v>
      </c>
      <c r="J27">
        <v>-3.5437382821799999E-2</v>
      </c>
      <c r="K27" s="29">
        <f t="shared" si="3"/>
        <v>-4.0815252322632689E-16</v>
      </c>
      <c r="L27" s="29">
        <f t="shared" si="4"/>
        <v>-7.8136161783723358E-4</v>
      </c>
    </row>
    <row r="28" spans="5:12" x14ac:dyDescent="0.35">
      <c r="E28">
        <v>1992</v>
      </c>
      <c r="F28">
        <v>-2.8857449432700001E-2</v>
      </c>
      <c r="G28">
        <f t="shared" si="0"/>
        <v>0.64294302617262378</v>
      </c>
      <c r="H28">
        <f t="shared" si="1"/>
        <v>-7.3488112941131618</v>
      </c>
      <c r="I28">
        <f t="shared" si="2"/>
        <v>-2.8880565256527824E-2</v>
      </c>
      <c r="J28">
        <v>-3.7413947540999998E-2</v>
      </c>
      <c r="K28" s="29">
        <f t="shared" si="3"/>
        <v>-1.0729063004386794E-2</v>
      </c>
      <c r="L28" s="29">
        <f t="shared" si="4"/>
        <v>-8.0051696980729028E-3</v>
      </c>
    </row>
    <row r="29" spans="5:12" x14ac:dyDescent="0.35">
      <c r="E29">
        <v>1993</v>
      </c>
      <c r="F29">
        <v>-3.4423914554900001E-2</v>
      </c>
      <c r="G29">
        <f t="shared" si="0"/>
        <v>0.63937404875159143</v>
      </c>
      <c r="H29">
        <f t="shared" si="1"/>
        <v>-7.3543813305025312</v>
      </c>
      <c r="I29">
        <f t="shared" si="2"/>
        <v>-3.4450601645897194E-2</v>
      </c>
      <c r="J29">
        <v>-3.10873490481E-2</v>
      </c>
      <c r="K29" s="29">
        <f t="shared" si="3"/>
        <v>-3.0622546558437855E-2</v>
      </c>
      <c r="L29" s="29">
        <f t="shared" si="4"/>
        <v>-8.6121571435882782E-2</v>
      </c>
    </row>
    <row r="30" spans="5:12" x14ac:dyDescent="0.35">
      <c r="E30">
        <v>1994</v>
      </c>
      <c r="F30">
        <v>-2.50197710819E-2</v>
      </c>
      <c r="G30">
        <f t="shared" si="0"/>
        <v>0.64541517532750614</v>
      </c>
      <c r="H30">
        <f t="shared" si="1"/>
        <v>-7.3449711420196735</v>
      </c>
      <c r="I30">
        <f t="shared" si="2"/>
        <v>-2.504041316303951E-2</v>
      </c>
      <c r="J30">
        <v>-1.03362561328E-2</v>
      </c>
      <c r="K30" s="29">
        <f t="shared" si="3"/>
        <v>-0.15312624022497032</v>
      </c>
      <c r="L30" s="29">
        <f t="shared" si="4"/>
        <v>-0.1568884790998257</v>
      </c>
    </row>
    <row r="31" spans="5:12" x14ac:dyDescent="0.35">
      <c r="E31">
        <v>1995</v>
      </c>
      <c r="F31">
        <v>-3.99053947992E-3</v>
      </c>
      <c r="G31">
        <f t="shared" si="0"/>
        <v>0.65913147669332361</v>
      </c>
      <c r="H31">
        <f t="shared" si="1"/>
        <v>-7.3239281851637106</v>
      </c>
      <c r="I31">
        <f t="shared" si="2"/>
        <v>-3.9974563070765967E-3</v>
      </c>
      <c r="J31">
        <v>1.7671642672700001E-2</v>
      </c>
      <c r="K31" s="29">
        <f t="shared" si="3"/>
        <v>-9.1919168635989978E-2</v>
      </c>
      <c r="L31" s="29">
        <f t="shared" si="4"/>
        <v>-0.20027786306270495</v>
      </c>
    </row>
    <row r="32" spans="5:12" x14ac:dyDescent="0.35">
      <c r="E32">
        <v>1996</v>
      </c>
      <c r="F32">
        <v>1.2302482309200001E-2</v>
      </c>
      <c r="G32">
        <f t="shared" si="0"/>
        <v>0.66995868465546937</v>
      </c>
      <c r="H32">
        <f t="shared" si="1"/>
        <v>-7.3076243289666758</v>
      </c>
      <c r="I32">
        <f t="shared" si="2"/>
        <v>1.2306399889958186E-2</v>
      </c>
      <c r="J32">
        <v>4.9316378653800001E-2</v>
      </c>
      <c r="K32" s="29">
        <f t="shared" si="3"/>
        <v>-2.0646582724745809E-2</v>
      </c>
      <c r="L32" s="29">
        <f t="shared" si="4"/>
        <v>-0.55905033465865761</v>
      </c>
    </row>
    <row r="33" spans="5:12" x14ac:dyDescent="0.35">
      <c r="E33">
        <v>1997</v>
      </c>
      <c r="F33">
        <v>2.0024355845400001E-2</v>
      </c>
      <c r="G33">
        <f t="shared" si="0"/>
        <v>0.67515204632839187</v>
      </c>
      <c r="H33">
        <f t="shared" si="1"/>
        <v>-7.2998972585736288</v>
      </c>
      <c r="I33">
        <f t="shared" si="2"/>
        <v>2.0033470283005173E-2</v>
      </c>
      <c r="J33">
        <v>0.102186518367</v>
      </c>
      <c r="K33" s="29">
        <f t="shared" si="3"/>
        <v>-1.2341887183324018E-3</v>
      </c>
      <c r="L33" s="29">
        <f t="shared" si="4"/>
        <v>-0.40295233548212239</v>
      </c>
    </row>
    <row r="34" spans="5:12" x14ac:dyDescent="0.35">
      <c r="E34">
        <v>1998</v>
      </c>
      <c r="F34">
        <v>1.81364106612E-2</v>
      </c>
      <c r="G34">
        <f t="shared" si="0"/>
        <v>0.6738785987517828</v>
      </c>
      <c r="H34">
        <f t="shared" si="1"/>
        <v>-7.3017864780649457</v>
      </c>
      <c r="I34">
        <f t="shared" si="2"/>
        <v>1.8144250791688243E-2</v>
      </c>
      <c r="J34">
        <v>0.14707261507200001</v>
      </c>
      <c r="K34" s="29">
        <f t="shared" si="3"/>
        <v>-7.160069737969299E-2</v>
      </c>
      <c r="L34" s="29">
        <f t="shared" si="4"/>
        <v>-0.39846477673505787</v>
      </c>
    </row>
    <row r="35" spans="5:12" x14ac:dyDescent="0.35">
      <c r="E35">
        <v>1999</v>
      </c>
      <c r="F35">
        <v>3.7564658062099999E-3</v>
      </c>
      <c r="G35">
        <f t="shared" si="0"/>
        <v>0.66425760215055341</v>
      </c>
      <c r="H35">
        <f t="shared" si="1"/>
        <v>-7.3161760503579485</v>
      </c>
      <c r="I35">
        <f t="shared" si="2"/>
        <v>3.7546784986854931E-3</v>
      </c>
      <c r="J35">
        <v>0.19170807052700001</v>
      </c>
      <c r="K35" s="29">
        <f t="shared" si="3"/>
        <v>-7.1600707848173753E-2</v>
      </c>
      <c r="L35" s="29">
        <f t="shared" si="4"/>
        <v>-0.387656088770231</v>
      </c>
    </row>
    <row r="36" spans="5:12" x14ac:dyDescent="0.35">
      <c r="E36">
        <v>2000</v>
      </c>
      <c r="F36">
        <v>-1.0623480100000001E-2</v>
      </c>
      <c r="G36">
        <f t="shared" si="0"/>
        <v>0.65477396428416712</v>
      </c>
      <c r="H36">
        <f t="shared" si="1"/>
        <v>-7.3305654861607614</v>
      </c>
      <c r="I36">
        <f t="shared" si="2"/>
        <v>-1.063475730412744E-2</v>
      </c>
      <c r="J36">
        <v>0.23573397703499999</v>
      </c>
      <c r="K36" s="29">
        <f t="shared" si="3"/>
        <v>-0.12928473551142547</v>
      </c>
      <c r="L36" s="29">
        <f t="shared" si="4"/>
        <v>-0.15109327580317847</v>
      </c>
    </row>
    <row r="37" spans="5:12" x14ac:dyDescent="0.35">
      <c r="E37">
        <v>2001</v>
      </c>
      <c r="F37">
        <v>-2.9946376263799999E-2</v>
      </c>
      <c r="G37">
        <f t="shared" si="0"/>
        <v>0.64224328931082109</v>
      </c>
      <c r="H37">
        <f t="shared" si="1"/>
        <v>-7.3499009211310593</v>
      </c>
      <c r="I37">
        <f t="shared" si="2"/>
        <v>-2.9970192274425322E-2</v>
      </c>
      <c r="J37">
        <v>0.26321972568800001</v>
      </c>
      <c r="K37" s="29">
        <f t="shared" si="3"/>
        <v>-8.3100046945160211E-2</v>
      </c>
      <c r="L37" s="29">
        <f t="shared" si="4"/>
        <v>-7.7111193310617041E-2</v>
      </c>
    </row>
    <row r="38" spans="5:12" x14ac:dyDescent="0.35">
      <c r="E38">
        <v>2002</v>
      </c>
      <c r="F38">
        <v>-4.5438081643700001E-2</v>
      </c>
      <c r="G38">
        <f t="shared" si="0"/>
        <v>0.63237051598727001</v>
      </c>
      <c r="H38">
        <f t="shared" si="1"/>
        <v>-7.3654025055802821</v>
      </c>
      <c r="I38">
        <f t="shared" si="2"/>
        <v>-4.5471776723648105E-2</v>
      </c>
      <c r="J38">
        <v>0.28285530478699999</v>
      </c>
      <c r="K38" s="29">
        <f t="shared" si="3"/>
        <v>-9.0072526148372745E-2</v>
      </c>
      <c r="L38" s="29">
        <f t="shared" si="4"/>
        <v>-3.9800991162460457E-3</v>
      </c>
    </row>
    <row r="39" spans="5:12" x14ac:dyDescent="0.35">
      <c r="E39">
        <v>2003</v>
      </c>
      <c r="F39">
        <v>-6.15666108859E-2</v>
      </c>
      <c r="G39">
        <f t="shared" si="0"/>
        <v>0.62225311831881758</v>
      </c>
      <c r="H39">
        <f t="shared" si="1"/>
        <v>-7.3815411585708972</v>
      </c>
      <c r="I39">
        <f t="shared" si="2"/>
        <v>-6.1610429714263226E-2</v>
      </c>
      <c r="J39">
        <v>0.28731630193800001</v>
      </c>
      <c r="K39" s="29">
        <f t="shared" si="3"/>
        <v>-0.11904514183804484</v>
      </c>
      <c r="L39" s="29">
        <f t="shared" si="4"/>
        <v>-2.6728882163864834E-3</v>
      </c>
    </row>
    <row r="40" spans="5:12" x14ac:dyDescent="0.35">
      <c r="E40">
        <v>2004</v>
      </c>
      <c r="F40">
        <v>-8.0108519353700003E-2</v>
      </c>
      <c r="G40">
        <f t="shared" si="0"/>
        <v>0.61082166593848342</v>
      </c>
      <c r="H40">
        <f t="shared" si="1"/>
        <v>-7.4000945055433434</v>
      </c>
      <c r="I40">
        <f t="shared" si="2"/>
        <v>-8.0163776686709376E-2</v>
      </c>
      <c r="J40">
        <v>0.28366056109900001</v>
      </c>
      <c r="K40" s="29">
        <f t="shared" si="3"/>
        <v>-0.14953400231453759</v>
      </c>
      <c r="L40" s="29">
        <f t="shared" si="4"/>
        <v>-4.2616857821841568E-2</v>
      </c>
    </row>
    <row r="41" spans="5:12" x14ac:dyDescent="0.35">
      <c r="E41">
        <v>2005</v>
      </c>
      <c r="F41">
        <v>-0.10088962131400001</v>
      </c>
      <c r="G41">
        <f t="shared" si="0"/>
        <v>0.59825910266953009</v>
      </c>
      <c r="H41">
        <f t="shared" si="1"/>
        <v>-7.4208881776660833</v>
      </c>
      <c r="I41">
        <f t="shared" si="2"/>
        <v>-0.10095744880944935</v>
      </c>
      <c r="J41">
        <v>0.26906315416799997</v>
      </c>
      <c r="K41" s="29">
        <f t="shared" si="3"/>
        <v>-0.24109550629038889</v>
      </c>
      <c r="L41" s="29">
        <f t="shared" si="4"/>
        <v>-3.1039935413554091E-2</v>
      </c>
    </row>
    <row r="42" spans="5:12" x14ac:dyDescent="0.35">
      <c r="E42">
        <v>2006</v>
      </c>
      <c r="F42">
        <v>-0.12727681180799999</v>
      </c>
      <c r="G42">
        <f t="shared" si="0"/>
        <v>0.58267918488508397</v>
      </c>
      <c r="H42">
        <f t="shared" si="1"/>
        <v>-7.4472909572827639</v>
      </c>
      <c r="I42">
        <f t="shared" si="2"/>
        <v>-0.12736022842612993</v>
      </c>
      <c r="J42">
        <v>0.25660523792700002</v>
      </c>
      <c r="K42" s="29">
        <f t="shared" si="3"/>
        <v>-0.2015875658750497</v>
      </c>
      <c r="L42" s="29">
        <f t="shared" si="4"/>
        <v>-2.2079599474127379E-3</v>
      </c>
    </row>
    <row r="43" spans="5:12" x14ac:dyDescent="0.35">
      <c r="E43">
        <v>2007</v>
      </c>
      <c r="F43">
        <v>-0.15140531964100001</v>
      </c>
      <c r="G43">
        <f t="shared" si="0"/>
        <v>0.56878826313280251</v>
      </c>
      <c r="H43">
        <f t="shared" si="1"/>
        <v>-7.471433364039596</v>
      </c>
      <c r="I43">
        <f t="shared" si="2"/>
        <v>-0.15150263518296203</v>
      </c>
      <c r="J43">
        <v>0.25328261851799999</v>
      </c>
      <c r="K43" s="29">
        <f t="shared" si="3"/>
        <v>-7.2096111678044389E-2</v>
      </c>
      <c r="L43" s="29">
        <f t="shared" si="4"/>
        <v>-6.9000505976831517E-3</v>
      </c>
    </row>
    <row r="44" spans="5:12" x14ac:dyDescent="0.35">
      <c r="E44">
        <v>2008</v>
      </c>
      <c r="F44">
        <v>-0.16583492706899999</v>
      </c>
      <c r="G44">
        <f t="shared" si="0"/>
        <v>0.56063980271315383</v>
      </c>
      <c r="H44">
        <f t="shared" si="1"/>
        <v>-7.4858711245321654</v>
      </c>
      <c r="I44">
        <f t="shared" si="2"/>
        <v>-0.16594039567553143</v>
      </c>
      <c r="J44">
        <v>0.24740892691999999</v>
      </c>
      <c r="K44" s="29">
        <f t="shared" si="3"/>
        <v>-3.4257820849281286E-2</v>
      </c>
      <c r="L44" s="29">
        <f t="shared" si="4"/>
        <v>-6.5555636599162262E-2</v>
      </c>
    </row>
    <row r="45" spans="5:12" x14ac:dyDescent="0.35">
      <c r="E45">
        <v>2009</v>
      </c>
      <c r="F45">
        <v>-0.155888239851</v>
      </c>
      <c r="G45">
        <f t="shared" si="0"/>
        <v>0.56624413754947334</v>
      </c>
      <c r="H45">
        <f t="shared" si="1"/>
        <v>-7.4759188298198316</v>
      </c>
      <c r="I45">
        <f t="shared" si="2"/>
        <v>-0.1559881009631976</v>
      </c>
      <c r="J45">
        <v>0.229304281577</v>
      </c>
      <c r="K45" s="29">
        <f t="shared" si="3"/>
        <v>-0.39931685761498764</v>
      </c>
      <c r="L45" s="29">
        <f t="shared" si="4"/>
        <v>-0.39578481313837299</v>
      </c>
    </row>
    <row r="46" spans="5:12" x14ac:dyDescent="0.35">
      <c r="E46">
        <v>2010</v>
      </c>
      <c r="F46">
        <v>-0.121929042499</v>
      </c>
      <c r="G46">
        <f t="shared" si="0"/>
        <v>0.5858035655343965</v>
      </c>
      <c r="H46">
        <f t="shared" si="1"/>
        <v>-7.4419400617666556</v>
      </c>
      <c r="I46">
        <f t="shared" si="2"/>
        <v>-0.12200933291002158</v>
      </c>
      <c r="J46">
        <v>0.18481918220999999</v>
      </c>
      <c r="K46" s="29">
        <f t="shared" si="3"/>
        <v>-0.56944299908306695</v>
      </c>
      <c r="L46" s="29">
        <f t="shared" si="4"/>
        <v>-0.73520961804169394</v>
      </c>
    </row>
    <row r="47" spans="5:12" x14ac:dyDescent="0.35">
      <c r="E47">
        <v>2011</v>
      </c>
      <c r="F47">
        <v>-8.1375973794499998E-2</v>
      </c>
      <c r="G47">
        <f t="shared" si="0"/>
        <v>0.61004796772264758</v>
      </c>
      <c r="H47">
        <f t="shared" si="1"/>
        <v>-7.4013627341549402</v>
      </c>
      <c r="I47">
        <f t="shared" si="2"/>
        <v>-8.1432005298306187E-2</v>
      </c>
      <c r="J47">
        <v>0.12418876005899999</v>
      </c>
      <c r="K47" s="29">
        <f t="shared" si="3"/>
        <v>-0.56944311758565536</v>
      </c>
      <c r="L47" s="29">
        <f t="shared" si="4"/>
        <v>-1.0766580115318494</v>
      </c>
    </row>
    <row r="48" spans="5:12" x14ac:dyDescent="0.35">
      <c r="E48">
        <v>2012</v>
      </c>
      <c r="F48">
        <v>-4.0822900870399997E-2</v>
      </c>
      <c r="G48">
        <f t="shared" si="0"/>
        <v>0.6352957653192034</v>
      </c>
      <c r="H48">
        <f t="shared" si="1"/>
        <v>-7.3607843977023535</v>
      </c>
      <c r="I48">
        <f t="shared" si="2"/>
        <v>-4.0853668845719504E-2</v>
      </c>
      <c r="J48">
        <v>5.08178526252E-2</v>
      </c>
      <c r="K48" s="29">
        <f t="shared" si="3"/>
        <v>-1.4189693488272208</v>
      </c>
      <c r="L48" s="29">
        <f t="shared" si="4"/>
        <v>-1.8223665092836714</v>
      </c>
    </row>
    <row r="49" spans="5:12" x14ac:dyDescent="0.35">
      <c r="E49">
        <v>2013</v>
      </c>
      <c r="F49">
        <v>2.3192593187E-2</v>
      </c>
      <c r="G49">
        <f t="shared" si="0"/>
        <v>0.6772944803304336</v>
      </c>
      <c r="H49">
        <f t="shared" si="1"/>
        <v>-7.2967268773482825</v>
      </c>
      <c r="I49">
        <f t="shared" si="2"/>
        <v>2.320385150835147E-2</v>
      </c>
      <c r="J49">
        <v>-4.4638066763900003E-2</v>
      </c>
      <c r="K49" s="29">
        <f t="shared" si="3"/>
        <v>-1.1319493979872992</v>
      </c>
      <c r="L49" s="29">
        <f t="shared" si="4"/>
        <v>-2.2173215656024703</v>
      </c>
    </row>
    <row r="50" spans="5:12" x14ac:dyDescent="0.35">
      <c r="E50">
        <v>2014</v>
      </c>
      <c r="F50">
        <v>8.0368373561100007E-2</v>
      </c>
      <c r="G50">
        <f t="shared" si="0"/>
        <v>0.7171477863779564</v>
      </c>
      <c r="H50">
        <f t="shared" si="1"/>
        <v>-7.2395112158621764</v>
      </c>
      <c r="I50">
        <f t="shared" si="2"/>
        <v>8.0419512994457598E-2</v>
      </c>
      <c r="J50">
        <v>-0.14993102867499999</v>
      </c>
      <c r="K50" s="29">
        <f t="shared" si="3"/>
        <v>-0.7123083653572253</v>
      </c>
      <c r="L50" s="29">
        <f t="shared" si="4"/>
        <v>-2.8794497539486907</v>
      </c>
    </row>
    <row r="51" spans="5:12" x14ac:dyDescent="0.35">
      <c r="E51">
        <v>2015</v>
      </c>
      <c r="F51">
        <v>0.12572415113300001</v>
      </c>
      <c r="G51">
        <f t="shared" si="0"/>
        <v>0.75042350058634155</v>
      </c>
      <c r="H51">
        <f t="shared" si="1"/>
        <v>-7.1941221381408926</v>
      </c>
      <c r="I51">
        <f t="shared" si="2"/>
        <v>0.12580859071574135</v>
      </c>
      <c r="J51">
        <v>-0.26991956466799999</v>
      </c>
      <c r="K51" s="29">
        <f t="shared" si="3"/>
        <v>-0.8936387008187503</v>
      </c>
      <c r="L51" s="29">
        <f t="shared" si="4"/>
        <v>-2.0442888123987926</v>
      </c>
    </row>
    <row r="52" spans="5:12" x14ac:dyDescent="0.35">
      <c r="E52">
        <v>2016</v>
      </c>
      <c r="F52">
        <v>0.17652600708300001</v>
      </c>
      <c r="G52">
        <f t="shared" si="0"/>
        <v>0.78953137288095943</v>
      </c>
      <c r="H52">
        <f t="shared" si="1"/>
        <v>-7.1432811441832103</v>
      </c>
      <c r="I52">
        <f t="shared" si="2"/>
        <v>0.17664958467342373</v>
      </c>
      <c r="J52">
        <v>-0.37102072223799998</v>
      </c>
      <c r="K52" s="29">
        <f t="shared" si="3"/>
        <v>-1.5150472242205604</v>
      </c>
      <c r="L52" s="29">
        <f t="shared" si="4"/>
        <v>-0.55187587910412406</v>
      </c>
    </row>
    <row r="53" spans="5:12" x14ac:dyDescent="0.35">
      <c r="E53">
        <v>2017</v>
      </c>
      <c r="F53">
        <v>0.24267323970499999</v>
      </c>
      <c r="G53">
        <f t="shared" si="0"/>
        <v>0.84352269146750869</v>
      </c>
      <c r="H53">
        <f t="shared" si="1"/>
        <v>-7.0770798761212133</v>
      </c>
      <c r="I53">
        <f t="shared" si="2"/>
        <v>0.24285085273542073</v>
      </c>
      <c r="J53">
        <v>-0.42355051755000001</v>
      </c>
      <c r="K53" s="29">
        <f t="shared" si="3"/>
        <v>-0.75964156769232805</v>
      </c>
      <c r="L53" s="29">
        <f t="shared" si="4"/>
        <v>-4.2403700974907579E-3</v>
      </c>
    </row>
    <row r="54" spans="5:12" x14ac:dyDescent="0.35">
      <c r="E54">
        <v>2018</v>
      </c>
      <c r="F54">
        <v>0.28951173719899997</v>
      </c>
      <c r="G54">
        <f t="shared" si="0"/>
        <v>0.88397192287545889</v>
      </c>
      <c r="H54">
        <f t="shared" si="1"/>
        <v>-7.0302008944276819</v>
      </c>
      <c r="I54">
        <f t="shared" si="2"/>
        <v>0.28972983442895206</v>
      </c>
      <c r="J54">
        <v>-0.42815506426900002</v>
      </c>
      <c r="K54" s="29">
        <f t="shared" si="3"/>
        <v>-0.15749468148159312</v>
      </c>
      <c r="L54" s="29">
        <f t="shared" si="4"/>
        <v>-2.1266949046195209E-3</v>
      </c>
    </row>
    <row r="55" spans="5:12" x14ac:dyDescent="0.35">
      <c r="E55">
        <v>2019</v>
      </c>
      <c r="F55">
        <v>0.310838824204</v>
      </c>
      <c r="G55">
        <f t="shared" si="0"/>
        <v>0.90302694074601764</v>
      </c>
      <c r="H55">
        <f t="shared" si="1"/>
        <v>-7.0088547353639363</v>
      </c>
      <c r="I55">
        <f t="shared" si="2"/>
        <v>0.31107599349269766</v>
      </c>
      <c r="J55">
        <v>-0.42489416339300001</v>
      </c>
      <c r="K55" s="29">
        <f t="shared" si="3"/>
        <v>-2.0340723716578243E-2</v>
      </c>
      <c r="L55" s="29">
        <f t="shared" si="4"/>
        <v>-7.6808463582630188E-2</v>
      </c>
    </row>
    <row r="56" spans="5:12" x14ac:dyDescent="0.35">
      <c r="E56">
        <v>2020</v>
      </c>
      <c r="F56">
        <v>0.30317436009400001</v>
      </c>
      <c r="G56">
        <f t="shared" si="0"/>
        <v>0.89613217924646538</v>
      </c>
      <c r="H56">
        <f t="shared" si="1"/>
        <v>-7.0165261004434072</v>
      </c>
      <c r="I56">
        <f t="shared" si="2"/>
        <v>0.3034046284132268</v>
      </c>
      <c r="J56">
        <v>-0.40529716571699997</v>
      </c>
      <c r="K56" s="29">
        <f t="shared" si="3"/>
        <v>-2.8938290177390733E-2</v>
      </c>
      <c r="L56" s="29">
        <f t="shared" si="4"/>
        <v>-7.2375572922928788E-2</v>
      </c>
    </row>
    <row r="57" spans="5:12" x14ac:dyDescent="0.35">
      <c r="E57">
        <v>2021</v>
      </c>
      <c r="F57">
        <v>0.29403249037099999</v>
      </c>
      <c r="G57">
        <f t="shared" si="0"/>
        <v>0.88797718833665795</v>
      </c>
      <c r="H57">
        <f t="shared" si="1"/>
        <v>-7.0256761324385106</v>
      </c>
      <c r="I57">
        <f t="shared" si="2"/>
        <v>0.29425459641812335</v>
      </c>
      <c r="J57">
        <v>-0.38627407804399999</v>
      </c>
      <c r="K57" s="29"/>
      <c r="L57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4"/>
  <sheetViews>
    <sheetView workbookViewId="0">
      <selection activeCell="F5" sqref="F5"/>
    </sheetView>
  </sheetViews>
  <sheetFormatPr defaultRowHeight="14.5" x14ac:dyDescent="0.35"/>
  <sheetData>
    <row r="1" spans="3:7" x14ac:dyDescent="0.35">
      <c r="C1" t="s">
        <v>59</v>
      </c>
    </row>
    <row r="2" spans="3:7" x14ac:dyDescent="0.35">
      <c r="C2" t="s">
        <v>57</v>
      </c>
      <c r="D2">
        <v>1.07125864835</v>
      </c>
      <c r="F2">
        <v>13.4</v>
      </c>
      <c r="G2">
        <f>LN(EXP(D2)*1000000)</f>
        <v>14.886769206314273</v>
      </c>
    </row>
    <row r="3" spans="3:7" x14ac:dyDescent="0.35">
      <c r="C3" t="s">
        <v>58</v>
      </c>
      <c r="D3">
        <v>-0.83894811172499995</v>
      </c>
    </row>
    <row r="4" spans="3:7" x14ac:dyDescent="0.35">
      <c r="C4" t="s">
        <v>12</v>
      </c>
      <c r="D4" t="s">
        <v>60</v>
      </c>
      <c r="E4" t="s">
        <v>14</v>
      </c>
      <c r="F4" t="s">
        <v>13</v>
      </c>
      <c r="G4" t="s">
        <v>13</v>
      </c>
    </row>
    <row r="5" spans="3:7" x14ac:dyDescent="0.35">
      <c r="C5">
        <v>1</v>
      </c>
      <c r="D5">
        <v>1.39</v>
      </c>
      <c r="E5">
        <f>D2</f>
        <v>1.07125864835</v>
      </c>
      <c r="F5">
        <f>EXP(F2)</f>
        <v>660003.22476615687</v>
      </c>
      <c r="G5">
        <f>F5/1000000</f>
        <v>0.66000322476615692</v>
      </c>
    </row>
    <row r="6" spans="3:7" x14ac:dyDescent="0.35">
      <c r="C6">
        <v>2</v>
      </c>
      <c r="D6">
        <v>0.69</v>
      </c>
      <c r="E6">
        <f>EXP(D2+D3-D5)</f>
        <v>0.3142113396152616</v>
      </c>
      <c r="F6">
        <f>F5*EXP(-D6)</f>
        <v>331041.82304912928</v>
      </c>
      <c r="G6">
        <f t="shared" ref="G6:G14" si="0">F6/1000000</f>
        <v>0.33104182304912927</v>
      </c>
    </row>
    <row r="7" spans="3:7" x14ac:dyDescent="0.35">
      <c r="C7">
        <v>3</v>
      </c>
      <c r="D7">
        <v>0.48</v>
      </c>
      <c r="E7">
        <f>E6*EXP(-D7)</f>
        <v>0.19442875847108279</v>
      </c>
      <c r="F7">
        <f t="shared" ref="F7:F13" si="1">F6*EXP(-D7)</f>
        <v>204843.1820960285</v>
      </c>
      <c r="G7">
        <f t="shared" si="0"/>
        <v>0.2048431820960285</v>
      </c>
    </row>
    <row r="8" spans="3:7" x14ac:dyDescent="0.35">
      <c r="C8">
        <v>4</v>
      </c>
      <c r="D8">
        <v>0.37</v>
      </c>
      <c r="E8">
        <f t="shared" ref="E8:E14" si="2">E7*EXP(-D8)</f>
        <v>0.13429861833917528</v>
      </c>
      <c r="F8">
        <f t="shared" si="1"/>
        <v>141492.21827072601</v>
      </c>
      <c r="G8">
        <f t="shared" si="0"/>
        <v>0.141492218270726</v>
      </c>
    </row>
    <row r="9" spans="3:7" x14ac:dyDescent="0.35">
      <c r="C9">
        <v>5</v>
      </c>
      <c r="D9">
        <v>0.34</v>
      </c>
      <c r="E9">
        <f t="shared" si="2"/>
        <v>9.5589770921847311E-2</v>
      </c>
      <c r="F9">
        <f t="shared" si="1"/>
        <v>100709.96186695226</v>
      </c>
      <c r="G9">
        <f t="shared" si="0"/>
        <v>0.10070996186695226</v>
      </c>
    </row>
    <row r="10" spans="3:7" x14ac:dyDescent="0.35">
      <c r="C10">
        <v>6</v>
      </c>
      <c r="D10">
        <v>0.3</v>
      </c>
      <c r="E10">
        <f t="shared" si="2"/>
        <v>7.0814644009695935E-2</v>
      </c>
      <c r="F10">
        <f t="shared" si="1"/>
        <v>74607.774755199236</v>
      </c>
      <c r="G10">
        <f t="shared" si="0"/>
        <v>7.4607774755199238E-2</v>
      </c>
    </row>
    <row r="11" spans="3:7" x14ac:dyDescent="0.35">
      <c r="C11">
        <v>7</v>
      </c>
      <c r="D11">
        <v>0.3</v>
      </c>
      <c r="E11">
        <f t="shared" si="2"/>
        <v>5.2460778573472214E-2</v>
      </c>
      <c r="F11">
        <f t="shared" si="1"/>
        <v>55270.798943169088</v>
      </c>
      <c r="G11">
        <f t="shared" si="0"/>
        <v>5.5270798943169087E-2</v>
      </c>
    </row>
    <row r="12" spans="3:7" x14ac:dyDescent="0.35">
      <c r="C12">
        <v>8</v>
      </c>
      <c r="D12">
        <v>0.28999999999999998</v>
      </c>
      <c r="E12">
        <f t="shared" si="2"/>
        <v>3.9254489333335474E-2</v>
      </c>
      <c r="F12">
        <f t="shared" si="1"/>
        <v>41357.125200133298</v>
      </c>
      <c r="G12">
        <f t="shared" si="0"/>
        <v>4.13571252001333E-2</v>
      </c>
    </row>
    <row r="13" spans="3:7" x14ac:dyDescent="0.35">
      <c r="C13">
        <v>9</v>
      </c>
      <c r="D13">
        <v>0.28000000000000003</v>
      </c>
      <c r="E13">
        <f t="shared" si="2"/>
        <v>2.966790481728215E-2</v>
      </c>
      <c r="F13">
        <f t="shared" si="1"/>
        <v>31257.042819609611</v>
      </c>
      <c r="G13">
        <f t="shared" si="0"/>
        <v>3.1257042819609608E-2</v>
      </c>
    </row>
    <row r="14" spans="3:7" x14ac:dyDescent="0.35">
      <c r="C14">
        <v>10</v>
      </c>
      <c r="D14">
        <v>0.28999999999999998</v>
      </c>
      <c r="E14">
        <f t="shared" si="2"/>
        <v>2.2199412301160844E-2</v>
      </c>
      <c r="F14">
        <f>F13/(1+EXP(-D14))</f>
        <v>17878.907619691588</v>
      </c>
      <c r="G14">
        <f t="shared" si="0"/>
        <v>1.7878907619691589E-2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55"/>
  <sheetViews>
    <sheetView showGridLines="0" tabSelected="1" topLeftCell="E22" workbookViewId="0">
      <selection activeCell="J28" sqref="J28"/>
    </sheetView>
  </sheetViews>
  <sheetFormatPr defaultRowHeight="14.5" x14ac:dyDescent="0.35"/>
  <cols>
    <col min="4" max="4" width="14.54296875" bestFit="1" customWidth="1"/>
    <col min="6" max="6" width="22.1796875" bestFit="1" customWidth="1"/>
    <col min="9" max="9" width="15.81640625" bestFit="1" customWidth="1"/>
    <col min="10" max="10" width="8" bestFit="1" customWidth="1"/>
    <col min="11" max="11" width="5.453125" customWidth="1"/>
  </cols>
  <sheetData>
    <row r="4" spans="4:11" x14ac:dyDescent="0.35">
      <c r="D4" s="11" t="s">
        <v>61</v>
      </c>
      <c r="E4" s="11" t="s">
        <v>62</v>
      </c>
      <c r="F4" s="11" t="s">
        <v>70</v>
      </c>
      <c r="I4" s="34"/>
      <c r="J4" s="34" t="s">
        <v>84</v>
      </c>
      <c r="K4" s="34" t="s">
        <v>85</v>
      </c>
    </row>
    <row r="5" spans="4:11" x14ac:dyDescent="0.35">
      <c r="D5" t="s">
        <v>63</v>
      </c>
      <c r="E5">
        <v>51</v>
      </c>
      <c r="F5" t="s">
        <v>71</v>
      </c>
      <c r="I5" s="8" t="s">
        <v>86</v>
      </c>
      <c r="J5" s="8">
        <v>0.28999999999999998</v>
      </c>
      <c r="K5" s="8">
        <v>0.1</v>
      </c>
    </row>
    <row r="6" spans="4:11" x14ac:dyDescent="0.35">
      <c r="D6" t="s">
        <v>64</v>
      </c>
      <c r="E6">
        <v>1</v>
      </c>
      <c r="F6" t="s">
        <v>72</v>
      </c>
      <c r="I6" s="11" t="s">
        <v>87</v>
      </c>
      <c r="J6" s="11">
        <v>-4.7300000000000004</v>
      </c>
      <c r="K6" s="11">
        <v>2.57</v>
      </c>
    </row>
    <row r="7" spans="4:11" x14ac:dyDescent="0.35">
      <c r="D7" t="s">
        <v>0</v>
      </c>
      <c r="E7">
        <v>1</v>
      </c>
      <c r="F7" t="s">
        <v>73</v>
      </c>
    </row>
    <row r="8" spans="4:11" x14ac:dyDescent="0.35">
      <c r="D8" s="31" t="s">
        <v>5</v>
      </c>
      <c r="E8" s="31">
        <v>51</v>
      </c>
      <c r="F8" s="31" t="s">
        <v>74</v>
      </c>
    </row>
    <row r="9" spans="4:11" x14ac:dyDescent="0.35">
      <c r="D9" t="s">
        <v>53</v>
      </c>
      <c r="E9">
        <v>6</v>
      </c>
      <c r="F9" t="s">
        <v>76</v>
      </c>
      <c r="I9" s="34"/>
      <c r="J9" s="34" t="s">
        <v>84</v>
      </c>
      <c r="K9" s="34" t="s">
        <v>85</v>
      </c>
    </row>
    <row r="10" spans="4:11" x14ac:dyDescent="0.35">
      <c r="D10" t="s">
        <v>65</v>
      </c>
      <c r="E10">
        <v>16</v>
      </c>
      <c r="F10" t="s">
        <v>75</v>
      </c>
      <c r="I10" s="8" t="s">
        <v>86</v>
      </c>
      <c r="J10">
        <v>0.26</v>
      </c>
      <c r="K10">
        <v>0.11</v>
      </c>
    </row>
    <row r="11" spans="4:11" x14ac:dyDescent="0.35">
      <c r="D11" t="s">
        <v>66</v>
      </c>
      <c r="E11">
        <v>1</v>
      </c>
      <c r="F11" t="s">
        <v>77</v>
      </c>
      <c r="I11" s="11" t="s">
        <v>87</v>
      </c>
      <c r="J11" s="11">
        <v>-0.94</v>
      </c>
      <c r="K11" s="11">
        <v>0.06</v>
      </c>
    </row>
    <row r="12" spans="4:11" x14ac:dyDescent="0.35">
      <c r="D12" s="31" t="s">
        <v>67</v>
      </c>
      <c r="E12" s="31">
        <v>104</v>
      </c>
      <c r="F12" s="31" t="s">
        <v>78</v>
      </c>
    </row>
    <row r="13" spans="4:11" x14ac:dyDescent="0.35">
      <c r="D13" s="32" t="s">
        <v>68</v>
      </c>
      <c r="E13" s="32">
        <v>104</v>
      </c>
      <c r="F13" s="32" t="s">
        <v>79</v>
      </c>
    </row>
    <row r="14" spans="4:11" x14ac:dyDescent="0.35">
      <c r="D14" t="s">
        <v>69</v>
      </c>
      <c r="E14">
        <v>335</v>
      </c>
    </row>
    <row r="15" spans="4:11" ht="15.5" x14ac:dyDescent="0.35">
      <c r="I15" s="40" t="s">
        <v>93</v>
      </c>
    </row>
    <row r="16" spans="4:11" x14ac:dyDescent="0.35">
      <c r="I16" s="34" t="s">
        <v>95</v>
      </c>
      <c r="J16" s="34" t="s">
        <v>84</v>
      </c>
      <c r="K16" s="34" t="s">
        <v>85</v>
      </c>
    </row>
    <row r="17" spans="4:11" x14ac:dyDescent="0.35">
      <c r="I17" t="s">
        <v>80</v>
      </c>
      <c r="J17" s="37">
        <v>0.26481120000000002</v>
      </c>
      <c r="K17" s="37">
        <v>0.10959468999999999</v>
      </c>
    </row>
    <row r="18" spans="4:11" x14ac:dyDescent="0.35">
      <c r="I18" t="s">
        <v>88</v>
      </c>
      <c r="J18" s="37">
        <v>-0.94094909999999998</v>
      </c>
      <c r="K18" s="37">
        <v>6.4717549999999999E-2</v>
      </c>
    </row>
    <row r="19" spans="4:11" x14ac:dyDescent="0.35">
      <c r="D19" s="11" t="s">
        <v>61</v>
      </c>
      <c r="E19" s="11" t="s">
        <v>62</v>
      </c>
      <c r="F19" s="11" t="s">
        <v>70</v>
      </c>
      <c r="I19" t="s">
        <v>89</v>
      </c>
      <c r="J19" s="37" t="s">
        <v>96</v>
      </c>
      <c r="K19" s="37" t="s">
        <v>96</v>
      </c>
    </row>
    <row r="20" spans="4:11" x14ac:dyDescent="0.35">
      <c r="D20" t="s">
        <v>63</v>
      </c>
      <c r="E20">
        <v>51</v>
      </c>
      <c r="F20" t="s">
        <v>71</v>
      </c>
      <c r="I20" s="11" t="s">
        <v>90</v>
      </c>
      <c r="J20" s="38" t="s">
        <v>96</v>
      </c>
      <c r="K20" s="38" t="s">
        <v>96</v>
      </c>
    </row>
    <row r="21" spans="4:11" x14ac:dyDescent="0.35">
      <c r="D21" t="s">
        <v>64</v>
      </c>
      <c r="E21">
        <v>1</v>
      </c>
      <c r="F21" t="s">
        <v>72</v>
      </c>
      <c r="I21" s="8"/>
    </row>
    <row r="22" spans="4:11" ht="15.5" x14ac:dyDescent="0.35">
      <c r="D22" t="s">
        <v>0</v>
      </c>
      <c r="E22">
        <v>1</v>
      </c>
      <c r="F22" t="s">
        <v>73</v>
      </c>
      <c r="I22" s="40" t="s">
        <v>91</v>
      </c>
    </row>
    <row r="23" spans="4:11" x14ac:dyDescent="0.35">
      <c r="D23" s="33" t="s">
        <v>80</v>
      </c>
      <c r="E23" s="33">
        <v>1</v>
      </c>
      <c r="F23" s="33" t="s">
        <v>81</v>
      </c>
      <c r="I23" s="34" t="s">
        <v>95</v>
      </c>
      <c r="J23" s="34" t="s">
        <v>84</v>
      </c>
      <c r="K23" s="34" t="s">
        <v>85</v>
      </c>
    </row>
    <row r="24" spans="4:11" x14ac:dyDescent="0.35">
      <c r="D24" t="s">
        <v>53</v>
      </c>
      <c r="E24">
        <v>6</v>
      </c>
      <c r="F24" t="s">
        <v>76</v>
      </c>
      <c r="I24" t="s">
        <v>80</v>
      </c>
      <c r="J24" s="37">
        <v>6.1443650000000002E-2</v>
      </c>
      <c r="K24" s="37">
        <v>0.11360818</v>
      </c>
    </row>
    <row r="25" spans="4:11" x14ac:dyDescent="0.35">
      <c r="D25" t="s">
        <v>65</v>
      </c>
      <c r="E25">
        <v>16</v>
      </c>
      <c r="F25" t="s">
        <v>75</v>
      </c>
      <c r="I25" t="s">
        <v>88</v>
      </c>
      <c r="J25" s="37">
        <v>-0.99789048000000002</v>
      </c>
      <c r="K25" s="37">
        <v>6.6215780000000002E-2</v>
      </c>
    </row>
    <row r="26" spans="4:11" x14ac:dyDescent="0.35">
      <c r="D26" t="s">
        <v>66</v>
      </c>
      <c r="E26">
        <v>1</v>
      </c>
      <c r="F26" t="s">
        <v>77</v>
      </c>
      <c r="I26" t="s">
        <v>89</v>
      </c>
      <c r="J26" s="37">
        <v>0.47864973</v>
      </c>
      <c r="K26" s="37">
        <v>7.1441969999999994E-2</v>
      </c>
    </row>
    <row r="27" spans="4:11" x14ac:dyDescent="0.35">
      <c r="D27" s="31" t="s">
        <v>67</v>
      </c>
      <c r="E27" s="31">
        <v>104</v>
      </c>
      <c r="F27" s="31" t="s">
        <v>78</v>
      </c>
      <c r="I27" s="11" t="s">
        <v>90</v>
      </c>
      <c r="J27" s="38" t="s">
        <v>96</v>
      </c>
      <c r="K27" s="38" t="s">
        <v>96</v>
      </c>
    </row>
    <row r="28" spans="4:11" x14ac:dyDescent="0.35">
      <c r="D28" s="32" t="s">
        <v>68</v>
      </c>
      <c r="E28" s="32">
        <v>104</v>
      </c>
      <c r="F28" s="32" t="s">
        <v>79</v>
      </c>
      <c r="I28" s="8"/>
      <c r="J28" s="39"/>
      <c r="K28" s="39"/>
    </row>
    <row r="29" spans="4:11" ht="15.5" x14ac:dyDescent="0.35">
      <c r="D29" t="s">
        <v>69</v>
      </c>
      <c r="E29">
        <v>285</v>
      </c>
      <c r="I29" s="40" t="s">
        <v>92</v>
      </c>
      <c r="J29" s="30"/>
      <c r="K29" s="30"/>
    </row>
    <row r="30" spans="4:11" x14ac:dyDescent="0.35">
      <c r="I30" s="34" t="s">
        <v>95</v>
      </c>
      <c r="J30" s="34" t="s">
        <v>84</v>
      </c>
      <c r="K30" s="34" t="s">
        <v>85</v>
      </c>
    </row>
    <row r="31" spans="4:11" x14ac:dyDescent="0.35">
      <c r="I31" t="s">
        <v>80</v>
      </c>
      <c r="J31" s="37">
        <v>0.21536959999999999</v>
      </c>
      <c r="K31" s="37">
        <v>0.10918335</v>
      </c>
    </row>
    <row r="32" spans="4:11" x14ac:dyDescent="0.35">
      <c r="I32" t="s">
        <v>88</v>
      </c>
      <c r="J32" s="37">
        <v>-1.0572492</v>
      </c>
      <c r="K32" s="37">
        <v>7.5718309999999997E-2</v>
      </c>
    </row>
    <row r="33" spans="4:11" x14ac:dyDescent="0.35">
      <c r="D33" s="11" t="s">
        <v>61</v>
      </c>
      <c r="E33" s="11" t="s">
        <v>62</v>
      </c>
      <c r="F33" s="11" t="s">
        <v>70</v>
      </c>
      <c r="I33" t="s">
        <v>89</v>
      </c>
      <c r="J33" s="37" t="s">
        <v>96</v>
      </c>
      <c r="K33" s="37" t="s">
        <v>96</v>
      </c>
    </row>
    <row r="34" spans="4:11" x14ac:dyDescent="0.35">
      <c r="D34" t="s">
        <v>63</v>
      </c>
      <c r="E34">
        <v>51</v>
      </c>
      <c r="F34" t="s">
        <v>71</v>
      </c>
      <c r="I34" s="11" t="s">
        <v>90</v>
      </c>
      <c r="J34" s="38">
        <v>0.35811120000000002</v>
      </c>
      <c r="K34" s="38">
        <v>8.1016770000000002E-2</v>
      </c>
    </row>
    <row r="35" spans="4:11" x14ac:dyDescent="0.35">
      <c r="D35" t="s">
        <v>64</v>
      </c>
      <c r="E35">
        <v>1</v>
      </c>
      <c r="F35" t="s">
        <v>72</v>
      </c>
      <c r="I35" s="8"/>
      <c r="J35" s="39"/>
      <c r="K35" s="39"/>
    </row>
    <row r="36" spans="4:11" ht="15.5" x14ac:dyDescent="0.35">
      <c r="D36" t="s">
        <v>0</v>
      </c>
      <c r="E36">
        <v>1</v>
      </c>
      <c r="F36" t="s">
        <v>73</v>
      </c>
      <c r="I36" s="40" t="s">
        <v>97</v>
      </c>
      <c r="J36" s="30"/>
      <c r="K36" s="30"/>
    </row>
    <row r="37" spans="4:11" x14ac:dyDescent="0.35">
      <c r="D37" s="33" t="s">
        <v>80</v>
      </c>
      <c r="E37" s="33">
        <v>1</v>
      </c>
      <c r="F37" s="33" t="s">
        <v>81</v>
      </c>
      <c r="I37" s="34" t="s">
        <v>95</v>
      </c>
      <c r="J37" s="34" t="s">
        <v>84</v>
      </c>
      <c r="K37" s="34" t="s">
        <v>85</v>
      </c>
    </row>
    <row r="38" spans="4:11" x14ac:dyDescent="0.35">
      <c r="D38" t="s">
        <v>53</v>
      </c>
      <c r="E38">
        <v>6</v>
      </c>
      <c r="F38" t="s">
        <v>76</v>
      </c>
      <c r="I38" t="s">
        <v>80</v>
      </c>
      <c r="J38" s="37">
        <v>6.8541489999999997E-2</v>
      </c>
      <c r="K38" s="37" t="s">
        <v>94</v>
      </c>
    </row>
    <row r="39" spans="4:11" x14ac:dyDescent="0.35">
      <c r="D39" t="s">
        <v>65</v>
      </c>
      <c r="E39">
        <v>16</v>
      </c>
      <c r="F39" t="s">
        <v>75</v>
      </c>
      <c r="I39" t="s">
        <v>88</v>
      </c>
      <c r="J39" s="37">
        <v>-1.0489537600000001</v>
      </c>
      <c r="K39" s="37" t="s">
        <v>94</v>
      </c>
    </row>
    <row r="40" spans="4:11" x14ac:dyDescent="0.35">
      <c r="D40" t="s">
        <v>66</v>
      </c>
      <c r="E40">
        <v>1</v>
      </c>
      <c r="F40" t="s">
        <v>77</v>
      </c>
      <c r="I40" t="s">
        <v>89</v>
      </c>
      <c r="J40" s="37">
        <v>0.4086128</v>
      </c>
      <c r="K40" s="37" t="s">
        <v>94</v>
      </c>
    </row>
    <row r="41" spans="4:11" x14ac:dyDescent="0.35">
      <c r="D41" s="33" t="s">
        <v>82</v>
      </c>
      <c r="E41" s="33">
        <v>2</v>
      </c>
      <c r="F41" s="33" t="s">
        <v>83</v>
      </c>
      <c r="I41" s="11" t="s">
        <v>90</v>
      </c>
      <c r="J41" s="38">
        <v>0.1939738</v>
      </c>
      <c r="K41" s="38" t="s">
        <v>94</v>
      </c>
    </row>
    <row r="42" spans="4:11" x14ac:dyDescent="0.35">
      <c r="D42" s="32" t="s">
        <v>68</v>
      </c>
      <c r="E42" s="32">
        <v>104</v>
      </c>
      <c r="F42" s="32" t="s">
        <v>79</v>
      </c>
    </row>
    <row r="43" spans="4:11" x14ac:dyDescent="0.35">
      <c r="D43" t="s">
        <v>69</v>
      </c>
      <c r="E43">
        <v>285</v>
      </c>
    </row>
    <row r="45" spans="4:11" x14ac:dyDescent="0.35">
      <c r="D45" s="11" t="s">
        <v>61</v>
      </c>
      <c r="E45" s="11" t="s">
        <v>62</v>
      </c>
      <c r="F45" s="11" t="s">
        <v>70</v>
      </c>
    </row>
    <row r="46" spans="4:11" x14ac:dyDescent="0.35">
      <c r="D46" t="s">
        <v>63</v>
      </c>
      <c r="E46">
        <v>51</v>
      </c>
      <c r="F46" t="s">
        <v>71</v>
      </c>
    </row>
    <row r="47" spans="4:11" x14ac:dyDescent="0.35">
      <c r="D47" t="s">
        <v>64</v>
      </c>
      <c r="E47">
        <v>1</v>
      </c>
      <c r="F47" t="s">
        <v>72</v>
      </c>
    </row>
    <row r="48" spans="4:11" x14ac:dyDescent="0.35">
      <c r="D48" t="s">
        <v>0</v>
      </c>
      <c r="E48">
        <v>1</v>
      </c>
      <c r="F48" t="s">
        <v>73</v>
      </c>
    </row>
    <row r="49" spans="4:6" x14ac:dyDescent="0.35">
      <c r="D49" s="33" t="s">
        <v>80</v>
      </c>
      <c r="E49" s="33">
        <v>2</v>
      </c>
      <c r="F49" s="33" t="s">
        <v>81</v>
      </c>
    </row>
    <row r="50" spans="4:6" x14ac:dyDescent="0.35">
      <c r="D50" t="s">
        <v>53</v>
      </c>
      <c r="E50">
        <v>6</v>
      </c>
      <c r="F50" t="s">
        <v>76</v>
      </c>
    </row>
    <row r="51" spans="4:6" x14ac:dyDescent="0.35">
      <c r="D51" t="s">
        <v>65</v>
      </c>
      <c r="E51">
        <v>16</v>
      </c>
      <c r="F51" t="s">
        <v>75</v>
      </c>
    </row>
    <row r="52" spans="4:6" x14ac:dyDescent="0.35">
      <c r="D52" t="s">
        <v>66</v>
      </c>
      <c r="E52">
        <v>1</v>
      </c>
      <c r="F52" t="s">
        <v>77</v>
      </c>
    </row>
    <row r="53" spans="4:6" x14ac:dyDescent="0.35">
      <c r="D53" s="36" t="s">
        <v>67</v>
      </c>
      <c r="E53" s="36">
        <v>104</v>
      </c>
      <c r="F53" s="36" t="s">
        <v>83</v>
      </c>
    </row>
    <row r="54" spans="4:6" x14ac:dyDescent="0.35">
      <c r="D54" s="35" t="s">
        <v>68</v>
      </c>
      <c r="E54" s="35">
        <v>104</v>
      </c>
      <c r="F54" s="35" t="s">
        <v>79</v>
      </c>
    </row>
    <row r="55" spans="4:6" x14ac:dyDescent="0.35">
      <c r="D55" t="s">
        <v>69</v>
      </c>
      <c r="E55">
        <v>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NAA</vt:lpstr>
      <vt:lpstr>selex</vt:lpstr>
      <vt:lpstr>catchability</vt:lpstr>
      <vt:lpstr>initN</vt:lpstr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Cole.Monnahan</dc:creator>
  <cp:lastModifiedBy>Cole.Monnahan</cp:lastModifiedBy>
  <dcterms:created xsi:type="dcterms:W3CDTF">2022-02-14T23:29:21Z</dcterms:created>
  <dcterms:modified xsi:type="dcterms:W3CDTF">2022-03-03T00:01:29Z</dcterms:modified>
</cp:coreProperties>
</file>