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d.docs.live.net/d47bb14cbf469152/Models/Atka/2019/"/>
    </mc:Choice>
  </mc:AlternateContent>
  <xr:revisionPtr revIDLastSave="0" documentId="8_{991417C2-CB48-E045-9477-29755B5C10C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2019 assess 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1" i="1" l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O81" i="1"/>
  <c r="N39" i="1" l="1"/>
  <c r="Y12" i="1" l="1"/>
  <c r="AA12" i="1" s="1"/>
  <c r="Y9" i="1"/>
  <c r="AA9" i="1" s="1"/>
  <c r="Y6" i="1"/>
  <c r="Y13" i="1" s="1"/>
  <c r="AA13" i="1" s="1"/>
  <c r="U13" i="1"/>
  <c r="H13" i="1"/>
  <c r="T13" i="1"/>
  <c r="L12" i="1"/>
  <c r="L9" i="1"/>
  <c r="L6" i="1"/>
  <c r="G13" i="1"/>
  <c r="AA6" i="1" l="1"/>
  <c r="N6" i="1"/>
  <c r="O6" i="1"/>
  <c r="N12" i="1"/>
  <c r="O12" i="1"/>
  <c r="N9" i="1"/>
  <c r="O9" i="1"/>
  <c r="L13" i="1"/>
  <c r="N13" i="1" l="1"/>
  <c r="O13" i="1"/>
</calcChain>
</file>

<file path=xl/sharedStrings.xml><?xml version="1.0" encoding="utf-8"?>
<sst xmlns="http://schemas.openxmlformats.org/spreadsheetml/2006/main" count="180" uniqueCount="61">
  <si>
    <t>Atka</t>
  </si>
  <si>
    <t>Mackerel</t>
  </si>
  <si>
    <t>Eastern</t>
  </si>
  <si>
    <t>(Trawl)</t>
  </si>
  <si>
    <t>ICA</t>
  </si>
  <si>
    <t>CDQ</t>
  </si>
  <si>
    <t>Central</t>
  </si>
  <si>
    <t>Western</t>
  </si>
  <si>
    <t>Total Catch</t>
  </si>
  <si>
    <t>Quota</t>
  </si>
  <si>
    <t>Remaining Quota</t>
  </si>
  <si>
    <t>% Taken</t>
  </si>
  <si>
    <t>Last Week Catch</t>
  </si>
  <si>
    <t>2018 BSAI Atka Mackerel Catch thru Dec. 31, 2018</t>
  </si>
  <si>
    <t>Atka mackerel</t>
  </si>
  <si>
    <t>BSAI</t>
  </si>
  <si>
    <t> </t>
  </si>
  <si>
    <t>BS/EAI</t>
  </si>
  <si>
    <t>n/a</t>
  </si>
  <si>
    <t>CAI</t>
  </si>
  <si>
    <t>OFL</t>
  </si>
  <si>
    <t>ABC</t>
  </si>
  <si>
    <t>TAC</t>
  </si>
  <si>
    <t>ITAC</t>
  </si>
  <si>
    <t>WAI</t>
  </si>
  <si>
    <t>Catch</t>
  </si>
  <si>
    <t>% TAC</t>
  </si>
  <si>
    <t>% ABC</t>
  </si>
  <si>
    <t>2017 Catch was 74% of ABC</t>
  </si>
  <si>
    <t>2018 Catch was 77% of ABC</t>
  </si>
  <si>
    <t>2017 and 2018 assessments asssumed 75% of ABC would be taken 2 years forward for correct estimation of OFL and ABC</t>
  </si>
  <si>
    <t>2018 revised total catch = 70,394 t</t>
  </si>
  <si>
    <t>2019 full year catch assumed = TAC = 57,951 t</t>
  </si>
  <si>
    <t>Assume 75% of BSAI ABC will be caught in 2020 and 2021</t>
  </si>
  <si>
    <t>75% reduction applied to 2020 and 2021 maxABC for catches to estimate</t>
  </si>
  <si>
    <t>the 2020 and 2021 ABC and OFL</t>
  </si>
  <si>
    <t>2020 catch equal to 0.75 of maxABC</t>
  </si>
  <si>
    <t>2021 catch equal to 0.75 of maxABC</t>
  </si>
  <si>
    <t>1)</t>
  </si>
  <si>
    <t>2)</t>
  </si>
  <si>
    <t>Age</t>
  </si>
  <si>
    <t>Prop at age</t>
  </si>
  <si>
    <t>11+</t>
  </si>
  <si>
    <t>2018 BSAI survey age comp</t>
  </si>
  <si>
    <t>2018 BSAI fishery age comp</t>
  </si>
  <si>
    <t>2018 BSAI survey wt at age</t>
  </si>
  <si>
    <t>Wt at age</t>
  </si>
  <si>
    <t>Ave 2014, 2016, 2018 BSAI surveys wt at age</t>
  </si>
  <si>
    <t>Population wt at age vector</t>
  </si>
  <si>
    <t>Ave 2016, 2017, 2018 fishery wt at age</t>
  </si>
  <si>
    <t>2019 wt at age vector</t>
  </si>
  <si>
    <t>2018 BSAI fishery wt at age</t>
  </si>
  <si>
    <t>Values for Table 17.4 catch-in numbers at age (millions)</t>
  </si>
  <si>
    <t>AGE</t>
  </si>
  <si>
    <t>millions of fish</t>
  </si>
  <si>
    <t>2018 fishery catch-in-numbers</t>
  </si>
  <si>
    <t>jjjjjjjjjjj</t>
  </si>
  <si>
    <t>average</t>
  </si>
  <si>
    <t>of</t>
  </si>
  <si>
    <t>previous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</si>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</sst>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33333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1" applyNumberFormat="1" applyFont="1" applyBorder="1"/>
    <xf numFmtId="9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7" xfId="1" applyNumberFormat="1" applyFont="1" applyBorder="1"/>
    <xf numFmtId="9" fontId="0" fillId="0" borderId="7" xfId="0" applyNumberFormat="1" applyBorder="1"/>
    <xf numFmtId="0" fontId="0" fillId="0" borderId="8" xfId="0" applyBorder="1"/>
    <xf numFmtId="164" fontId="0" fillId="0" borderId="0" xfId="0" applyNumberFormat="1"/>
    <xf numFmtId="0" fontId="2" fillId="2" borderId="9" xfId="0" applyFont="1" applyFill="1" applyBorder="1" applyAlignment="1">
      <alignment horizontal="lef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164" fontId="0" fillId="0" borderId="10" xfId="0" applyNumberFormat="1" applyBorder="1"/>
    <xf numFmtId="164" fontId="1" fillId="0" borderId="11" xfId="1" applyNumberFormat="1" applyFont="1" applyFill="1" applyBorder="1" applyAlignment="1">
      <alignment horizontal="center" vertical="center" wrapText="1"/>
    </xf>
    <xf numFmtId="9" fontId="0" fillId="0" borderId="0" xfId="2" applyFont="1"/>
    <xf numFmtId="3" fontId="0" fillId="0" borderId="2" xfId="0" applyNumberFormat="1" applyBorder="1"/>
    <xf numFmtId="3" fontId="0" fillId="0" borderId="7" xfId="0" applyNumberFormat="1" applyBorder="1"/>
    <xf numFmtId="43" fontId="0" fillId="0" borderId="0" xfId="0" applyNumberFormat="1"/>
    <xf numFmtId="3" fontId="0" fillId="0" borderId="10" xfId="0" applyNumberFormat="1" applyBorder="1"/>
    <xf numFmtId="164" fontId="0" fillId="0" borderId="11" xfId="1" applyNumberFormat="1" applyFont="1" applyBorder="1"/>
    <xf numFmtId="0" fontId="0" fillId="3" borderId="0" xfId="0" applyFill="1"/>
    <xf numFmtId="165" fontId="0" fillId="3" borderId="0" xfId="0" applyNumberFormat="1" applyFill="1"/>
    <xf numFmtId="0" fontId="0" fillId="3" borderId="0" xfId="0" applyFill="1" applyAlignment="1">
      <alignment horizontal="right"/>
    </xf>
    <xf numFmtId="166" fontId="0" fillId="0" borderId="0" xfId="0" applyNumberFormat="1"/>
    <xf numFmtId="166" fontId="0" fillId="3" borderId="0" xfId="0" applyNumberFormat="1" applyFill="1"/>
    <xf numFmtId="2" fontId="0" fillId="3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97"/>
  <sheetViews>
    <sheetView tabSelected="1" topLeftCell="M1" workbookViewId="0">
      <selection activeCell="Z27" sqref="Z27:AJ28"/>
    </sheetView>
  </sheetViews>
  <sheetFormatPr baseColWidth="10" defaultColWidth="8.83203125" defaultRowHeight="15" x14ac:dyDescent="0.2"/>
  <cols>
    <col min="7" max="8" width="10.1640625" bestFit="1" customWidth="1"/>
    <col min="9" max="9" width="9.6640625" customWidth="1"/>
    <col min="13" max="13" width="10.1640625" bestFit="1" customWidth="1"/>
    <col min="15" max="15" width="10.1640625" bestFit="1" customWidth="1"/>
    <col min="16" max="19" width="11" customWidth="1"/>
    <col min="22" max="22" width="10.6640625" customWidth="1"/>
    <col min="26" max="27" width="10.1640625" bestFit="1" customWidth="1"/>
  </cols>
  <sheetData>
    <row r="2" spans="1:28" x14ac:dyDescent="0.2">
      <c r="A2" t="s">
        <v>13</v>
      </c>
    </row>
    <row r="3" spans="1:28" ht="32" x14ac:dyDescent="0.2">
      <c r="C3">
        <v>2018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4" t="s">
        <v>25</v>
      </c>
      <c r="M3" s="5" t="s">
        <v>22</v>
      </c>
      <c r="N3" s="5" t="s">
        <v>26</v>
      </c>
      <c r="O3" s="5" t="s">
        <v>27</v>
      </c>
      <c r="P3">
        <v>2019</v>
      </c>
      <c r="T3" s="5" t="s">
        <v>8</v>
      </c>
      <c r="U3" s="5" t="s">
        <v>9</v>
      </c>
      <c r="V3" s="5" t="s">
        <v>10</v>
      </c>
      <c r="W3" s="5" t="s">
        <v>11</v>
      </c>
      <c r="X3" s="5" t="s">
        <v>12</v>
      </c>
      <c r="Y3" s="4" t="s">
        <v>25</v>
      </c>
      <c r="Z3" s="5" t="s">
        <v>22</v>
      </c>
      <c r="AA3" s="5" t="s">
        <v>26</v>
      </c>
      <c r="AB3" s="5"/>
    </row>
    <row r="4" spans="1:28" x14ac:dyDescent="0.2">
      <c r="C4" s="7" t="s">
        <v>0</v>
      </c>
      <c r="D4" s="8" t="s">
        <v>1</v>
      </c>
      <c r="E4" s="8" t="s">
        <v>2</v>
      </c>
      <c r="F4" s="8" t="s">
        <v>3</v>
      </c>
      <c r="G4" s="9">
        <v>31585</v>
      </c>
      <c r="H4" s="9">
        <v>31631</v>
      </c>
      <c r="I4" s="8">
        <v>46</v>
      </c>
      <c r="J4" s="10">
        <v>1</v>
      </c>
      <c r="K4" s="11">
        <v>0</v>
      </c>
      <c r="P4" s="7" t="s">
        <v>0</v>
      </c>
      <c r="Q4" s="8" t="s">
        <v>1</v>
      </c>
      <c r="R4" s="8" t="s">
        <v>2</v>
      </c>
      <c r="S4" s="8" t="s">
        <v>3</v>
      </c>
      <c r="T4" s="30">
        <v>15325</v>
      </c>
      <c r="U4" s="30">
        <v>20902</v>
      </c>
      <c r="V4" s="30">
        <v>5577</v>
      </c>
      <c r="W4" s="10">
        <v>0.73</v>
      </c>
      <c r="X4" s="11">
        <v>324</v>
      </c>
    </row>
    <row r="5" spans="1:28" x14ac:dyDescent="0.2">
      <c r="C5" s="12" t="s">
        <v>0</v>
      </c>
      <c r="D5" s="13" t="s">
        <v>1</v>
      </c>
      <c r="E5" s="13" t="s">
        <v>2</v>
      </c>
      <c r="F5" s="13" t="s">
        <v>4</v>
      </c>
      <c r="G5" s="14">
        <v>621</v>
      </c>
      <c r="H5" s="14">
        <v>800</v>
      </c>
      <c r="I5" s="13">
        <v>179</v>
      </c>
      <c r="J5" s="15">
        <v>0.78</v>
      </c>
      <c r="K5" s="16">
        <v>0</v>
      </c>
      <c r="P5" s="12" t="s">
        <v>0</v>
      </c>
      <c r="Q5" s="13" t="s">
        <v>1</v>
      </c>
      <c r="R5" s="13" t="s">
        <v>2</v>
      </c>
      <c r="S5" s="13" t="s">
        <v>4</v>
      </c>
      <c r="T5" s="13">
        <v>383</v>
      </c>
      <c r="U5" s="13">
        <v>400</v>
      </c>
      <c r="V5" s="13">
        <v>17</v>
      </c>
      <c r="W5" s="15">
        <v>0.96</v>
      </c>
      <c r="X5" s="16">
        <v>33</v>
      </c>
    </row>
    <row r="6" spans="1:28" x14ac:dyDescent="0.2">
      <c r="C6" s="17" t="s">
        <v>0</v>
      </c>
      <c r="D6" s="18" t="s">
        <v>1</v>
      </c>
      <c r="E6" s="18" t="s">
        <v>2</v>
      </c>
      <c r="F6" s="18" t="s">
        <v>5</v>
      </c>
      <c r="G6" s="19">
        <v>3880</v>
      </c>
      <c r="H6" s="19">
        <v>3906</v>
      </c>
      <c r="I6" s="18">
        <v>26</v>
      </c>
      <c r="J6" s="20">
        <v>0.99</v>
      </c>
      <c r="K6" s="21">
        <v>0</v>
      </c>
      <c r="L6" s="22">
        <f>SUM(G4:G6)</f>
        <v>36086</v>
      </c>
      <c r="M6" s="6">
        <v>36500</v>
      </c>
      <c r="N6" s="29">
        <f>L6/M6</f>
        <v>0.98865753424657532</v>
      </c>
      <c r="O6" s="32">
        <f>L6/F17</f>
        <v>0.98006518196632264</v>
      </c>
      <c r="P6" s="17" t="s">
        <v>0</v>
      </c>
      <c r="Q6" s="18" t="s">
        <v>1</v>
      </c>
      <c r="R6" s="18" t="s">
        <v>2</v>
      </c>
      <c r="S6" s="18" t="s">
        <v>5</v>
      </c>
      <c r="T6" s="31">
        <v>1681</v>
      </c>
      <c r="U6" s="31">
        <v>2565</v>
      </c>
      <c r="V6" s="18">
        <v>884</v>
      </c>
      <c r="W6" s="20">
        <v>0.66</v>
      </c>
      <c r="X6" s="21">
        <v>23</v>
      </c>
      <c r="Y6" s="2">
        <f>SUM(T4:T6)</f>
        <v>17389</v>
      </c>
      <c r="Z6" s="6">
        <v>23970</v>
      </c>
      <c r="AA6" s="29">
        <f>Y6/Z6</f>
        <v>0.72544847726324568</v>
      </c>
    </row>
    <row r="7" spans="1:28" x14ac:dyDescent="0.2">
      <c r="C7" s="7" t="s">
        <v>0</v>
      </c>
      <c r="D7" s="8" t="s">
        <v>1</v>
      </c>
      <c r="E7" s="8" t="s">
        <v>6</v>
      </c>
      <c r="F7" s="8" t="s">
        <v>3</v>
      </c>
      <c r="G7" s="9">
        <v>18640</v>
      </c>
      <c r="H7" s="9">
        <v>18678</v>
      </c>
      <c r="I7" s="8">
        <v>38</v>
      </c>
      <c r="J7" s="10">
        <v>1</v>
      </c>
      <c r="K7" s="11">
        <v>0</v>
      </c>
      <c r="M7" s="6"/>
      <c r="N7" s="29"/>
      <c r="O7" s="32"/>
      <c r="P7" s="7" t="s">
        <v>0</v>
      </c>
      <c r="Q7" s="8" t="s">
        <v>1</v>
      </c>
      <c r="R7" s="8" t="s">
        <v>6</v>
      </c>
      <c r="S7" s="8" t="s">
        <v>3</v>
      </c>
      <c r="T7" s="30">
        <v>12695</v>
      </c>
      <c r="U7" s="30">
        <v>12775</v>
      </c>
      <c r="V7" s="8">
        <v>80</v>
      </c>
      <c r="W7" s="10">
        <v>0.99</v>
      </c>
      <c r="X7" s="11">
        <v>0</v>
      </c>
      <c r="Y7" s="22"/>
      <c r="Z7" s="6"/>
      <c r="AA7" s="29"/>
    </row>
    <row r="8" spans="1:28" x14ac:dyDescent="0.2">
      <c r="C8" s="12" t="s">
        <v>0</v>
      </c>
      <c r="D8" s="13" t="s">
        <v>1</v>
      </c>
      <c r="E8" s="13" t="s">
        <v>6</v>
      </c>
      <c r="F8" s="13" t="s">
        <v>4</v>
      </c>
      <c r="G8" s="14">
        <v>54</v>
      </c>
      <c r="H8" s="14">
        <v>75</v>
      </c>
      <c r="I8" s="13">
        <v>21</v>
      </c>
      <c r="J8" s="15">
        <v>0.72</v>
      </c>
      <c r="K8" s="16">
        <v>0</v>
      </c>
      <c r="M8" s="6"/>
      <c r="N8" s="29"/>
      <c r="O8" s="32"/>
      <c r="P8" s="12" t="s">
        <v>0</v>
      </c>
      <c r="Q8" s="13" t="s">
        <v>1</v>
      </c>
      <c r="R8" s="13" t="s">
        <v>6</v>
      </c>
      <c r="S8" s="13" t="s">
        <v>4</v>
      </c>
      <c r="T8" s="13">
        <v>152</v>
      </c>
      <c r="U8" s="13">
        <v>75</v>
      </c>
      <c r="V8" s="13">
        <v>-77</v>
      </c>
      <c r="W8" s="15">
        <v>2.0299999999999998</v>
      </c>
      <c r="X8" s="16">
        <v>0</v>
      </c>
      <c r="Y8" s="22"/>
      <c r="Z8" s="6"/>
      <c r="AA8" s="29"/>
    </row>
    <row r="9" spans="1:28" x14ac:dyDescent="0.2">
      <c r="C9" s="17" t="s">
        <v>0</v>
      </c>
      <c r="D9" s="18" t="s">
        <v>1</v>
      </c>
      <c r="E9" s="18" t="s">
        <v>6</v>
      </c>
      <c r="F9" s="18" t="s">
        <v>5</v>
      </c>
      <c r="G9" s="19">
        <v>2221</v>
      </c>
      <c r="H9" s="19">
        <v>2247</v>
      </c>
      <c r="I9" s="18">
        <v>26</v>
      </c>
      <c r="J9" s="20">
        <v>0.99</v>
      </c>
      <c r="K9" s="21">
        <v>0</v>
      </c>
      <c r="L9" s="22">
        <f>SUM(G7:G9)</f>
        <v>20915</v>
      </c>
      <c r="M9" s="6">
        <v>21000</v>
      </c>
      <c r="N9" s="29">
        <f t="shared" ref="N9:N13" si="0">L9/M9</f>
        <v>0.99595238095238092</v>
      </c>
      <c r="O9" s="32">
        <f>L9/F18</f>
        <v>0.65359374999999997</v>
      </c>
      <c r="P9" s="17" t="s">
        <v>0</v>
      </c>
      <c r="Q9" s="18" t="s">
        <v>1</v>
      </c>
      <c r="R9" s="18" t="s">
        <v>6</v>
      </c>
      <c r="S9" s="18" t="s">
        <v>5</v>
      </c>
      <c r="T9" s="31">
        <v>1493</v>
      </c>
      <c r="U9" s="31">
        <v>1540</v>
      </c>
      <c r="V9" s="18">
        <v>47</v>
      </c>
      <c r="W9" s="20">
        <v>0.97</v>
      </c>
      <c r="X9" s="21">
        <v>0</v>
      </c>
      <c r="Y9" s="2">
        <f>SUM(T7:T9)</f>
        <v>14340</v>
      </c>
      <c r="Z9" s="6">
        <v>14390</v>
      </c>
      <c r="AA9" s="29">
        <f t="shared" ref="AA9:AA13" si="1">Y9/Z9</f>
        <v>0.99652536483669218</v>
      </c>
    </row>
    <row r="10" spans="1:28" x14ac:dyDescent="0.2">
      <c r="C10" s="7" t="s">
        <v>0</v>
      </c>
      <c r="D10" s="8" t="s">
        <v>1</v>
      </c>
      <c r="E10" s="8" t="s">
        <v>7</v>
      </c>
      <c r="F10" s="8" t="s">
        <v>3</v>
      </c>
      <c r="G10" s="9">
        <v>11981</v>
      </c>
      <c r="H10" s="9">
        <v>12036</v>
      </c>
      <c r="I10" s="8">
        <v>55</v>
      </c>
      <c r="J10" s="10">
        <v>1</v>
      </c>
      <c r="K10" s="11">
        <v>0</v>
      </c>
      <c r="M10" s="6"/>
      <c r="N10" s="29"/>
      <c r="O10" s="32"/>
      <c r="P10" s="7" t="s">
        <v>0</v>
      </c>
      <c r="Q10" s="8" t="s">
        <v>1</v>
      </c>
      <c r="R10" s="8" t="s">
        <v>7</v>
      </c>
      <c r="S10" s="8" t="s">
        <v>3</v>
      </c>
      <c r="T10" s="30">
        <v>17380</v>
      </c>
      <c r="U10" s="30">
        <v>17475</v>
      </c>
      <c r="V10" s="8">
        <v>95</v>
      </c>
      <c r="W10" s="10">
        <v>0.99</v>
      </c>
      <c r="X10" s="11">
        <v>0</v>
      </c>
      <c r="Z10" s="6"/>
      <c r="AA10" s="29"/>
    </row>
    <row r="11" spans="1:28" x14ac:dyDescent="0.2">
      <c r="C11" s="12" t="s">
        <v>0</v>
      </c>
      <c r="D11" s="13" t="s">
        <v>1</v>
      </c>
      <c r="E11" s="13" t="s">
        <v>7</v>
      </c>
      <c r="F11" s="13" t="s">
        <v>4</v>
      </c>
      <c r="G11" s="14">
        <v>17</v>
      </c>
      <c r="H11" s="14">
        <v>20</v>
      </c>
      <c r="I11" s="13">
        <v>3</v>
      </c>
      <c r="J11" s="15">
        <v>0.85</v>
      </c>
      <c r="K11" s="16">
        <v>0</v>
      </c>
      <c r="M11" s="6"/>
      <c r="N11" s="29"/>
      <c r="O11" s="32"/>
      <c r="P11" s="12" t="s">
        <v>0</v>
      </c>
      <c r="Q11" s="13" t="s">
        <v>1</v>
      </c>
      <c r="R11" s="13" t="s">
        <v>7</v>
      </c>
      <c r="S11" s="13" t="s">
        <v>4</v>
      </c>
      <c r="T11" s="13">
        <v>10</v>
      </c>
      <c r="U11" s="13">
        <v>20</v>
      </c>
      <c r="V11" s="13">
        <v>10</v>
      </c>
      <c r="W11" s="15">
        <v>0.5</v>
      </c>
      <c r="X11" s="16">
        <v>0</v>
      </c>
      <c r="Z11" s="6"/>
      <c r="AA11" s="29"/>
    </row>
    <row r="12" spans="1:28" x14ac:dyDescent="0.2">
      <c r="C12" s="17" t="s">
        <v>0</v>
      </c>
      <c r="D12" s="18" t="s">
        <v>1</v>
      </c>
      <c r="E12" s="18" t="s">
        <v>7</v>
      </c>
      <c r="F12" s="18" t="s">
        <v>5</v>
      </c>
      <c r="G12" s="19">
        <v>1395</v>
      </c>
      <c r="H12" s="19">
        <v>1445</v>
      </c>
      <c r="I12" s="18">
        <v>50</v>
      </c>
      <c r="J12" s="20">
        <v>0.97</v>
      </c>
      <c r="K12" s="21">
        <v>0</v>
      </c>
      <c r="L12" s="22">
        <f>SUM(G10:G12)</f>
        <v>13393</v>
      </c>
      <c r="M12" s="6">
        <v>13500</v>
      </c>
      <c r="N12" s="29">
        <f t="shared" si="0"/>
        <v>0.99207407407407411</v>
      </c>
      <c r="O12" s="32">
        <f>L12/F19</f>
        <v>0.57778257118205345</v>
      </c>
      <c r="P12" s="17" t="s">
        <v>0</v>
      </c>
      <c r="Q12" s="18" t="s">
        <v>1</v>
      </c>
      <c r="R12" s="18" t="s">
        <v>7</v>
      </c>
      <c r="S12" s="18" t="s">
        <v>5</v>
      </c>
      <c r="T12" s="31">
        <v>2032</v>
      </c>
      <c r="U12" s="31">
        <v>2096</v>
      </c>
      <c r="V12" s="18">
        <v>64</v>
      </c>
      <c r="W12" s="20">
        <v>0.97</v>
      </c>
      <c r="X12" s="21">
        <v>0</v>
      </c>
      <c r="Y12" s="2">
        <f>SUM(T10:T12)</f>
        <v>19422</v>
      </c>
      <c r="Z12" s="6">
        <v>19591</v>
      </c>
      <c r="AA12" s="29">
        <f t="shared" si="1"/>
        <v>0.99137358991373592</v>
      </c>
    </row>
    <row r="13" spans="1:28" x14ac:dyDescent="0.2">
      <c r="G13" s="6">
        <f>SUM(G4:G12)</f>
        <v>70394</v>
      </c>
      <c r="H13" s="6">
        <f>SUM(H4:H12)</f>
        <v>70838</v>
      </c>
      <c r="L13" s="27">
        <f>SUM(L12,L9,L6)</f>
        <v>70394</v>
      </c>
      <c r="M13" s="28">
        <v>71000</v>
      </c>
      <c r="N13" s="29">
        <f t="shared" si="0"/>
        <v>0.99146478873239441</v>
      </c>
      <c r="O13" s="32">
        <f>L13/F16</f>
        <v>0.76515217391304347</v>
      </c>
      <c r="T13" s="2">
        <f>SUM(T4:T12)</f>
        <v>51151</v>
      </c>
      <c r="U13" s="2">
        <f>SUM(U4:U12)</f>
        <v>57848</v>
      </c>
      <c r="Y13" s="33">
        <f>SUM(Y6,Y9,Y12)</f>
        <v>51151</v>
      </c>
      <c r="Z13" s="34">
        <v>57951</v>
      </c>
      <c r="AA13" s="29">
        <f t="shared" si="1"/>
        <v>0.88265948818829698</v>
      </c>
    </row>
    <row r="14" spans="1:28" x14ac:dyDescent="0.2">
      <c r="AA14" s="32"/>
    </row>
    <row r="15" spans="1:28" x14ac:dyDescent="0.2">
      <c r="C15">
        <v>2018</v>
      </c>
      <c r="E15" t="s">
        <v>20</v>
      </c>
      <c r="F15" t="s">
        <v>21</v>
      </c>
      <c r="G15" t="s">
        <v>22</v>
      </c>
      <c r="H15" t="s">
        <v>23</v>
      </c>
      <c r="I15" t="s">
        <v>5</v>
      </c>
      <c r="L15" s="1"/>
      <c r="P15">
        <v>2019</v>
      </c>
      <c r="R15" t="s">
        <v>20</v>
      </c>
      <c r="S15" t="s">
        <v>21</v>
      </c>
      <c r="T15" t="s">
        <v>22</v>
      </c>
      <c r="U15" t="s">
        <v>23</v>
      </c>
      <c r="V15" t="s">
        <v>5</v>
      </c>
    </row>
    <row r="16" spans="1:28" ht="24" x14ac:dyDescent="0.2">
      <c r="C16" s="23" t="s">
        <v>14</v>
      </c>
      <c r="D16" s="23" t="s">
        <v>15</v>
      </c>
      <c r="E16" s="24">
        <v>108600</v>
      </c>
      <c r="F16" s="24">
        <v>92000</v>
      </c>
      <c r="G16" s="24">
        <v>71000</v>
      </c>
      <c r="H16" s="24">
        <v>63403</v>
      </c>
      <c r="I16" s="25">
        <v>7597</v>
      </c>
      <c r="J16" s="1"/>
      <c r="P16" s="23" t="s">
        <v>14</v>
      </c>
      <c r="Q16" s="23" t="s">
        <v>15</v>
      </c>
      <c r="R16" s="24">
        <v>79200</v>
      </c>
      <c r="S16" s="24">
        <v>68500</v>
      </c>
      <c r="T16" s="24">
        <v>57951</v>
      </c>
      <c r="U16" s="24">
        <v>51750</v>
      </c>
      <c r="V16" s="25">
        <v>6201</v>
      </c>
      <c r="Z16" t="s">
        <v>56</v>
      </c>
    </row>
    <row r="17" spans="3:42" x14ac:dyDescent="0.2">
      <c r="C17" s="23" t="s">
        <v>16</v>
      </c>
      <c r="D17" s="23" t="s">
        <v>17</v>
      </c>
      <c r="E17" s="26" t="s">
        <v>18</v>
      </c>
      <c r="F17" s="24">
        <v>36820</v>
      </c>
      <c r="G17" s="24">
        <v>36500</v>
      </c>
      <c r="H17" s="24">
        <v>32595</v>
      </c>
      <c r="I17" s="25">
        <v>3906</v>
      </c>
      <c r="M17" s="1"/>
      <c r="P17" s="23" t="s">
        <v>16</v>
      </c>
      <c r="Q17" s="23" t="s">
        <v>17</v>
      </c>
      <c r="R17" s="26" t="s">
        <v>18</v>
      </c>
      <c r="S17" s="24">
        <v>23970</v>
      </c>
      <c r="T17" s="24">
        <v>23970</v>
      </c>
      <c r="U17" s="24">
        <v>21405</v>
      </c>
      <c r="V17" s="25">
        <v>2565</v>
      </c>
      <c r="W17" s="3"/>
    </row>
    <row r="18" spans="3:42" x14ac:dyDescent="0.2">
      <c r="C18" s="23" t="s">
        <v>16</v>
      </c>
      <c r="D18" s="23" t="s">
        <v>19</v>
      </c>
      <c r="E18" s="26" t="s">
        <v>18</v>
      </c>
      <c r="F18" s="24">
        <v>32000</v>
      </c>
      <c r="G18" s="24">
        <v>21000</v>
      </c>
      <c r="H18" s="24">
        <v>18753</v>
      </c>
      <c r="I18" s="25">
        <v>2247</v>
      </c>
      <c r="M18" s="1"/>
      <c r="P18" s="23" t="s">
        <v>16</v>
      </c>
      <c r="Q18" s="23" t="s">
        <v>19</v>
      </c>
      <c r="R18" s="26" t="s">
        <v>18</v>
      </c>
      <c r="S18" s="24">
        <v>14390</v>
      </c>
      <c r="T18" s="24">
        <v>14390</v>
      </c>
      <c r="U18" s="24">
        <v>12850</v>
      </c>
      <c r="V18" s="25">
        <v>1540</v>
      </c>
    </row>
    <row r="19" spans="3:42" x14ac:dyDescent="0.2">
      <c r="C19" s="23" t="s">
        <v>16</v>
      </c>
      <c r="D19" s="23" t="s">
        <v>24</v>
      </c>
      <c r="E19" s="26" t="s">
        <v>18</v>
      </c>
      <c r="F19" s="24">
        <v>23180</v>
      </c>
      <c r="G19" s="24">
        <v>13500</v>
      </c>
      <c r="H19" s="24">
        <v>12056</v>
      </c>
      <c r="I19" s="25">
        <v>1445</v>
      </c>
      <c r="J19" s="1"/>
      <c r="P19" s="23" t="s">
        <v>16</v>
      </c>
      <c r="Q19" s="23" t="s">
        <v>24</v>
      </c>
      <c r="R19" s="26" t="s">
        <v>18</v>
      </c>
      <c r="S19" s="24">
        <v>30140</v>
      </c>
      <c r="T19" s="24">
        <v>19591</v>
      </c>
      <c r="U19" s="24">
        <v>17495</v>
      </c>
      <c r="V19" s="25">
        <v>2096</v>
      </c>
    </row>
    <row r="20" spans="3:42" x14ac:dyDescent="0.2">
      <c r="M20" s="1"/>
    </row>
    <row r="21" spans="3:42" x14ac:dyDescent="0.2">
      <c r="D21" t="s">
        <v>28</v>
      </c>
      <c r="L21" s="1"/>
    </row>
    <row r="22" spans="3:42" x14ac:dyDescent="0.2">
      <c r="D22" t="s">
        <v>29</v>
      </c>
    </row>
    <row r="24" spans="3:42" x14ac:dyDescent="0.2">
      <c r="D24" t="s">
        <v>30</v>
      </c>
    </row>
    <row r="25" spans="3:42" x14ac:dyDescent="0.2">
      <c r="Z25">
        <v>1000</v>
      </c>
    </row>
    <row r="26" spans="3:42" x14ac:dyDescent="0.2">
      <c r="D26" s="35" t="s">
        <v>33</v>
      </c>
      <c r="E26" s="35"/>
      <c r="F26" s="35"/>
      <c r="G26" s="35"/>
      <c r="H26" s="35"/>
      <c r="I26" s="35"/>
      <c r="J26" s="35"/>
      <c r="L26" t="s">
        <v>43</v>
      </c>
      <c r="O26" t="s">
        <v>45</v>
      </c>
      <c r="R26" t="s">
        <v>47</v>
      </c>
    </row>
    <row r="27" spans="3:42" x14ac:dyDescent="0.2">
      <c r="D27" s="35" t="s">
        <v>34</v>
      </c>
      <c r="E27" s="35"/>
      <c r="F27" s="35"/>
      <c r="G27" s="35"/>
      <c r="H27" s="35"/>
      <c r="I27" s="35"/>
      <c r="J27" s="35"/>
      <c r="L27" t="s">
        <v>40</v>
      </c>
      <c r="M27" t="s">
        <v>41</v>
      </c>
      <c r="O27" t="s">
        <v>40</v>
      </c>
      <c r="P27" t="s">
        <v>46</v>
      </c>
      <c r="R27" t="s">
        <v>48</v>
      </c>
      <c r="Z27">
        <v>69</v>
      </c>
      <c r="AA27">
        <v>292.20016300000003</v>
      </c>
      <c r="AB27">
        <v>510.62739300000004</v>
      </c>
      <c r="AC27">
        <v>695.31946499999992</v>
      </c>
      <c r="AD27">
        <v>743.76834599999995</v>
      </c>
      <c r="AE27">
        <v>707.96265199999993</v>
      </c>
      <c r="AF27">
        <v>783.13207599999998</v>
      </c>
      <c r="AG27">
        <v>818.64882800000009</v>
      </c>
      <c r="AH27">
        <v>838.82013300000006</v>
      </c>
      <c r="AI27">
        <v>852.40967799999999</v>
      </c>
      <c r="AJ27">
        <v>834.882341</v>
      </c>
    </row>
    <row r="28" spans="3:42" x14ac:dyDescent="0.2">
      <c r="D28" s="35" t="s">
        <v>35</v>
      </c>
      <c r="E28" s="35"/>
      <c r="F28" s="35"/>
      <c r="G28" s="35"/>
      <c r="H28" s="35"/>
      <c r="I28" s="35"/>
      <c r="J28" s="35"/>
      <c r="L28" s="35">
        <v>1</v>
      </c>
      <c r="M28" s="35"/>
      <c r="O28" s="35">
        <v>1</v>
      </c>
      <c r="P28" s="39">
        <v>6.9000000000000006E-2</v>
      </c>
      <c r="R28" s="35">
        <v>1</v>
      </c>
      <c r="S28" s="39">
        <v>5.2999999999999999E-2</v>
      </c>
      <c r="Z28">
        <v>69</v>
      </c>
      <c r="AA28">
        <v>266.06672100000003</v>
      </c>
      <c r="AB28">
        <v>474.542464</v>
      </c>
      <c r="AC28">
        <v>624.77315499999997</v>
      </c>
      <c r="AD28">
        <v>689.92278199999998</v>
      </c>
      <c r="AE28">
        <v>714.32088400000009</v>
      </c>
      <c r="AF28">
        <v>757.37735900000007</v>
      </c>
      <c r="AG28">
        <v>778.21627599999999</v>
      </c>
      <c r="AH28">
        <v>814.60671100000002</v>
      </c>
      <c r="AI28">
        <v>808.46989300000007</v>
      </c>
      <c r="AJ28">
        <v>815.29411399999992</v>
      </c>
      <c r="AK28" t="s">
        <v>57</v>
      </c>
      <c r="AL28" t="s">
        <v>58</v>
      </c>
      <c r="AM28" t="s">
        <v>59</v>
      </c>
      <c r="AN28">
        <v>3</v>
      </c>
      <c r="AO28" t="s">
        <v>60</v>
      </c>
      <c r="AP28">
        <v>1000</v>
      </c>
    </row>
    <row r="29" spans="3:42" x14ac:dyDescent="0.2">
      <c r="D29" s="2"/>
      <c r="L29" s="35">
        <v>2</v>
      </c>
      <c r="M29" s="39">
        <v>4.9957907132291944E-2</v>
      </c>
      <c r="O29" s="35">
        <v>2</v>
      </c>
      <c r="P29" s="39">
        <v>0.16052991851893794</v>
      </c>
      <c r="R29" s="35">
        <v>2</v>
      </c>
      <c r="S29" s="39">
        <v>0.17050997283964597</v>
      </c>
    </row>
    <row r="30" spans="3:42" x14ac:dyDescent="0.2">
      <c r="C30" t="s">
        <v>38</v>
      </c>
      <c r="D30" s="35" t="s">
        <v>31</v>
      </c>
      <c r="E30" s="35"/>
      <c r="F30" s="35"/>
      <c r="G30" s="35"/>
      <c r="H30" s="35"/>
      <c r="L30" s="35">
        <v>3</v>
      </c>
      <c r="M30" s="39">
        <v>0.16018195187092515</v>
      </c>
      <c r="O30" s="35">
        <v>3</v>
      </c>
      <c r="P30" s="39">
        <v>0.48123712886017794</v>
      </c>
      <c r="R30" s="35">
        <v>3</v>
      </c>
      <c r="S30" s="39">
        <v>0.43874570962005932</v>
      </c>
    </row>
    <row r="31" spans="3:42" x14ac:dyDescent="0.2">
      <c r="C31" t="s">
        <v>39</v>
      </c>
      <c r="D31" s="35" t="s">
        <v>32</v>
      </c>
      <c r="E31" s="35"/>
      <c r="F31" s="35"/>
      <c r="G31" s="35"/>
      <c r="H31" s="35"/>
      <c r="L31" s="35">
        <v>4</v>
      </c>
      <c r="M31" s="39">
        <v>3.6194082380940351E-2</v>
      </c>
      <c r="O31" s="35">
        <v>4</v>
      </c>
      <c r="P31" s="39">
        <v>0.59312017915433457</v>
      </c>
      <c r="R31" s="35">
        <v>4</v>
      </c>
      <c r="S31" s="39">
        <v>0.53237339305144482</v>
      </c>
    </row>
    <row r="32" spans="3:42" x14ac:dyDescent="0.2">
      <c r="C32" t="s">
        <v>38</v>
      </c>
      <c r="D32" s="35" t="s">
        <v>36</v>
      </c>
      <c r="E32" s="35"/>
      <c r="F32" s="35"/>
      <c r="G32" s="35"/>
      <c r="H32" s="35"/>
      <c r="L32" s="35">
        <v>5</v>
      </c>
      <c r="M32" s="39">
        <v>0.1714692611319403</v>
      </c>
      <c r="O32" s="35">
        <v>5</v>
      </c>
      <c r="P32" s="39">
        <v>0.75066313312813226</v>
      </c>
      <c r="R32" s="35">
        <v>5</v>
      </c>
      <c r="S32" s="39">
        <v>0.70288771104271086</v>
      </c>
    </row>
    <row r="33" spans="3:19" x14ac:dyDescent="0.2">
      <c r="C33" t="s">
        <v>39</v>
      </c>
      <c r="D33" s="35" t="s">
        <v>37</v>
      </c>
      <c r="E33" s="35"/>
      <c r="F33" s="35"/>
      <c r="G33" s="35"/>
      <c r="H33" s="35"/>
      <c r="L33" s="35">
        <v>6</v>
      </c>
      <c r="M33" s="39">
        <v>0.22444241085269667</v>
      </c>
      <c r="O33" s="35">
        <v>6</v>
      </c>
      <c r="P33" s="39">
        <v>0.77146098030610311</v>
      </c>
      <c r="R33" s="35">
        <v>6</v>
      </c>
      <c r="S33" s="39">
        <v>0.74148699343536772</v>
      </c>
    </row>
    <row r="34" spans="3:19" x14ac:dyDescent="0.2">
      <c r="L34" s="35">
        <v>7</v>
      </c>
      <c r="M34" s="39">
        <v>0.11562753781629413</v>
      </c>
      <c r="O34" s="35">
        <v>7</v>
      </c>
      <c r="P34" s="39">
        <v>0.89053616711858097</v>
      </c>
      <c r="R34" s="35">
        <v>7</v>
      </c>
      <c r="S34" s="39">
        <v>0.83517872237286028</v>
      </c>
    </row>
    <row r="35" spans="3:19" x14ac:dyDescent="0.2">
      <c r="L35" s="35">
        <v>8</v>
      </c>
      <c r="M35" s="39">
        <v>6.0990440549430903E-2</v>
      </c>
      <c r="O35" s="35">
        <v>8</v>
      </c>
      <c r="P35" s="39">
        <v>0.8960409725467221</v>
      </c>
      <c r="R35" s="35">
        <v>8</v>
      </c>
      <c r="S35" s="39">
        <v>0.91301365751557395</v>
      </c>
    </row>
    <row r="36" spans="3:19" x14ac:dyDescent="0.2">
      <c r="L36" s="35">
        <v>9</v>
      </c>
      <c r="M36" s="39">
        <v>9.0891261056759376E-2</v>
      </c>
      <c r="O36" s="35">
        <v>9</v>
      </c>
      <c r="P36" s="39">
        <v>0.9705376294717204</v>
      </c>
      <c r="R36" s="35">
        <v>9</v>
      </c>
      <c r="S36" s="39">
        <v>0.93351254315724008</v>
      </c>
    </row>
    <row r="37" spans="3:19" x14ac:dyDescent="0.2">
      <c r="C37" t="s">
        <v>55</v>
      </c>
      <c r="L37" s="35">
        <v>10</v>
      </c>
      <c r="M37" s="39">
        <v>2.6966489656975099E-2</v>
      </c>
      <c r="O37" s="35">
        <v>10</v>
      </c>
      <c r="P37" s="39">
        <v>0.97289579463348352</v>
      </c>
      <c r="R37" s="35">
        <v>10</v>
      </c>
      <c r="S37" s="39">
        <v>0.89929859821116109</v>
      </c>
    </row>
    <row r="38" spans="3:19" x14ac:dyDescent="0.2">
      <c r="C38" t="s">
        <v>52</v>
      </c>
      <c r="L38" s="37" t="s">
        <v>42</v>
      </c>
      <c r="M38" s="39">
        <v>6.3278657551746165E-2</v>
      </c>
      <c r="O38" s="37" t="s">
        <v>42</v>
      </c>
      <c r="P38" s="39">
        <v>0.98085745113206402</v>
      </c>
      <c r="R38" s="37" t="s">
        <v>42</v>
      </c>
      <c r="S38" s="39">
        <v>0.96161915037735468</v>
      </c>
    </row>
    <row r="39" spans="3:19" x14ac:dyDescent="0.2">
      <c r="C39" s="37" t="s">
        <v>53</v>
      </c>
      <c r="D39" s="35" t="s">
        <v>54</v>
      </c>
      <c r="E39" s="35"/>
      <c r="M39" s="38"/>
      <c r="N39">
        <f>SUM(M29:M38)</f>
        <v>1</v>
      </c>
    </row>
    <row r="40" spans="3:19" x14ac:dyDescent="0.2">
      <c r="C40" s="35">
        <v>1</v>
      </c>
      <c r="D40" s="35"/>
      <c r="E40" s="35"/>
    </row>
    <row r="41" spans="3:19" x14ac:dyDescent="0.2">
      <c r="C41" s="35">
        <v>2</v>
      </c>
      <c r="D41" s="40">
        <v>0.66729227539433311</v>
      </c>
      <c r="E41" s="35"/>
      <c r="L41" t="s">
        <v>44</v>
      </c>
      <c r="O41" t="s">
        <v>51</v>
      </c>
      <c r="R41" t="s">
        <v>49</v>
      </c>
    </row>
    <row r="42" spans="3:19" x14ac:dyDescent="0.2">
      <c r="C42" s="35">
        <v>3</v>
      </c>
      <c r="D42" s="40">
        <v>10.842542989193637</v>
      </c>
      <c r="E42" s="35"/>
      <c r="L42" t="s">
        <v>40</v>
      </c>
      <c r="M42" t="s">
        <v>41</v>
      </c>
      <c r="O42" t="s">
        <v>40</v>
      </c>
      <c r="P42" t="s">
        <v>41</v>
      </c>
      <c r="R42" t="s">
        <v>50</v>
      </c>
    </row>
    <row r="43" spans="3:19" x14ac:dyDescent="0.2">
      <c r="C43" s="35">
        <v>4</v>
      </c>
      <c r="D43" s="40">
        <v>3.8148840428750384</v>
      </c>
      <c r="E43" s="35"/>
      <c r="L43" s="35">
        <v>1</v>
      </c>
      <c r="M43" s="35"/>
      <c r="O43" s="35">
        <v>1</v>
      </c>
      <c r="P43" s="39">
        <v>6.9000000000000006E-2</v>
      </c>
      <c r="R43" s="35">
        <v>1</v>
      </c>
      <c r="S43" s="35">
        <v>6.9000000000000006E-2</v>
      </c>
    </row>
    <row r="44" spans="3:19" x14ac:dyDescent="0.2">
      <c r="C44" s="35">
        <v>5</v>
      </c>
      <c r="D44" s="40">
        <v>28.176994980357545</v>
      </c>
      <c r="E44" s="35"/>
      <c r="L44" s="35">
        <v>2</v>
      </c>
      <c r="M44" s="36">
        <v>6.8038159319275746E-3</v>
      </c>
      <c r="O44" s="35">
        <v>2</v>
      </c>
      <c r="P44" s="39">
        <v>0.2922001625597308</v>
      </c>
      <c r="R44" s="35">
        <v>2</v>
      </c>
      <c r="S44" s="35">
        <v>0.26606672085324362</v>
      </c>
    </row>
    <row r="45" spans="3:19" x14ac:dyDescent="0.2">
      <c r="C45" s="35">
        <v>6</v>
      </c>
      <c r="D45" s="40">
        <v>31.158951948790957</v>
      </c>
      <c r="E45" s="35"/>
      <c r="L45" s="35">
        <v>3</v>
      </c>
      <c r="M45" s="36">
        <v>0.11055225641401421</v>
      </c>
      <c r="O45" s="35">
        <v>3</v>
      </c>
      <c r="P45" s="39">
        <v>0.51062739297631332</v>
      </c>
      <c r="R45" s="35">
        <v>3</v>
      </c>
      <c r="S45" s="35">
        <v>0.47454246432543784</v>
      </c>
    </row>
    <row r="46" spans="3:19" x14ac:dyDescent="0.2">
      <c r="C46" s="35">
        <v>7</v>
      </c>
      <c r="D46" s="40">
        <v>8.7363177215023402</v>
      </c>
      <c r="E46" s="35"/>
      <c r="L46" s="35">
        <v>4</v>
      </c>
      <c r="M46" s="36">
        <v>3.8897151647725926E-2</v>
      </c>
      <c r="O46" s="35">
        <v>4</v>
      </c>
      <c r="P46" s="39">
        <v>0.6953194650359974</v>
      </c>
      <c r="R46" s="35">
        <v>4</v>
      </c>
      <c r="S46" s="35">
        <v>0.62477315501199915</v>
      </c>
    </row>
    <row r="47" spans="3:19" x14ac:dyDescent="0.2">
      <c r="C47" s="35">
        <v>8</v>
      </c>
      <c r="D47" s="40">
        <v>6.4035560285906934</v>
      </c>
      <c r="E47" s="35"/>
      <c r="L47" s="35">
        <v>5</v>
      </c>
      <c r="M47" s="36">
        <v>0.28729702774981064</v>
      </c>
      <c r="O47" s="35">
        <v>5</v>
      </c>
      <c r="P47" s="39">
        <v>0.74376834582906293</v>
      </c>
      <c r="R47" s="35">
        <v>5</v>
      </c>
      <c r="S47" s="35">
        <v>0.68992278194302104</v>
      </c>
    </row>
    <row r="48" spans="3:19" x14ac:dyDescent="0.2">
      <c r="C48" s="35">
        <v>9</v>
      </c>
      <c r="D48" s="40">
        <v>4.1966666816961355</v>
      </c>
      <c r="E48" s="35"/>
      <c r="L48" s="35">
        <v>6</v>
      </c>
      <c r="M48" s="36">
        <v>0.31770152526652501</v>
      </c>
      <c r="O48" s="35">
        <v>6</v>
      </c>
      <c r="P48" s="39">
        <v>0.70796265150245941</v>
      </c>
      <c r="R48" s="35">
        <v>6</v>
      </c>
      <c r="S48" s="35">
        <v>0.71432088383415315</v>
      </c>
    </row>
    <row r="49" spans="3:22" x14ac:dyDescent="0.2">
      <c r="C49" s="35">
        <v>10</v>
      </c>
      <c r="D49" s="40">
        <v>1.777964462676519</v>
      </c>
      <c r="E49" s="35"/>
      <c r="L49" s="35">
        <v>7</v>
      </c>
      <c r="M49" s="36">
        <v>8.9076855662405016E-2</v>
      </c>
      <c r="O49" s="35">
        <v>7</v>
      </c>
      <c r="P49" s="39">
        <v>0.78313207577494748</v>
      </c>
      <c r="R49" s="35">
        <v>7</v>
      </c>
      <c r="S49" s="35">
        <v>0.75737735859164912</v>
      </c>
    </row>
    <row r="50" spans="3:22" x14ac:dyDescent="0.2">
      <c r="C50" s="35">
        <v>11</v>
      </c>
      <c r="D50" s="40">
        <v>2.3010087759950073</v>
      </c>
      <c r="E50" s="35"/>
      <c r="L50" s="35">
        <v>8</v>
      </c>
      <c r="M50" s="36">
        <v>6.5291654249361078E-2</v>
      </c>
      <c r="O50" s="35">
        <v>8</v>
      </c>
      <c r="P50" s="39">
        <v>0.81864882840432474</v>
      </c>
      <c r="R50" s="35">
        <v>8</v>
      </c>
      <c r="S50" s="35">
        <v>0.77821627613477495</v>
      </c>
    </row>
    <row r="51" spans="3:22" x14ac:dyDescent="0.2">
      <c r="L51" s="35">
        <v>9</v>
      </c>
      <c r="M51" s="36">
        <v>4.2789866873612969E-2</v>
      </c>
      <c r="O51" s="35">
        <v>9</v>
      </c>
      <c r="P51" s="39">
        <v>0.83882013286232771</v>
      </c>
      <c r="R51" s="35">
        <v>9</v>
      </c>
      <c r="S51" s="35">
        <v>0.8146067109541093</v>
      </c>
    </row>
    <row r="52" spans="3:22" x14ac:dyDescent="0.2">
      <c r="L52" s="35">
        <v>10</v>
      </c>
      <c r="M52" s="36">
        <v>1.8128402476127754E-2</v>
      </c>
      <c r="O52" s="35">
        <v>10</v>
      </c>
      <c r="P52" s="39">
        <v>0.85240967765001197</v>
      </c>
      <c r="R52" s="35">
        <v>10</v>
      </c>
      <c r="S52" s="35">
        <v>0.8084698925500039</v>
      </c>
    </row>
    <row r="53" spans="3:22" x14ac:dyDescent="0.2">
      <c r="L53" s="37" t="s">
        <v>42</v>
      </c>
      <c r="M53" s="36">
        <v>2.3461443728489705E-2</v>
      </c>
      <c r="O53" s="37" t="s">
        <v>42</v>
      </c>
      <c r="P53" s="39">
        <v>0.83488234130813377</v>
      </c>
      <c r="R53" s="37" t="s">
        <v>42</v>
      </c>
      <c r="S53" s="35">
        <v>0.81529411376937799</v>
      </c>
    </row>
    <row r="57" spans="3:22" x14ac:dyDescent="0.2">
      <c r="C57" s="1"/>
    </row>
    <row r="61" spans="3:22" x14ac:dyDescent="0.2">
      <c r="K61">
        <v>6.8038159319275746E-3</v>
      </c>
      <c r="L61">
        <v>0.11055225641401421</v>
      </c>
      <c r="M61">
        <v>3.8897151647725926E-2</v>
      </c>
      <c r="N61">
        <v>0.28729702774981064</v>
      </c>
      <c r="O61">
        <v>0.31770152526652501</v>
      </c>
      <c r="P61">
        <v>8.9076855662405016E-2</v>
      </c>
      <c r="Q61">
        <v>6.5291654249361078E-2</v>
      </c>
      <c r="R61">
        <v>4.2789866873612969E-2</v>
      </c>
      <c r="S61">
        <v>1.8128402476127754E-2</v>
      </c>
      <c r="T61">
        <v>2.3461443728489705E-2</v>
      </c>
    </row>
    <row r="62" spans="3:22" x14ac:dyDescent="0.2">
      <c r="K62" t="s">
        <v>40</v>
      </c>
      <c r="L62">
        <v>1</v>
      </c>
      <c r="M62">
        <v>2</v>
      </c>
      <c r="N62">
        <v>3</v>
      </c>
      <c r="O62">
        <v>4</v>
      </c>
      <c r="P62">
        <v>5</v>
      </c>
      <c r="Q62">
        <v>6</v>
      </c>
      <c r="R62">
        <v>7</v>
      </c>
      <c r="S62">
        <v>8</v>
      </c>
      <c r="T62">
        <v>9</v>
      </c>
      <c r="U62">
        <v>10</v>
      </c>
      <c r="V62" t="s">
        <v>42</v>
      </c>
    </row>
    <row r="63" spans="3:22" x14ac:dyDescent="0.2">
      <c r="C63" s="1"/>
      <c r="K63" t="s">
        <v>41</v>
      </c>
      <c r="L63">
        <v>6.9000000000000006E-2</v>
      </c>
      <c r="M63">
        <v>0.2922001625597308</v>
      </c>
      <c r="N63">
        <v>0.51062739297631332</v>
      </c>
      <c r="O63">
        <v>0.6953194650359974</v>
      </c>
      <c r="P63">
        <v>0.74376834582906293</v>
      </c>
      <c r="Q63">
        <v>0.70796265150245941</v>
      </c>
      <c r="R63">
        <v>0.78313207577494748</v>
      </c>
      <c r="S63">
        <v>0.81864882840432474</v>
      </c>
      <c r="T63">
        <v>0.83882013286232771</v>
      </c>
      <c r="U63">
        <v>0.85240967765001197</v>
      </c>
      <c r="V63">
        <v>0.83488234130813377</v>
      </c>
    </row>
    <row r="65" spans="3:24" x14ac:dyDescent="0.2">
      <c r="K65" t="s">
        <v>50</v>
      </c>
      <c r="L65">
        <v>1</v>
      </c>
      <c r="M65">
        <v>2</v>
      </c>
      <c r="N65">
        <v>3</v>
      </c>
      <c r="O65">
        <v>4</v>
      </c>
      <c r="P65">
        <v>5</v>
      </c>
      <c r="Q65">
        <v>6</v>
      </c>
      <c r="R65">
        <v>7</v>
      </c>
      <c r="S65">
        <v>8</v>
      </c>
      <c r="T65">
        <v>9</v>
      </c>
      <c r="U65">
        <v>10</v>
      </c>
      <c r="V65" t="s">
        <v>42</v>
      </c>
    </row>
    <row r="66" spans="3:24" x14ac:dyDescent="0.2">
      <c r="L66">
        <v>6.9000000000000006E-2</v>
      </c>
      <c r="M66">
        <v>0.26606672085324362</v>
      </c>
      <c r="N66">
        <v>0.47454246432543784</v>
      </c>
      <c r="O66">
        <v>0.62477315501199915</v>
      </c>
      <c r="P66">
        <v>0.68992278194302104</v>
      </c>
      <c r="Q66">
        <v>0.71432088383415315</v>
      </c>
      <c r="R66">
        <v>0.75737735859164912</v>
      </c>
      <c r="S66">
        <v>0.77821627613477495</v>
      </c>
      <c r="T66">
        <v>0.8146067109541093</v>
      </c>
      <c r="U66">
        <v>0.8084698925500039</v>
      </c>
      <c r="V66">
        <v>0.81529411376937799</v>
      </c>
    </row>
    <row r="69" spans="3:24" x14ac:dyDescent="0.2">
      <c r="K69" t="s">
        <v>40</v>
      </c>
      <c r="L69">
        <v>1</v>
      </c>
      <c r="M69">
        <v>2</v>
      </c>
      <c r="N69">
        <v>3</v>
      </c>
      <c r="O69">
        <v>4</v>
      </c>
      <c r="P69">
        <v>5</v>
      </c>
      <c r="Q69">
        <v>6</v>
      </c>
      <c r="R69">
        <v>7</v>
      </c>
      <c r="S69">
        <v>8</v>
      </c>
      <c r="T69">
        <v>9</v>
      </c>
      <c r="U69">
        <v>10</v>
      </c>
      <c r="V69" t="s">
        <v>42</v>
      </c>
    </row>
    <row r="70" spans="3:24" x14ac:dyDescent="0.2">
      <c r="C70" s="1"/>
      <c r="K70" t="s">
        <v>41</v>
      </c>
      <c r="M70">
        <v>4.9957907132291944E-2</v>
      </c>
      <c r="N70">
        <v>0.16018195187092515</v>
      </c>
      <c r="O70">
        <v>3.6194082380940351E-2</v>
      </c>
      <c r="P70">
        <v>0.1714692611319403</v>
      </c>
      <c r="Q70">
        <v>0.22444241085269667</v>
      </c>
      <c r="R70">
        <v>0.11562753781629413</v>
      </c>
      <c r="S70">
        <v>6.0990440549430903E-2</v>
      </c>
      <c r="T70">
        <v>9.0891261056759376E-2</v>
      </c>
      <c r="U70">
        <v>2.6966489656975099E-2</v>
      </c>
      <c r="V70">
        <v>6.3278657551746165E-2</v>
      </c>
    </row>
    <row r="72" spans="3:24" x14ac:dyDescent="0.2">
      <c r="K72" t="s">
        <v>40</v>
      </c>
      <c r="L72">
        <v>1</v>
      </c>
      <c r="M72">
        <v>2</v>
      </c>
      <c r="N72">
        <v>3</v>
      </c>
      <c r="O72">
        <v>4</v>
      </c>
      <c r="P72">
        <v>5</v>
      </c>
      <c r="Q72">
        <v>6</v>
      </c>
      <c r="R72">
        <v>7</v>
      </c>
      <c r="S72">
        <v>8</v>
      </c>
      <c r="T72">
        <v>9</v>
      </c>
      <c r="U72">
        <v>10</v>
      </c>
      <c r="V72" t="s">
        <v>42</v>
      </c>
    </row>
    <row r="73" spans="3:24" x14ac:dyDescent="0.2">
      <c r="K73" t="s">
        <v>46</v>
      </c>
      <c r="L73">
        <v>6.9</v>
      </c>
      <c r="M73">
        <v>16.052991851893793</v>
      </c>
      <c r="N73">
        <v>48.123712886017792</v>
      </c>
      <c r="O73">
        <v>59.312017915433458</v>
      </c>
      <c r="P73">
        <v>75.066313312813222</v>
      </c>
      <c r="Q73">
        <v>77.146098030610304</v>
      </c>
      <c r="R73">
        <v>89.053616711858098</v>
      </c>
      <c r="S73">
        <v>89.604097254672212</v>
      </c>
      <c r="T73">
        <v>97.053762947172046</v>
      </c>
      <c r="U73">
        <v>97.289579463348346</v>
      </c>
      <c r="V73">
        <v>98.0857451132064</v>
      </c>
      <c r="X73">
        <v>100</v>
      </c>
    </row>
    <row r="74" spans="3:24" x14ac:dyDescent="0.2"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3:24" x14ac:dyDescent="0.2">
      <c r="K75" t="s">
        <v>48</v>
      </c>
      <c r="L75">
        <v>100</v>
      </c>
      <c r="M75">
        <v>200</v>
      </c>
      <c r="N75">
        <v>300</v>
      </c>
      <c r="O75">
        <v>400</v>
      </c>
      <c r="P75">
        <v>500</v>
      </c>
      <c r="Q75">
        <v>600</v>
      </c>
      <c r="R75">
        <v>700</v>
      </c>
      <c r="S75">
        <v>800</v>
      </c>
      <c r="T75">
        <v>900</v>
      </c>
      <c r="U75">
        <v>1000</v>
      </c>
      <c r="V75" t="s">
        <v>42</v>
      </c>
    </row>
    <row r="76" spans="3:24" x14ac:dyDescent="0.2">
      <c r="L76">
        <v>5.3</v>
      </c>
      <c r="M76">
        <v>17.050997283964598</v>
      </c>
      <c r="N76">
        <v>43.874570962005933</v>
      </c>
      <c r="O76">
        <v>53.237339305144481</v>
      </c>
      <c r="P76">
        <v>70.288771104271092</v>
      </c>
      <c r="Q76">
        <v>74.148699343536776</v>
      </c>
      <c r="R76">
        <v>83.517872237286028</v>
      </c>
      <c r="S76">
        <v>91.301365751557398</v>
      </c>
      <c r="T76">
        <v>93.351254315724006</v>
      </c>
      <c r="U76">
        <v>89.929859821116111</v>
      </c>
      <c r="V76">
        <v>96.161915037735469</v>
      </c>
    </row>
    <row r="77" spans="3:24" x14ac:dyDescent="0.2">
      <c r="C77" s="1"/>
    </row>
    <row r="78" spans="3:24" x14ac:dyDescent="0.2">
      <c r="H78">
        <v>1000</v>
      </c>
      <c r="K78">
        <v>69</v>
      </c>
      <c r="L78">
        <v>160.52991900000001</v>
      </c>
      <c r="M78">
        <v>481.23712899999998</v>
      </c>
      <c r="N78">
        <v>593.12017900000001</v>
      </c>
      <c r="O78">
        <v>750.66313300000002</v>
      </c>
      <c r="P78">
        <v>771.46097999999995</v>
      </c>
      <c r="Q78">
        <v>890.53616700000009</v>
      </c>
      <c r="R78">
        <v>896.04097300000001</v>
      </c>
      <c r="S78">
        <v>970.53762899999992</v>
      </c>
      <c r="T78">
        <v>972.89579500000002</v>
      </c>
      <c r="U78">
        <v>980.85745099999997</v>
      </c>
    </row>
    <row r="79" spans="3:24" x14ac:dyDescent="0.2">
      <c r="K79">
        <v>53</v>
      </c>
      <c r="L79">
        <v>170.509973</v>
      </c>
      <c r="M79">
        <v>438.74571000000003</v>
      </c>
      <c r="N79">
        <v>532.37339299999996</v>
      </c>
      <c r="O79">
        <v>702.88771100000008</v>
      </c>
      <c r="P79">
        <v>741.48699299999998</v>
      </c>
      <c r="Q79">
        <v>835.17872199999999</v>
      </c>
      <c r="R79">
        <v>913.01365799999996</v>
      </c>
      <c r="S79">
        <v>933.51254299999994</v>
      </c>
      <c r="T79">
        <v>899.29859799999997</v>
      </c>
      <c r="U79">
        <v>961.61914999999999</v>
      </c>
    </row>
    <row r="81" spans="3:58" x14ac:dyDescent="0.2">
      <c r="N81">
        <v>1977</v>
      </c>
      <c r="O81">
        <f>N81+1</f>
        <v>1978</v>
      </c>
      <c r="P81">
        <f t="shared" ref="P81:BF81" si="2">O81+1</f>
        <v>1979</v>
      </c>
      <c r="Q81">
        <f t="shared" si="2"/>
        <v>1980</v>
      </c>
      <c r="R81">
        <f t="shared" si="2"/>
        <v>1981</v>
      </c>
      <c r="S81">
        <f t="shared" si="2"/>
        <v>1982</v>
      </c>
      <c r="T81">
        <f t="shared" si="2"/>
        <v>1983</v>
      </c>
      <c r="U81">
        <f t="shared" si="2"/>
        <v>1984</v>
      </c>
      <c r="V81">
        <f t="shared" si="2"/>
        <v>1985</v>
      </c>
      <c r="W81">
        <f t="shared" si="2"/>
        <v>1986</v>
      </c>
      <c r="X81">
        <f t="shared" si="2"/>
        <v>1987</v>
      </c>
      <c r="Y81">
        <f t="shared" si="2"/>
        <v>1988</v>
      </c>
      <c r="Z81">
        <f t="shared" si="2"/>
        <v>1989</v>
      </c>
      <c r="AA81">
        <f t="shared" si="2"/>
        <v>1990</v>
      </c>
      <c r="AB81">
        <f t="shared" si="2"/>
        <v>1991</v>
      </c>
      <c r="AC81">
        <f t="shared" si="2"/>
        <v>1992</v>
      </c>
      <c r="AD81">
        <f t="shared" si="2"/>
        <v>1993</v>
      </c>
      <c r="AE81">
        <f t="shared" si="2"/>
        <v>1994</v>
      </c>
      <c r="AF81">
        <f t="shared" si="2"/>
        <v>1995</v>
      </c>
      <c r="AG81">
        <f t="shared" si="2"/>
        <v>1996</v>
      </c>
      <c r="AH81">
        <f t="shared" si="2"/>
        <v>1997</v>
      </c>
      <c r="AI81">
        <f t="shared" si="2"/>
        <v>1998</v>
      </c>
      <c r="AJ81">
        <f t="shared" si="2"/>
        <v>1999</v>
      </c>
      <c r="AK81">
        <f t="shared" si="2"/>
        <v>2000</v>
      </c>
      <c r="AL81">
        <f t="shared" si="2"/>
        <v>2001</v>
      </c>
      <c r="AM81">
        <f t="shared" si="2"/>
        <v>2002</v>
      </c>
      <c r="AN81">
        <f t="shared" si="2"/>
        <v>2003</v>
      </c>
      <c r="AO81">
        <f t="shared" si="2"/>
        <v>2004</v>
      </c>
      <c r="AP81">
        <f t="shared" si="2"/>
        <v>2005</v>
      </c>
      <c r="AQ81">
        <f t="shared" si="2"/>
        <v>2006</v>
      </c>
      <c r="AR81">
        <f t="shared" si="2"/>
        <v>2007</v>
      </c>
      <c r="AS81">
        <f t="shared" si="2"/>
        <v>2008</v>
      </c>
      <c r="AT81">
        <f t="shared" si="2"/>
        <v>2009</v>
      </c>
      <c r="AU81">
        <f t="shared" si="2"/>
        <v>2010</v>
      </c>
      <c r="AV81">
        <f t="shared" si="2"/>
        <v>2011</v>
      </c>
      <c r="AW81">
        <f t="shared" si="2"/>
        <v>2012</v>
      </c>
      <c r="AX81">
        <f t="shared" si="2"/>
        <v>2013</v>
      </c>
      <c r="AY81">
        <f t="shared" si="2"/>
        <v>2014</v>
      </c>
      <c r="AZ81">
        <f t="shared" si="2"/>
        <v>2015</v>
      </c>
      <c r="BA81">
        <f t="shared" si="2"/>
        <v>2016</v>
      </c>
      <c r="BB81">
        <f t="shared" si="2"/>
        <v>2017</v>
      </c>
      <c r="BC81">
        <f t="shared" si="2"/>
        <v>2018</v>
      </c>
      <c r="BD81">
        <f t="shared" si="2"/>
        <v>2019</v>
      </c>
      <c r="BE81">
        <f t="shared" si="2"/>
        <v>2020</v>
      </c>
      <c r="BF81">
        <f t="shared" si="2"/>
        <v>2021</v>
      </c>
    </row>
    <row r="84" spans="3:58" x14ac:dyDescent="0.2">
      <c r="C84" s="1"/>
    </row>
    <row r="90" spans="3:58" x14ac:dyDescent="0.2">
      <c r="C90" s="1"/>
    </row>
    <row r="97" spans="3:3" x14ac:dyDescent="0.2">
      <c r="C9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assess inputs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Lowe</dc:creator>
  <cp:lastModifiedBy>Jim Ianelli</cp:lastModifiedBy>
  <dcterms:created xsi:type="dcterms:W3CDTF">2019-10-10T20:35:55Z</dcterms:created>
  <dcterms:modified xsi:type="dcterms:W3CDTF">2019-10-15T00:23:23Z</dcterms:modified>
</cp:coreProperties>
</file>