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900" yWindow="5120" windowWidth="25120" windowHeight="14420" activeTab="1"/>
  </bookViews>
  <sheets>
    <sheet name="one_sex_one_gear" sheetId="1" r:id="rId1"/>
    <sheet name="2sex_2gear" sheetId="3" r:id="rId2"/>
    <sheet name="2sex_2gear_2M" sheetId="4" r:id="rId3"/>
  </sheets>
  <definedNames>
    <definedName name="solver_adj" localSheetId="1" hidden="1">'2sex_2gear'!$C$6</definedName>
    <definedName name="solver_adj" localSheetId="2" hidden="1">'2sex_2gear_2M'!$C$6</definedName>
    <definedName name="solver_adj" localSheetId="0" hidden="1">one_sex_one_gear!$C$6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in" localSheetId="1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'2sex_2gear'!$C$7</definedName>
    <definedName name="solver_opt" localSheetId="2" hidden="1">'2sex_2gear_2M'!$C$7</definedName>
    <definedName name="solver_opt" localSheetId="0" hidden="1">one_sex_one_gear!$C$7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3</definedName>
    <definedName name="solver_ver" localSheetId="0" hidden="1">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19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5" i="4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0" i="3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1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B19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1" i="3"/>
  <c r="U20" i="3"/>
  <c r="C7" i="4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C7" i="1"/>
  <c r="C5" i="3"/>
  <c r="C7" i="3"/>
</calcChain>
</file>

<file path=xl/sharedStrings.xml><?xml version="1.0" encoding="utf-8"?>
<sst xmlns="http://schemas.openxmlformats.org/spreadsheetml/2006/main" count="69" uniqueCount="34">
  <si>
    <t>Weight at age</t>
  </si>
  <si>
    <t>Numbers at Age</t>
  </si>
  <si>
    <t>Selectivity at Age</t>
  </si>
  <si>
    <t>F_OFL</t>
  </si>
  <si>
    <t>Sumsq</t>
  </si>
  <si>
    <t>Calculated OFL</t>
  </si>
  <si>
    <t>Simple example of one sex one fishery</t>
  </si>
  <si>
    <t>Solver for this</t>
  </si>
  <si>
    <t>&lt;-----</t>
  </si>
  <si>
    <t>M</t>
  </si>
  <si>
    <t>Better Catch_age</t>
  </si>
  <si>
    <t>Selectivity at Age, Gear 1, Females</t>
  </si>
  <si>
    <t>Selectivity at Age, Gear 1, Males</t>
  </si>
  <si>
    <t>Numbers at Age, Females</t>
  </si>
  <si>
    <t>Numbers at Age, Males</t>
  </si>
  <si>
    <t>Weight at age, Females</t>
  </si>
  <si>
    <t>Weight at age, Males</t>
  </si>
  <si>
    <t>F_ratio</t>
  </si>
  <si>
    <t>2 gears two sexes</t>
  </si>
  <si>
    <t>Catch_at_Age, Gear 1, Females</t>
  </si>
  <si>
    <t>Catch_at_Age, Gear 1, Males</t>
  </si>
  <si>
    <t>Catch_at_Age, Gear 2, Females</t>
  </si>
  <si>
    <t>Catch_at_Age, Gear 2, Males</t>
  </si>
  <si>
    <t>Yellow is what you want</t>
  </si>
  <si>
    <t>M_F</t>
  </si>
  <si>
    <t>M_M</t>
  </si>
  <si>
    <t>2 gears two sexes, 2 natural mortalty</t>
  </si>
  <si>
    <t>Selectivity at Age, Gear 2, Females</t>
  </si>
  <si>
    <t>Selectivity at Age, Gear 2, Males</t>
  </si>
  <si>
    <t>This is the final ratio of catch between gears in 2017</t>
  </si>
  <si>
    <t>Gray values are ones you need to provide from the 2018 assessment</t>
  </si>
  <si>
    <t>Example for recalculating the 2018 F that would have produced the 2018 OFL from the 2019 assessment results</t>
  </si>
  <si>
    <t>2018 specified OFL</t>
  </si>
  <si>
    <t>2018 Numbers at age estimated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</si>
</sst>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"/>
    <numFmt numFmtId="166" formatCode="0.00000000000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0" fontId="1" fillId="0" borderId="0" xfId="0" applyFont="1"/>
    <xf numFmtId="164" fontId="0" fillId="4" borderId="0" xfId="0" applyNumberFormat="1" applyFill="1"/>
    <xf numFmtId="166" fontId="0" fillId="0" borderId="0" xfId="0" applyNumberFormat="1"/>
    <xf numFmtId="0" fontId="0" fillId="5" borderId="0" xfId="0" applyFill="1"/>
    <xf numFmtId="164" fontId="0" fillId="5" borderId="0" xfId="0" applyNumberFormat="1" applyFill="1"/>
    <xf numFmtId="2" fontId="4" fillId="6" borderId="0" xfId="0" applyNumberFormat="1" applyFont="1" applyFill="1"/>
    <xf numFmtId="167" fontId="0" fillId="0" borderId="0" xfId="5" applyNumberFormat="1" applyFont="1"/>
  </cellXfs>
  <cellStyles count="8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257550" y="7905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3257550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4010025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A2" workbookViewId="0">
      <selection activeCell="C5" sqref="C5"/>
    </sheetView>
  </sheetViews>
  <sheetFormatPr baseColWidth="10" defaultColWidth="8.83203125" defaultRowHeight="14" x14ac:dyDescent="0"/>
  <cols>
    <col min="1" max="1" width="28.164062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>
      <c r="A1" t="s">
        <v>31</v>
      </c>
    </row>
    <row r="2" spans="1:31">
      <c r="A2" t="s">
        <v>6</v>
      </c>
    </row>
    <row r="3" spans="1:31">
      <c r="A3" s="3" t="s">
        <v>30</v>
      </c>
      <c r="B3" t="s">
        <v>9</v>
      </c>
      <c r="C3">
        <v>0.1</v>
      </c>
    </row>
    <row r="4" spans="1:31">
      <c r="A4" s="1" t="s">
        <v>23</v>
      </c>
      <c r="B4" t="s">
        <v>32</v>
      </c>
      <c r="C4">
        <v>306700</v>
      </c>
    </row>
    <row r="5" spans="1:31">
      <c r="B5" t="s">
        <v>5</v>
      </c>
      <c r="C5">
        <v>281800</v>
      </c>
    </row>
    <row r="6" spans="1:31">
      <c r="B6" t="s">
        <v>3</v>
      </c>
      <c r="C6" s="4">
        <v>9.5764082606416834E-2</v>
      </c>
      <c r="D6" t="s">
        <v>8</v>
      </c>
      <c r="E6" s="5" t="s">
        <v>7</v>
      </c>
    </row>
    <row r="7" spans="1:31">
      <c r="B7" t="s">
        <v>4</v>
      </c>
      <c r="C7">
        <f>(C4-C5)^2</f>
        <v>620010000</v>
      </c>
    </row>
    <row r="8" spans="1:31">
      <c r="B8" t="s">
        <v>33</v>
      </c>
    </row>
    <row r="9" spans="1:31"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</row>
    <row r="10" spans="1:31">
      <c r="A10" t="s">
        <v>1</v>
      </c>
      <c r="B10" s="2">
        <v>15.273580000000001</v>
      </c>
      <c r="C10" s="2">
        <v>10.85074</v>
      </c>
      <c r="D10" s="2">
        <v>0.243834</v>
      </c>
      <c r="E10" s="2">
        <v>8.7174600000000009</v>
      </c>
      <c r="F10" s="2">
        <v>2.4860600000000002</v>
      </c>
      <c r="G10" s="2">
        <v>10.65948</v>
      </c>
      <c r="H10" s="2">
        <v>3.9182800000000002</v>
      </c>
      <c r="I10" s="2">
        <v>3.7080000000000002</v>
      </c>
      <c r="J10" s="2">
        <v>2.6031200000000001</v>
      </c>
      <c r="K10" s="2">
        <v>2.8272400000000002</v>
      </c>
      <c r="L10" s="2">
        <v>1.47163</v>
      </c>
      <c r="M10" s="2">
        <v>2.6673200000000001</v>
      </c>
      <c r="N10" s="2">
        <v>1.001946</v>
      </c>
      <c r="O10" s="2">
        <v>5.7229999999999999</v>
      </c>
      <c r="P10" s="2">
        <v>1.0777559999999999</v>
      </c>
      <c r="Q10" s="2">
        <v>1.7496579999999999</v>
      </c>
      <c r="R10" s="2">
        <v>2.3877199999999998</v>
      </c>
      <c r="S10" s="2">
        <v>6.6741999999999996E-2</v>
      </c>
      <c r="T10" s="2">
        <v>1.0139119999999999</v>
      </c>
      <c r="U10" s="2">
        <v>0.334538</v>
      </c>
      <c r="V10" s="2">
        <v>0.23586199999999999</v>
      </c>
      <c r="W10" s="2">
        <v>9.6153199999999994E-2</v>
      </c>
      <c r="X10" s="2">
        <v>0.68498800000000004</v>
      </c>
      <c r="Y10" s="2">
        <v>5.6396600000000003E-3</v>
      </c>
      <c r="Z10" s="2">
        <v>0.49456600000000001</v>
      </c>
      <c r="AA10" s="2">
        <v>8.6366600000000002E-2</v>
      </c>
      <c r="AB10" s="2">
        <v>5.8808199999999998E-2</v>
      </c>
      <c r="AC10" s="2">
        <v>3.6415200000000002E-2</v>
      </c>
      <c r="AD10" s="2">
        <v>0.16236819999999999</v>
      </c>
      <c r="AE10" s="2">
        <v>1.099728</v>
      </c>
    </row>
    <row r="11" spans="1:31">
      <c r="A11" t="s">
        <v>0</v>
      </c>
      <c r="B11" s="2">
        <v>0.68761483350000008</v>
      </c>
      <c r="C11" s="2">
        <v>1.1078424585</v>
      </c>
      <c r="D11" s="2">
        <v>1.53914687625</v>
      </c>
      <c r="E11" s="2">
        <v>1.9486516162500001</v>
      </c>
      <c r="F11" s="2">
        <v>2.31822879975</v>
      </c>
      <c r="G11" s="2">
        <v>2.6403589605</v>
      </c>
      <c r="H11" s="2">
        <v>2.9142652177499997</v>
      </c>
      <c r="I11" s="2">
        <v>3.1429963755000001</v>
      </c>
      <c r="J11" s="2">
        <v>3.331455504</v>
      </c>
      <c r="K11" s="2">
        <v>3.4851703762500001</v>
      </c>
      <c r="L11" s="2">
        <v>3.6095848529999999</v>
      </c>
      <c r="M11" s="2">
        <v>3.70969108275</v>
      </c>
      <c r="N11" s="2">
        <v>3.7898721922500003</v>
      </c>
      <c r="O11" s="2">
        <v>3.85386757725</v>
      </c>
      <c r="P11" s="2">
        <v>3.9048043574999998</v>
      </c>
      <c r="Q11" s="2">
        <v>3.9452603602499998</v>
      </c>
      <c r="R11" s="2">
        <v>3.9773382855000001</v>
      </c>
      <c r="S11" s="2">
        <v>4.0027397797499997</v>
      </c>
      <c r="T11" s="2">
        <v>4.0228337137499999</v>
      </c>
      <c r="U11" s="2">
        <v>4.0387162402500003</v>
      </c>
      <c r="V11" s="2">
        <v>4.0512620392500001</v>
      </c>
      <c r="W11" s="2">
        <v>4.06116716925</v>
      </c>
      <c r="X11" s="2">
        <v>4.0689843720000001</v>
      </c>
      <c r="Y11" s="2">
        <v>4.0751518612500002</v>
      </c>
      <c r="Z11" s="2">
        <v>4.0800166019999997</v>
      </c>
      <c r="AA11" s="2">
        <v>4.0838530365000008</v>
      </c>
      <c r="AB11" s="2">
        <v>4.0868780722500002</v>
      </c>
      <c r="AC11" s="2">
        <v>4.08926303325</v>
      </c>
      <c r="AD11" s="2">
        <v>4.0911431804999996</v>
      </c>
      <c r="AE11" s="2">
        <v>4.0926252547500006</v>
      </c>
    </row>
    <row r="12" spans="1:31">
      <c r="A12" t="s">
        <v>2</v>
      </c>
      <c r="B12" s="2">
        <v>8.8978300000000007E-3</v>
      </c>
      <c r="C12" s="2">
        <v>9.7648799999999994E-2</v>
      </c>
      <c r="D12" s="2">
        <v>0.56605099999999997</v>
      </c>
      <c r="E12" s="2">
        <v>0.94020300000000001</v>
      </c>
      <c r="F12" s="2">
        <v>0.99475100000000005</v>
      </c>
      <c r="G12" s="2">
        <v>0.99956199999999995</v>
      </c>
      <c r="H12" s="2">
        <v>0.99996399999999996</v>
      </c>
      <c r="I12" s="2">
        <v>0.99999700000000002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1:31">
      <c r="A13" t="s">
        <v>10</v>
      </c>
      <c r="B13" s="6">
        <f>B10*B11*B12*$C$6/($C$6*B12+$C$3)*(1-EXP(-$C$6*B12-$C$3))</f>
        <v>8.5124999272120343E-3</v>
      </c>
      <c r="C13" s="6">
        <f t="shared" ref="C13:AE13" si="0">C10*C11*C12*$C$6/($C$6*C12+$C$3)*(1-EXP(-$C$6*C12-$C$3))</f>
        <v>0.10648243271603514</v>
      </c>
      <c r="D13" s="6">
        <f t="shared" si="0"/>
        <v>1.8852852420632636E-2</v>
      </c>
      <c r="E13" s="6">
        <f t="shared" si="0"/>
        <v>1.3929502542814329</v>
      </c>
      <c r="F13" s="6">
        <f t="shared" si="0"/>
        <v>0.49873996929581604</v>
      </c>
      <c r="G13" s="6">
        <f t="shared" si="0"/>
        <v>2.4468301910114905</v>
      </c>
      <c r="H13" s="6">
        <f t="shared" si="0"/>
        <v>0.99310671578661514</v>
      </c>
      <c r="I13" s="6">
        <f t="shared" si="0"/>
        <v>1.0136047852758241</v>
      </c>
      <c r="J13" s="6">
        <f t="shared" si="0"/>
        <v>0.75424856929136497</v>
      </c>
      <c r="K13" s="6">
        <f t="shared" si="0"/>
        <v>0.85698452478832854</v>
      </c>
      <c r="L13" s="6">
        <f t="shared" si="0"/>
        <v>0.46200021449868145</v>
      </c>
      <c r="M13" s="6">
        <f t="shared" si="0"/>
        <v>0.86059566984474967</v>
      </c>
      <c r="N13" s="6">
        <f t="shared" si="0"/>
        <v>0.33025938601774435</v>
      </c>
      <c r="O13" s="6">
        <f t="shared" si="0"/>
        <v>1.9182571373161368</v>
      </c>
      <c r="P13" s="6">
        <f t="shared" si="0"/>
        <v>0.36602101218473565</v>
      </c>
      <c r="Q13" s="6">
        <f t="shared" si="0"/>
        <v>0.60036466686394097</v>
      </c>
      <c r="R13" s="6">
        <f t="shared" si="0"/>
        <v>0.82596608849851583</v>
      </c>
      <c r="S13" s="6">
        <f t="shared" si="0"/>
        <v>2.3235009962415461E-2</v>
      </c>
      <c r="T13" s="6">
        <f t="shared" si="0"/>
        <v>0.35474691984688617</v>
      </c>
      <c r="U13" s="6">
        <f t="shared" si="0"/>
        <v>0.11751007028600359</v>
      </c>
      <c r="V13" s="6">
        <f t="shared" si="0"/>
        <v>8.3106424990380706E-2</v>
      </c>
      <c r="W13" s="6">
        <f t="shared" si="0"/>
        <v>3.3962597481822822E-2</v>
      </c>
      <c r="X13" s="6">
        <f t="shared" si="0"/>
        <v>0.24241264724324443</v>
      </c>
      <c r="Y13" s="6">
        <f t="shared" si="0"/>
        <v>1.9988629069919335E-3</v>
      </c>
      <c r="Z13" s="6">
        <f t="shared" si="0"/>
        <v>0.17549812299018072</v>
      </c>
      <c r="AA13" s="6">
        <f t="shared" si="0"/>
        <v>3.0676246371217519E-2</v>
      </c>
      <c r="AB13" s="6">
        <f t="shared" si="0"/>
        <v>2.0903348299084194E-2</v>
      </c>
      <c r="AC13" s="6">
        <f t="shared" si="0"/>
        <v>1.295132003364699E-2</v>
      </c>
      <c r="AD13" s="6">
        <f t="shared" si="0"/>
        <v>5.7773934443810772E-2</v>
      </c>
      <c r="AE13" s="6">
        <f t="shared" si="0"/>
        <v>0.39144752512505498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2" workbookViewId="0">
      <selection activeCell="B19" sqref="B19:U19"/>
    </sheetView>
  </sheetViews>
  <sheetFormatPr baseColWidth="10" defaultColWidth="8.83203125" defaultRowHeight="14" x14ac:dyDescent="0"/>
  <cols>
    <col min="1" max="1" width="29.5" customWidth="1"/>
    <col min="2" max="2" width="19.6640625" customWidth="1"/>
    <col min="3" max="3" width="13.6640625" bestFit="1" customWidth="1"/>
    <col min="4" max="4" width="13.5" customWidth="1"/>
    <col min="5" max="17" width="12.6640625" bestFit="1" customWidth="1"/>
    <col min="18" max="19" width="11.6640625" bestFit="1" customWidth="1"/>
    <col min="20" max="20" width="12.6640625" bestFit="1" customWidth="1"/>
    <col min="21" max="31" width="10.5" bestFit="1" customWidth="1"/>
  </cols>
  <sheetData>
    <row r="1" spans="1:31">
      <c r="A1" t="s">
        <v>31</v>
      </c>
    </row>
    <row r="2" spans="1:31">
      <c r="A2" t="s">
        <v>18</v>
      </c>
    </row>
    <row r="3" spans="1:31">
      <c r="A3" s="3" t="s">
        <v>30</v>
      </c>
      <c r="B3" t="s">
        <v>9</v>
      </c>
      <c r="C3" s="3">
        <v>0.12</v>
      </c>
    </row>
    <row r="4" spans="1:31">
      <c r="A4" s="1" t="s">
        <v>23</v>
      </c>
      <c r="B4" t="s">
        <v>32</v>
      </c>
      <c r="C4" s="11">
        <v>306.7</v>
      </c>
    </row>
    <row r="5" spans="1:31">
      <c r="B5" t="s">
        <v>5</v>
      </c>
      <c r="C5" s="9">
        <f>SUM(B19:AE22)</f>
        <v>306.69999999999993</v>
      </c>
    </row>
    <row r="6" spans="1:31">
      <c r="B6" t="s">
        <v>3</v>
      </c>
      <c r="C6" s="4">
        <v>0.1851264820982696</v>
      </c>
      <c r="D6" t="s">
        <v>8</v>
      </c>
      <c r="E6" s="5" t="s">
        <v>7</v>
      </c>
    </row>
    <row r="7" spans="1:31">
      <c r="B7" t="s">
        <v>4</v>
      </c>
      <c r="C7" s="8">
        <f>(C4-C5)^2</f>
        <v>3.2311742677852644E-27</v>
      </c>
    </row>
    <row r="8" spans="1:31">
      <c r="B8" t="s">
        <v>33</v>
      </c>
    </row>
    <row r="9" spans="1:31">
      <c r="B9" t="s">
        <v>17</v>
      </c>
      <c r="C9" s="3">
        <v>0</v>
      </c>
      <c r="E9" t="s">
        <v>29</v>
      </c>
    </row>
    <row r="10" spans="1:31">
      <c r="B10">
        <v>1</v>
      </c>
      <c r="C10">
        <f>B10+1</f>
        <v>2</v>
      </c>
      <c r="D10">
        <f t="shared" ref="D10:AE10" si="0">C10+1</f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  <c r="W10">
        <f t="shared" si="0"/>
        <v>22</v>
      </c>
      <c r="X10">
        <f t="shared" si="0"/>
        <v>23</v>
      </c>
      <c r="Y10">
        <f t="shared" si="0"/>
        <v>24</v>
      </c>
      <c r="Z10">
        <f t="shared" si="0"/>
        <v>25</v>
      </c>
      <c r="AA10">
        <f t="shared" si="0"/>
        <v>26</v>
      </c>
      <c r="AB10">
        <f t="shared" si="0"/>
        <v>27</v>
      </c>
      <c r="AC10">
        <f t="shared" si="0"/>
        <v>28</v>
      </c>
      <c r="AD10">
        <f t="shared" si="0"/>
        <v>29</v>
      </c>
      <c r="AE10">
        <f t="shared" si="0"/>
        <v>30</v>
      </c>
    </row>
    <row r="11" spans="1:31">
      <c r="A11" t="s">
        <v>13</v>
      </c>
      <c r="B11">
        <v>1.0800700000000001</v>
      </c>
      <c r="C11">
        <v>1.35239</v>
      </c>
      <c r="D11">
        <v>1.5465800000000001</v>
      </c>
      <c r="E11">
        <v>0.92396900000000004</v>
      </c>
      <c r="F11">
        <v>0.54386000000000001</v>
      </c>
      <c r="G11">
        <v>0.18429200000000001</v>
      </c>
      <c r="H11">
        <v>0.30610100000000001</v>
      </c>
      <c r="I11">
        <v>0.790995</v>
      </c>
      <c r="J11">
        <v>0.48399900000000001</v>
      </c>
      <c r="K11">
        <v>0.35550399999999999</v>
      </c>
      <c r="L11">
        <v>0.32025399999999998</v>
      </c>
      <c r="M11">
        <v>0.20893999999999999</v>
      </c>
      <c r="N11">
        <v>0.146453</v>
      </c>
      <c r="O11">
        <v>0.26869300000000002</v>
      </c>
      <c r="P11">
        <v>0.142263</v>
      </c>
      <c r="Q11">
        <v>0.12216299999999999</v>
      </c>
      <c r="R11">
        <v>7.4489E-2</v>
      </c>
      <c r="S11">
        <v>9.5711900000000003E-2</v>
      </c>
      <c r="T11">
        <v>5.7914399999999998E-2</v>
      </c>
      <c r="U11">
        <v>0.40427099999999999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t="s">
        <v>14</v>
      </c>
      <c r="B12">
        <v>1.0800700000000001</v>
      </c>
      <c r="C12">
        <v>1.35239</v>
      </c>
      <c r="D12">
        <v>1.5465899999999999</v>
      </c>
      <c r="E12">
        <v>0.92397600000000002</v>
      </c>
      <c r="F12">
        <v>0.54386900000000005</v>
      </c>
      <c r="G12">
        <v>0.18430099999999999</v>
      </c>
      <c r="H12">
        <v>0.30612</v>
      </c>
      <c r="I12">
        <v>0.79092499999999999</v>
      </c>
      <c r="J12">
        <v>0.48340899999999998</v>
      </c>
      <c r="K12">
        <v>0.353489</v>
      </c>
      <c r="L12">
        <v>0.315195</v>
      </c>
      <c r="M12">
        <v>0.20334199999999999</v>
      </c>
      <c r="N12">
        <v>0.14175399999999999</v>
      </c>
      <c r="O12">
        <v>0.26026199999999999</v>
      </c>
      <c r="P12">
        <v>0.13858000000000001</v>
      </c>
      <c r="Q12">
        <v>0.120613</v>
      </c>
      <c r="R12">
        <v>7.4102899999999999E-2</v>
      </c>
      <c r="S12">
        <v>9.4611600000000004E-2</v>
      </c>
      <c r="T12">
        <v>5.71213E-2</v>
      </c>
      <c r="U12">
        <v>0.401418</v>
      </c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t="s">
        <v>15</v>
      </c>
      <c r="B13">
        <v>6</v>
      </c>
      <c r="C13">
        <v>8</v>
      </c>
      <c r="D13">
        <v>20</v>
      </c>
      <c r="E13">
        <v>31</v>
      </c>
      <c r="F13">
        <v>55</v>
      </c>
      <c r="G13">
        <v>133</v>
      </c>
      <c r="H13">
        <v>204</v>
      </c>
      <c r="I13">
        <v>244</v>
      </c>
      <c r="J13">
        <v>288</v>
      </c>
      <c r="K13">
        <v>327</v>
      </c>
      <c r="L13">
        <v>368</v>
      </c>
      <c r="M13">
        <v>382</v>
      </c>
      <c r="N13">
        <v>404</v>
      </c>
      <c r="O13">
        <v>412</v>
      </c>
      <c r="P13">
        <v>449</v>
      </c>
      <c r="Q13">
        <v>459</v>
      </c>
      <c r="R13">
        <v>486</v>
      </c>
      <c r="S13">
        <v>469</v>
      </c>
      <c r="T13">
        <v>510</v>
      </c>
      <c r="U13">
        <v>530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t="s">
        <v>16</v>
      </c>
      <c r="B14">
        <v>0</v>
      </c>
      <c r="C14">
        <v>4</v>
      </c>
      <c r="D14">
        <v>15</v>
      </c>
      <c r="E14">
        <v>34</v>
      </c>
      <c r="F14">
        <v>60</v>
      </c>
      <c r="G14">
        <v>134</v>
      </c>
      <c r="H14">
        <v>191</v>
      </c>
      <c r="I14">
        <v>241</v>
      </c>
      <c r="J14">
        <v>257</v>
      </c>
      <c r="K14">
        <v>293</v>
      </c>
      <c r="L14">
        <v>312</v>
      </c>
      <c r="M14">
        <v>328</v>
      </c>
      <c r="N14">
        <v>341</v>
      </c>
      <c r="O14">
        <v>358</v>
      </c>
      <c r="P14">
        <v>360</v>
      </c>
      <c r="Q14">
        <v>368</v>
      </c>
      <c r="R14">
        <v>376</v>
      </c>
      <c r="S14">
        <v>410</v>
      </c>
      <c r="T14">
        <v>383</v>
      </c>
      <c r="U14">
        <v>413</v>
      </c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t="s">
        <v>11</v>
      </c>
      <c r="B15">
        <v>2.6445100000000002E-4</v>
      </c>
      <c r="C15">
        <v>8.3648399999999997E-4</v>
      </c>
      <c r="D15">
        <v>2.6426100000000001E-3</v>
      </c>
      <c r="E15">
        <v>8.3160600000000001E-3</v>
      </c>
      <c r="F15">
        <v>2.5854100000000001E-2</v>
      </c>
      <c r="G15">
        <v>7.7488799999999997E-2</v>
      </c>
      <c r="H15">
        <v>0.21001400000000001</v>
      </c>
      <c r="I15">
        <v>0.456928</v>
      </c>
      <c r="J15">
        <v>0.72699100000000005</v>
      </c>
      <c r="K15">
        <v>0.89393100000000003</v>
      </c>
      <c r="L15">
        <v>0.96386400000000005</v>
      </c>
      <c r="M15">
        <v>0.98829299999999998</v>
      </c>
      <c r="N15">
        <v>0.99627100000000002</v>
      </c>
      <c r="O15">
        <v>0.99881900000000001</v>
      </c>
      <c r="P15">
        <v>0.99962600000000001</v>
      </c>
      <c r="Q15">
        <v>0.99988200000000005</v>
      </c>
      <c r="R15">
        <v>0.99996300000000005</v>
      </c>
      <c r="S15">
        <v>0.99996300000000005</v>
      </c>
      <c r="T15">
        <v>0.99996300000000005</v>
      </c>
      <c r="U15">
        <v>0.99996300000000005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t="s">
        <v>12</v>
      </c>
      <c r="B16">
        <v>6.0258299999999996E-4</v>
      </c>
      <c r="C16">
        <v>1.44407E-3</v>
      </c>
      <c r="D16">
        <v>3.4566200000000001E-3</v>
      </c>
      <c r="E16">
        <v>8.2508000000000008E-3</v>
      </c>
      <c r="F16">
        <v>1.95637E-2</v>
      </c>
      <c r="G16">
        <v>4.5673800000000001E-2</v>
      </c>
      <c r="H16">
        <v>0.10297099999999999</v>
      </c>
      <c r="I16">
        <v>0.215887</v>
      </c>
      <c r="J16">
        <v>0.39772400000000002</v>
      </c>
      <c r="K16">
        <v>0.61298600000000003</v>
      </c>
      <c r="L16">
        <v>0.79162100000000002</v>
      </c>
      <c r="M16">
        <v>0.90110500000000004</v>
      </c>
      <c r="N16">
        <v>0.95624500000000001</v>
      </c>
      <c r="O16">
        <v>0.98128000000000004</v>
      </c>
      <c r="P16">
        <v>0.99210900000000002</v>
      </c>
      <c r="Q16">
        <v>0.996695</v>
      </c>
      <c r="R16">
        <v>0.99861900000000003</v>
      </c>
      <c r="S16">
        <v>0.99861900000000003</v>
      </c>
      <c r="T16">
        <v>0.99861900000000003</v>
      </c>
      <c r="U16">
        <v>0.99861900000000003</v>
      </c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t="s">
        <v>27</v>
      </c>
      <c r="B17" s="2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t="s">
        <v>28</v>
      </c>
      <c r="B18" s="2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t="s">
        <v>19</v>
      </c>
      <c r="B19" s="6">
        <f>B11*B13*B15*$C$6*(1-$C$9)/($C$6*(1-$C$9)*B15+$C$3)*(1-EXP(-$C$6*(1-$C$9)*B15-$C$3))</f>
        <v>2.9895744553873582E-4</v>
      </c>
      <c r="C19" s="6">
        <f t="shared" ref="C19:U19" si="1">C11*C13*C15*$C$6*(1-$C$9)/($C$6*(1-$C$9)*C15+$C$3)*(1-EXP(-$C$6*(1-$C$9)*C15-$C$3))</f>
        <v>1.5786579734580442E-3</v>
      </c>
      <c r="D19" s="6">
        <f t="shared" si="1"/>
        <v>1.4256167215652893E-2</v>
      </c>
      <c r="E19" s="6">
        <f t="shared" si="1"/>
        <v>4.1522219269828152E-2</v>
      </c>
      <c r="F19" s="6">
        <f t="shared" si="1"/>
        <v>0.13459611535338487</v>
      </c>
      <c r="G19" s="6">
        <f t="shared" si="1"/>
        <v>0.3290178530617191</v>
      </c>
      <c r="H19" s="6">
        <f t="shared" si="1"/>
        <v>2.2447512653765895</v>
      </c>
      <c r="I19" s="6">
        <f t="shared" si="1"/>
        <v>14.764236942534675</v>
      </c>
      <c r="J19" s="6">
        <f t="shared" si="1"/>
        <v>16.56243748588988</v>
      </c>
      <c r="K19" s="6">
        <f t="shared" si="1"/>
        <v>16.735752173391482</v>
      </c>
      <c r="L19" s="6">
        <f t="shared" si="1"/>
        <v>18.181614857778179</v>
      </c>
      <c r="M19" s="6">
        <f t="shared" si="1"/>
        <v>12.598304142333806</v>
      </c>
      <c r="N19" s="6">
        <f t="shared" si="1"/>
        <v>9.4079291376335146</v>
      </c>
      <c r="O19" s="6">
        <f t="shared" si="1"/>
        <v>17.643308949062341</v>
      </c>
      <c r="P19" s="6">
        <f t="shared" si="1"/>
        <v>10.187901281215128</v>
      </c>
      <c r="Q19" s="6">
        <f t="shared" si="1"/>
        <v>8.9454097249500162</v>
      </c>
      <c r="R19" s="6">
        <f t="shared" si="1"/>
        <v>5.7757497158670414</v>
      </c>
      <c r="S19" s="6">
        <f t="shared" si="1"/>
        <v>7.1617430037565262</v>
      </c>
      <c r="T19" s="6">
        <f t="shared" si="1"/>
        <v>4.712340780500007</v>
      </c>
      <c r="U19" s="6">
        <f t="shared" si="1"/>
        <v>34.184435332516607</v>
      </c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t="s">
        <v>20</v>
      </c>
      <c r="B20" s="6">
        <f>B12*B14*B16*$C$6*(1-$C$9)/($C$6*(1-$C$9)*B16+$C$3)*(1-EXP(-$C$6*(1-$C$9)*B16-$C$3))</f>
        <v>0</v>
      </c>
      <c r="C20" s="6">
        <f t="shared" ref="C19:T20" si="2">C12*C14*C16*$C$6*(1-$C$9)/($C$6*(1-$C$9)*C16+$C$3)*(1-EXP(-$C$6*(1-$C$9)*C16-$C$3))</f>
        <v>1.3625885139957204E-3</v>
      </c>
      <c r="D20" s="6">
        <f t="shared" si="2"/>
        <v>1.3984706332490798E-2</v>
      </c>
      <c r="E20" s="6">
        <f t="shared" si="2"/>
        <v>4.5183730749784719E-2</v>
      </c>
      <c r="F20" s="6">
        <f t="shared" si="2"/>
        <v>0.11117252830027045</v>
      </c>
      <c r="G20" s="6">
        <f t="shared" si="2"/>
        <v>0.19596250975343432</v>
      </c>
      <c r="H20" s="6">
        <f t="shared" si="2"/>
        <v>1.0405461869373334</v>
      </c>
      <c r="I20" s="6">
        <f t="shared" si="2"/>
        <v>7.0400229865243897</v>
      </c>
      <c r="J20" s="6">
        <f t="shared" si="2"/>
        <v>8.3163044401560686</v>
      </c>
      <c r="K20" s="6">
        <f t="shared" si="2"/>
        <v>10.482119318685017</v>
      </c>
      <c r="L20" s="6">
        <f t="shared" si="2"/>
        <v>12.650977452274079</v>
      </c>
      <c r="M20" s="6">
        <f t="shared" si="2"/>
        <v>9.6727657510381437</v>
      </c>
      <c r="N20" s="6">
        <f t="shared" si="2"/>
        <v>7.4032820791411424</v>
      </c>
      <c r="O20" s="6">
        <f t="shared" si="2"/>
        <v>14.611536606728146</v>
      </c>
      <c r="P20" s="6">
        <f t="shared" si="2"/>
        <v>7.9023853573906404</v>
      </c>
      <c r="Q20" s="6">
        <f t="shared" si="2"/>
        <v>7.0603291510369734</v>
      </c>
      <c r="R20" s="6">
        <f t="shared" si="2"/>
        <v>4.4398692594638201</v>
      </c>
      <c r="S20" s="6">
        <f t="shared" si="2"/>
        <v>6.1812367234917751</v>
      </c>
      <c r="T20" s="6">
        <f t="shared" si="2"/>
        <v>3.4861332990809779</v>
      </c>
      <c r="U20" s="6">
        <f t="shared" ref="U19:U20" si="3">U12*U14*U16*$C$6*(1-$C$9)/($C$6*(1-$C$9)*U16+$C$3)*(1-EXP(-$C$6*(1-$C$9)*U16-$C$3))</f>
        <v>26.417640561276158</v>
      </c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t="s">
        <v>21</v>
      </c>
      <c r="B21" s="6">
        <f>B11*B13*B17*$C$6*($C$9)/($C$6*($C$9)*B17+$C$3)*(1-EXP(-$C$6*($C$9)*B17-$C$3))</f>
        <v>0</v>
      </c>
      <c r="C21" s="6">
        <f t="shared" ref="C21:U22" si="4">C11*C13*C17*$C$6*($C$9)/($C$6*($C$9)*C17+$C$3)*(1-EXP(-$C$6*($C$9)*C17-$C$3))</f>
        <v>0</v>
      </c>
      <c r="D21" s="6">
        <f t="shared" si="4"/>
        <v>0</v>
      </c>
      <c r="E21" s="6">
        <f t="shared" si="4"/>
        <v>0</v>
      </c>
      <c r="F21" s="6">
        <f t="shared" si="4"/>
        <v>0</v>
      </c>
      <c r="G21" s="6">
        <f t="shared" si="4"/>
        <v>0</v>
      </c>
      <c r="H21" s="6">
        <f t="shared" si="4"/>
        <v>0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0</v>
      </c>
      <c r="P21" s="6">
        <f t="shared" si="4"/>
        <v>0</v>
      </c>
      <c r="Q21" s="6">
        <f t="shared" si="4"/>
        <v>0</v>
      </c>
      <c r="R21" s="6">
        <f t="shared" si="4"/>
        <v>0</v>
      </c>
      <c r="S21" s="6">
        <f t="shared" si="4"/>
        <v>0</v>
      </c>
      <c r="T21" s="6">
        <f t="shared" si="4"/>
        <v>0</v>
      </c>
      <c r="U21" s="6">
        <f t="shared" si="4"/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t="s">
        <v>22</v>
      </c>
      <c r="B22" s="6">
        <f>B12*B14*B18*$C$6*($C$9)/($C$6*($C$9)*B18+$C$3)*(1-EXP(-$C$6*($C$9)*B18-$C$3))</f>
        <v>0</v>
      </c>
      <c r="C22" s="6">
        <f t="shared" si="4"/>
        <v>0</v>
      </c>
      <c r="D22" s="6">
        <f t="shared" si="4"/>
        <v>0</v>
      </c>
      <c r="E22" s="6">
        <f t="shared" si="4"/>
        <v>0</v>
      </c>
      <c r="F22" s="6">
        <f t="shared" si="4"/>
        <v>0</v>
      </c>
      <c r="G22" s="6">
        <f t="shared" si="4"/>
        <v>0</v>
      </c>
      <c r="H22" s="6">
        <f t="shared" si="4"/>
        <v>0</v>
      </c>
      <c r="I22" s="6">
        <f t="shared" si="4"/>
        <v>0</v>
      </c>
      <c r="J22" s="6">
        <f t="shared" si="4"/>
        <v>0</v>
      </c>
      <c r="K22" s="6">
        <f t="shared" si="4"/>
        <v>0</v>
      </c>
      <c r="L22" s="6">
        <f t="shared" si="4"/>
        <v>0</v>
      </c>
      <c r="M22" s="6">
        <f t="shared" si="4"/>
        <v>0</v>
      </c>
      <c r="N22" s="6">
        <f t="shared" si="4"/>
        <v>0</v>
      </c>
      <c r="O22" s="6">
        <f t="shared" si="4"/>
        <v>0</v>
      </c>
      <c r="P22" s="6">
        <f t="shared" si="4"/>
        <v>0</v>
      </c>
      <c r="Q22" s="6">
        <f t="shared" si="4"/>
        <v>0</v>
      </c>
      <c r="R22" s="6">
        <f t="shared" si="4"/>
        <v>0</v>
      </c>
      <c r="S22" s="6">
        <f t="shared" si="4"/>
        <v>0</v>
      </c>
      <c r="T22" s="6">
        <f t="shared" si="4"/>
        <v>0</v>
      </c>
      <c r="U22" s="6">
        <f t="shared" si="4"/>
        <v>0</v>
      </c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7" spans="1:3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32" spans="1:31">
      <c r="B32">
        <v>2.6445100000000002E-4</v>
      </c>
      <c r="C32">
        <v>8.3648399999999997E-4</v>
      </c>
      <c r="D32">
        <v>2.6426100000000001E-3</v>
      </c>
      <c r="E32">
        <v>8.3160600000000001E-3</v>
      </c>
      <c r="F32">
        <v>2.5854100000000001E-2</v>
      </c>
      <c r="G32">
        <v>7.7488799999999997E-2</v>
      </c>
      <c r="H32">
        <v>0.21001400000000001</v>
      </c>
      <c r="I32">
        <v>0.456928</v>
      </c>
      <c r="J32">
        <v>0.72699100000000005</v>
      </c>
      <c r="K32">
        <v>0.89393100000000003</v>
      </c>
      <c r="L32">
        <v>0.96386400000000005</v>
      </c>
      <c r="M32">
        <v>0.98829299999999998</v>
      </c>
      <c r="N32">
        <v>0.99627100000000002</v>
      </c>
      <c r="O32">
        <v>0.99881900000000001</v>
      </c>
      <c r="P32">
        <v>0.99962600000000001</v>
      </c>
      <c r="Q32">
        <v>0.99988200000000005</v>
      </c>
      <c r="R32">
        <v>0.99996300000000005</v>
      </c>
      <c r="S32">
        <v>0.99996300000000005</v>
      </c>
      <c r="T32">
        <v>0.99996300000000005</v>
      </c>
      <c r="U32">
        <v>0.99996300000000005</v>
      </c>
    </row>
    <row r="33" spans="2:21">
      <c r="B33">
        <v>6.0258299999999996E-4</v>
      </c>
      <c r="C33">
        <v>1.44407E-3</v>
      </c>
      <c r="D33">
        <v>3.4566200000000001E-3</v>
      </c>
      <c r="E33">
        <v>8.2508000000000008E-3</v>
      </c>
      <c r="F33">
        <v>1.95637E-2</v>
      </c>
      <c r="G33">
        <v>4.5673800000000001E-2</v>
      </c>
      <c r="H33">
        <v>0.10297099999999999</v>
      </c>
      <c r="I33">
        <v>0.215887</v>
      </c>
      <c r="J33">
        <v>0.39772400000000002</v>
      </c>
      <c r="K33">
        <v>0.61298600000000003</v>
      </c>
      <c r="L33">
        <v>0.79162100000000002</v>
      </c>
      <c r="M33">
        <v>0.90110500000000004</v>
      </c>
      <c r="N33">
        <v>0.95624500000000001</v>
      </c>
      <c r="O33">
        <v>0.98128000000000004</v>
      </c>
      <c r="P33">
        <v>0.99210900000000002</v>
      </c>
      <c r="Q33">
        <v>0.996695</v>
      </c>
      <c r="R33">
        <v>0.99861900000000003</v>
      </c>
      <c r="S33">
        <v>0.99861900000000003</v>
      </c>
      <c r="T33">
        <v>0.99861900000000003</v>
      </c>
      <c r="U33">
        <v>0.99861900000000003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9.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>
      <c r="A1" t="s">
        <v>31</v>
      </c>
    </row>
    <row r="2" spans="1:31">
      <c r="A2" t="s">
        <v>26</v>
      </c>
      <c r="B2" t="s">
        <v>24</v>
      </c>
      <c r="C2" s="3">
        <v>0.12</v>
      </c>
    </row>
    <row r="3" spans="1:31">
      <c r="A3" s="3" t="s">
        <v>30</v>
      </c>
      <c r="B3" t="s">
        <v>25</v>
      </c>
      <c r="C3" s="3">
        <v>0.08</v>
      </c>
    </row>
    <row r="4" spans="1:31">
      <c r="A4" s="1" t="s">
        <v>23</v>
      </c>
      <c r="B4" t="s">
        <v>32</v>
      </c>
      <c r="C4" s="3">
        <v>15</v>
      </c>
    </row>
    <row r="5" spans="1:31">
      <c r="B5" t="s">
        <v>5</v>
      </c>
      <c r="C5" s="9">
        <f>SUM(B19:AE22)</f>
        <v>14.999999999999996</v>
      </c>
    </row>
    <row r="6" spans="1:31">
      <c r="B6" t="s">
        <v>3</v>
      </c>
      <c r="C6" s="4">
        <v>8.7089736206141521E-2</v>
      </c>
      <c r="D6" t="s">
        <v>8</v>
      </c>
      <c r="E6" s="5" t="s">
        <v>7</v>
      </c>
    </row>
    <row r="7" spans="1:31">
      <c r="B7" t="s">
        <v>4</v>
      </c>
      <c r="C7" s="8">
        <f>(C4-C5)^2</f>
        <v>1.2621774483536189E-29</v>
      </c>
    </row>
    <row r="8" spans="1:31">
      <c r="B8" t="s">
        <v>33</v>
      </c>
    </row>
    <row r="9" spans="1:31">
      <c r="B9" t="s">
        <v>17</v>
      </c>
      <c r="C9" s="3">
        <v>0.1</v>
      </c>
      <c r="E9" t="s">
        <v>29</v>
      </c>
    </row>
    <row r="10" spans="1:31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</row>
    <row r="11" spans="1:31">
      <c r="A11" t="s">
        <v>13</v>
      </c>
      <c r="B11" s="2">
        <v>7.6367900000000004</v>
      </c>
      <c r="C11" s="2">
        <v>5.42537</v>
      </c>
      <c r="D11" s="2">
        <v>0.121917</v>
      </c>
      <c r="E11" s="2">
        <v>4.3587300000000004</v>
      </c>
      <c r="F11" s="2">
        <v>1.2430300000000001</v>
      </c>
      <c r="G11" s="2">
        <v>5.3297400000000001</v>
      </c>
      <c r="H11" s="2">
        <v>1.9591400000000001</v>
      </c>
      <c r="I11" s="2">
        <v>1.8540000000000001</v>
      </c>
      <c r="J11" s="2">
        <v>1.3015600000000001</v>
      </c>
      <c r="K11" s="2">
        <v>1.4136200000000001</v>
      </c>
      <c r="L11" s="2">
        <v>0.735815</v>
      </c>
      <c r="M11" s="2">
        <v>1.3336600000000001</v>
      </c>
      <c r="N11" s="2">
        <v>0.500973</v>
      </c>
      <c r="O11" s="2">
        <v>2.8614999999999999</v>
      </c>
      <c r="P11" s="2">
        <v>0.53887799999999997</v>
      </c>
      <c r="Q11" s="2">
        <v>0.87482899999999997</v>
      </c>
      <c r="R11" s="2">
        <v>1.1938599999999999</v>
      </c>
      <c r="S11" s="2">
        <v>3.3370999999999998E-2</v>
      </c>
      <c r="T11" s="2">
        <v>0.50695599999999996</v>
      </c>
      <c r="U11" s="2">
        <v>0.167269</v>
      </c>
      <c r="V11" s="2">
        <v>0.11793099999999999</v>
      </c>
      <c r="W11" s="2">
        <v>4.8076599999999997E-2</v>
      </c>
      <c r="X11" s="2">
        <v>0.34249400000000002</v>
      </c>
      <c r="Y11" s="2">
        <v>2.8198300000000002E-3</v>
      </c>
      <c r="Z11" s="2">
        <v>0.247283</v>
      </c>
      <c r="AA11" s="2">
        <v>4.3183300000000001E-2</v>
      </c>
      <c r="AB11" s="2">
        <v>2.9404099999999999E-2</v>
      </c>
      <c r="AC11" s="2">
        <v>1.8207600000000001E-2</v>
      </c>
      <c r="AD11" s="2">
        <v>8.1184099999999995E-2</v>
      </c>
      <c r="AE11" s="2">
        <v>0.54986400000000002</v>
      </c>
    </row>
    <row r="12" spans="1:31">
      <c r="A12" t="s">
        <v>14</v>
      </c>
      <c r="B12" s="2">
        <v>7.6367900000000004</v>
      </c>
      <c r="C12" s="2">
        <v>5.4154400000000003</v>
      </c>
      <c r="D12" s="2">
        <v>0.121735</v>
      </c>
      <c r="E12" s="2">
        <v>4.4023399999999997</v>
      </c>
      <c r="F12" s="2">
        <v>1.2659100000000001</v>
      </c>
      <c r="G12" s="2">
        <v>5.4417799999999996</v>
      </c>
      <c r="H12" s="2">
        <v>1.9988600000000001</v>
      </c>
      <c r="I12" s="2">
        <v>1.8877299999999999</v>
      </c>
      <c r="J12" s="2">
        <v>1.32467</v>
      </c>
      <c r="K12" s="2">
        <v>1.44008</v>
      </c>
      <c r="L12" s="2">
        <v>0.74986600000000003</v>
      </c>
      <c r="M12" s="2">
        <v>1.35731</v>
      </c>
      <c r="N12" s="2">
        <v>0.50917599999999996</v>
      </c>
      <c r="O12" s="2">
        <v>2.9078300000000001</v>
      </c>
      <c r="P12" s="2">
        <v>0.54674</v>
      </c>
      <c r="Q12" s="2">
        <v>0.88359299999999996</v>
      </c>
      <c r="R12" s="2">
        <v>1.20234</v>
      </c>
      <c r="S12" s="2">
        <v>3.3594600000000002E-2</v>
      </c>
      <c r="T12" s="2">
        <v>0.50842299999999996</v>
      </c>
      <c r="U12" s="2">
        <v>0.167075</v>
      </c>
      <c r="V12" s="2">
        <v>0.117353</v>
      </c>
      <c r="W12" s="2">
        <v>4.7842099999999999E-2</v>
      </c>
      <c r="X12" s="2">
        <v>0.34833700000000001</v>
      </c>
      <c r="Y12" s="2">
        <v>3.0288400000000001E-3</v>
      </c>
      <c r="Z12" s="2">
        <v>0.28527200000000003</v>
      </c>
      <c r="AA12" s="2">
        <v>5.3389199999999998E-2</v>
      </c>
      <c r="AB12" s="2">
        <v>3.7972100000000002E-2</v>
      </c>
      <c r="AC12" s="2">
        <v>2.3668999999999999E-2</v>
      </c>
      <c r="AD12" s="2">
        <v>0.10561</v>
      </c>
      <c r="AE12" s="2">
        <v>0.64239400000000002</v>
      </c>
    </row>
    <row r="13" spans="1:31">
      <c r="A13" t="s">
        <v>15</v>
      </c>
      <c r="B13" s="2">
        <v>0.97171558599999996</v>
      </c>
      <c r="C13" s="2">
        <v>1.4566100479999999</v>
      </c>
      <c r="D13" s="2">
        <v>1.877666845</v>
      </c>
      <c r="E13" s="2">
        <v>2.2162489889999999</v>
      </c>
      <c r="F13" s="2">
        <v>2.4761269229999998</v>
      </c>
      <c r="G13" s="2">
        <v>2.6697694809999999</v>
      </c>
      <c r="H13" s="2">
        <v>2.8112749689999998</v>
      </c>
      <c r="I13" s="2">
        <v>2.9133389630000002</v>
      </c>
      <c r="J13" s="2">
        <v>2.9863039360000001</v>
      </c>
      <c r="K13" s="2">
        <v>3.0381491879999998</v>
      </c>
      <c r="L13" s="2">
        <v>3.0748330560000001</v>
      </c>
      <c r="M13" s="2">
        <v>3.1007135649999999</v>
      </c>
      <c r="N13" s="2">
        <v>3.1189352229999998</v>
      </c>
      <c r="O13" s="2">
        <v>3.1317463540000001</v>
      </c>
      <c r="P13" s="2">
        <v>3.140744588</v>
      </c>
      <c r="Q13" s="2">
        <v>3.1470603609999999</v>
      </c>
      <c r="R13" s="2">
        <v>3.1514911969999999</v>
      </c>
      <c r="S13" s="2">
        <v>3.1545985999999999</v>
      </c>
      <c r="T13" s="2">
        <v>3.1567773450000001</v>
      </c>
      <c r="U13" s="2">
        <v>3.1583047120000001</v>
      </c>
      <c r="V13" s="2">
        <v>3.1593753179999999</v>
      </c>
      <c r="W13" s="2">
        <v>3.1601256960000002</v>
      </c>
      <c r="X13" s="2">
        <v>3.1606516</v>
      </c>
      <c r="Y13" s="2">
        <v>3.1610201660000001</v>
      </c>
      <c r="Z13" s="2">
        <v>3.161278459</v>
      </c>
      <c r="AA13" s="2">
        <v>3.1614594669999998</v>
      </c>
      <c r="AB13" s="2">
        <v>3.1615863150000001</v>
      </c>
      <c r="AC13" s="2">
        <v>3.161675206</v>
      </c>
      <c r="AD13" s="2">
        <v>3.1617374979999999</v>
      </c>
      <c r="AE13" s="2">
        <v>3.161781151</v>
      </c>
    </row>
    <row r="14" spans="1:31">
      <c r="A14" t="s">
        <v>16</v>
      </c>
      <c r="B14" s="2">
        <v>0.91681977800000003</v>
      </c>
      <c r="C14" s="2">
        <v>1.4771232780000001</v>
      </c>
      <c r="D14" s="2">
        <v>2.052195835</v>
      </c>
      <c r="E14" s="2">
        <v>2.5982021550000001</v>
      </c>
      <c r="F14" s="2">
        <v>3.0909717329999999</v>
      </c>
      <c r="G14" s="2">
        <v>3.520478614</v>
      </c>
      <c r="H14" s="2">
        <v>3.8856869569999999</v>
      </c>
      <c r="I14" s="2">
        <v>4.1906618340000001</v>
      </c>
      <c r="J14" s="2">
        <v>4.4419406720000003</v>
      </c>
      <c r="K14" s="2">
        <v>4.6468938350000002</v>
      </c>
      <c r="L14" s="2">
        <v>4.8127798039999998</v>
      </c>
      <c r="M14" s="2">
        <v>4.946254777</v>
      </c>
      <c r="N14" s="2">
        <v>5.0531629230000004</v>
      </c>
      <c r="O14" s="2">
        <v>5.1384901029999996</v>
      </c>
      <c r="P14" s="2">
        <v>5.2064058099999997</v>
      </c>
      <c r="Q14" s="2">
        <v>5.2603471470000001</v>
      </c>
      <c r="R14" s="2">
        <v>5.3031177139999999</v>
      </c>
      <c r="S14" s="2">
        <v>5.3369863730000002</v>
      </c>
      <c r="T14" s="2">
        <v>5.3637782850000004</v>
      </c>
      <c r="U14" s="2">
        <v>5.3849549870000004</v>
      </c>
      <c r="V14" s="2">
        <v>5.4016827190000001</v>
      </c>
      <c r="W14" s="2">
        <v>5.4148895589999997</v>
      </c>
      <c r="X14" s="2">
        <v>5.4253124960000001</v>
      </c>
      <c r="Y14" s="2">
        <v>5.4335358149999999</v>
      </c>
      <c r="Z14" s="2">
        <v>5.4400221359999996</v>
      </c>
      <c r="AA14" s="2">
        <v>5.4451373820000004</v>
      </c>
      <c r="AB14" s="2">
        <v>5.4491707629999997</v>
      </c>
      <c r="AC14" s="2">
        <v>5.4523507110000002</v>
      </c>
      <c r="AD14" s="2">
        <v>5.454857574</v>
      </c>
      <c r="AE14" s="2">
        <v>5.4568336730000002</v>
      </c>
    </row>
    <row r="15" spans="1:31">
      <c r="A15" t="s">
        <v>11</v>
      </c>
      <c r="B15" s="2">
        <v>8.8978300000000007E-3</v>
      </c>
      <c r="C15" s="2">
        <v>9.7648799999999994E-2</v>
      </c>
      <c r="D15" s="2">
        <v>0.56605099999999997</v>
      </c>
      <c r="E15" s="2">
        <v>0.94020300000000001</v>
      </c>
      <c r="F15" s="2">
        <v>0.99475100000000005</v>
      </c>
      <c r="G15" s="2">
        <v>0.99956199999999995</v>
      </c>
      <c r="H15" s="2">
        <v>0.99996399999999996</v>
      </c>
      <c r="I15" s="2">
        <v>0.99999700000000002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</row>
    <row r="16" spans="1:31">
      <c r="A16" t="s">
        <v>12</v>
      </c>
      <c r="B16" s="2">
        <v>7.1834899999999998E-3</v>
      </c>
      <c r="C16" s="2">
        <v>5.8105999999999998E-2</v>
      </c>
      <c r="D16" s="2">
        <v>0.34468500000000002</v>
      </c>
      <c r="E16" s="2">
        <v>0.81767100000000004</v>
      </c>
      <c r="F16" s="2">
        <v>0.97451299999999996</v>
      </c>
      <c r="G16" s="2">
        <v>0.99694199999999999</v>
      </c>
      <c r="H16" s="2">
        <v>0.99963999999999997</v>
      </c>
      <c r="I16" s="2">
        <v>0.99995800000000001</v>
      </c>
      <c r="J16" s="2">
        <v>0.99999499999999997</v>
      </c>
      <c r="K16" s="2">
        <v>0.99999899999999997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</row>
    <row r="17" spans="1:31">
      <c r="A17" t="s">
        <v>27</v>
      </c>
      <c r="B17" s="2">
        <v>0.120336</v>
      </c>
      <c r="C17" s="2">
        <v>0.36710700000000002</v>
      </c>
      <c r="D17" s="2">
        <v>0.61789300000000003</v>
      </c>
      <c r="E17" s="2">
        <v>0.81524700000000005</v>
      </c>
      <c r="F17" s="2">
        <v>0.94128900000000004</v>
      </c>
      <c r="G17" s="2">
        <v>0.99886600000000003</v>
      </c>
      <c r="H17" s="2">
        <v>1</v>
      </c>
      <c r="I17" s="2">
        <v>0.95935800000000004</v>
      </c>
      <c r="J17" s="2">
        <v>0.89088800000000001</v>
      </c>
      <c r="K17" s="2">
        <v>0.80632899999999996</v>
      </c>
      <c r="L17" s="2">
        <v>0.71479000000000004</v>
      </c>
      <c r="M17" s="2">
        <v>0.622865</v>
      </c>
      <c r="N17" s="2">
        <v>0.534999</v>
      </c>
      <c r="O17" s="2">
        <v>0.45392500000000002</v>
      </c>
      <c r="P17" s="2">
        <v>0.38108599999999998</v>
      </c>
      <c r="Q17" s="2">
        <v>0.31700200000000001</v>
      </c>
      <c r="R17" s="2">
        <v>0.26157000000000002</v>
      </c>
      <c r="S17" s="2">
        <v>0.21429000000000001</v>
      </c>
      <c r="T17" s="2">
        <v>0.17443800000000001</v>
      </c>
      <c r="U17" s="2">
        <v>0.141185</v>
      </c>
      <c r="V17" s="2">
        <v>0.113681</v>
      </c>
      <c r="W17" s="2">
        <v>9.1107199999999999E-2</v>
      </c>
      <c r="X17" s="2">
        <v>7.2704000000000005E-2</v>
      </c>
      <c r="Y17" s="2">
        <v>5.7791700000000001E-2</v>
      </c>
      <c r="Z17" s="2">
        <v>4.5773399999999999E-2</v>
      </c>
      <c r="AA17" s="2">
        <v>3.61345E-2</v>
      </c>
      <c r="AB17" s="2">
        <v>2.84382E-2</v>
      </c>
      <c r="AC17" s="2">
        <v>2.2317799999999999E-2</v>
      </c>
      <c r="AD17" s="2">
        <v>1.7468399999999999E-2</v>
      </c>
      <c r="AE17" s="2">
        <v>1.3639099999999999E-2</v>
      </c>
    </row>
    <row r="18" spans="1:31">
      <c r="A18" t="s">
        <v>28</v>
      </c>
      <c r="B18" s="2">
        <v>1.4480752895999999E-2</v>
      </c>
      <c r="C18" s="2">
        <v>0.13476754944900002</v>
      </c>
      <c r="D18" s="2">
        <v>0.38179175944900001</v>
      </c>
      <c r="E18" s="2">
        <v>0.66462767100900011</v>
      </c>
      <c r="F18" s="2">
        <v>0.88602498152100007</v>
      </c>
      <c r="G18" s="2">
        <v>0.99773328595600008</v>
      </c>
      <c r="H18" s="2">
        <v>1</v>
      </c>
      <c r="I18" s="2">
        <v>0.92036777216400012</v>
      </c>
      <c r="J18" s="2">
        <v>0.79368142854400003</v>
      </c>
      <c r="K18" s="2">
        <v>0.65016645624099989</v>
      </c>
      <c r="L18" s="2">
        <v>0.51092474410000011</v>
      </c>
      <c r="M18" s="2">
        <v>0.38796080822500001</v>
      </c>
      <c r="N18" s="2">
        <v>0.28622393000099999</v>
      </c>
      <c r="O18" s="2">
        <v>0.20604790562500003</v>
      </c>
      <c r="P18" s="2">
        <v>0.145226539396</v>
      </c>
      <c r="Q18" s="2">
        <v>0.100490268004</v>
      </c>
      <c r="R18" s="2">
        <v>6.8418864900000015E-2</v>
      </c>
      <c r="S18" s="2">
        <v>4.5920204100000001E-2</v>
      </c>
      <c r="T18" s="2">
        <v>3.0428615844000004E-2</v>
      </c>
      <c r="U18" s="2">
        <v>1.9933204225000001E-2</v>
      </c>
      <c r="V18" s="2">
        <v>1.2923369761000001E-2</v>
      </c>
      <c r="W18" s="2">
        <v>8.3005218918399994E-3</v>
      </c>
      <c r="X18" s="2">
        <v>5.2858716160000003E-3</v>
      </c>
      <c r="Y18" s="2">
        <v>3.3398805888900001E-3</v>
      </c>
      <c r="Z18" s="2">
        <v>2.0952041475600001E-3</v>
      </c>
      <c r="AA18" s="2">
        <v>1.3057020902499999E-3</v>
      </c>
      <c r="AB18" s="2">
        <v>8.0873121923999999E-4</v>
      </c>
      <c r="AC18" s="2">
        <v>4.980841968399999E-4</v>
      </c>
      <c r="AD18" s="2">
        <v>3.0514499855999996E-4</v>
      </c>
      <c r="AE18" s="2">
        <v>1.8602504881E-4</v>
      </c>
    </row>
    <row r="19" spans="1:31">
      <c r="A19" t="s">
        <v>19</v>
      </c>
      <c r="B19" s="6">
        <f>B11*B13*B15*$C$6*(1-$C$9)/($C$6*(1-$C$9)*B15+$C$2)*(1-EXP(-$C$6*(1-$C$9)*B15-$C$2))</f>
        <v>4.8752633074725703E-3</v>
      </c>
      <c r="C19" s="6">
        <f t="shared" ref="C19:AE19" si="0">C11*C13*C15*$C$6*(1-$C$9)/($C$6*(1-$C$9)*C15+$C$2)*(1-EXP(-$C$6*(1-$C$9)*C15-$C$2))</f>
        <v>5.6783770557895609E-2</v>
      </c>
      <c r="D19" s="6">
        <f t="shared" si="0"/>
        <v>9.3657955622330098E-3</v>
      </c>
      <c r="E19" s="6">
        <f t="shared" si="0"/>
        <v>0.64718469893451747</v>
      </c>
      <c r="F19" s="6">
        <f t="shared" si="0"/>
        <v>0.21772026485816992</v>
      </c>
      <c r="G19" s="6">
        <f t="shared" si="0"/>
        <v>1.0112075429194252</v>
      </c>
      <c r="H19" s="6">
        <f t="shared" si="0"/>
        <v>0.39155910045116488</v>
      </c>
      <c r="I19" s="6">
        <f t="shared" si="0"/>
        <v>0.38401046551064244</v>
      </c>
      <c r="J19" s="6">
        <f t="shared" si="0"/>
        <v>0.27633873610800364</v>
      </c>
      <c r="K19" s="6">
        <f t="shared" si="0"/>
        <v>0.30534115497855258</v>
      </c>
      <c r="L19" s="6">
        <f t="shared" si="0"/>
        <v>0.16085469636910529</v>
      </c>
      <c r="M19" s="6">
        <f t="shared" si="0"/>
        <v>0.29400203869545083</v>
      </c>
      <c r="N19" s="6">
        <f t="shared" si="0"/>
        <v>0.11108725674221488</v>
      </c>
      <c r="O19" s="6">
        <f t="shared" si="0"/>
        <v>0.63712390140020336</v>
      </c>
      <c r="P19" s="6">
        <f t="shared" si="0"/>
        <v>0.12032798406419216</v>
      </c>
      <c r="Q19" s="6">
        <f t="shared" si="0"/>
        <v>0.19573649668521603</v>
      </c>
      <c r="R19" s="6">
        <f t="shared" si="0"/>
        <v>0.26749339750467555</v>
      </c>
      <c r="S19" s="6">
        <f t="shared" si="0"/>
        <v>7.4843983478388772E-3</v>
      </c>
      <c r="T19" s="6">
        <f t="shared" si="0"/>
        <v>0.1137778664342072</v>
      </c>
      <c r="U19" s="6">
        <f t="shared" si="0"/>
        <v>3.7558916547422015E-2</v>
      </c>
      <c r="V19" s="6">
        <f t="shared" si="0"/>
        <v>2.6489439510199834E-2</v>
      </c>
      <c r="W19" s="6">
        <f t="shared" si="0"/>
        <v>1.0801440331227131E-2</v>
      </c>
      <c r="X19" s="6">
        <f t="shared" si="0"/>
        <v>7.6961435685425295E-2</v>
      </c>
      <c r="Y19" s="6">
        <f t="shared" si="0"/>
        <v>6.3371466899574147E-4</v>
      </c>
      <c r="Z19" s="6">
        <f t="shared" si="0"/>
        <v>5.5577701248200842E-2</v>
      </c>
      <c r="AA19" s="6">
        <f t="shared" si="0"/>
        <v>9.7061503086746728E-3</v>
      </c>
      <c r="AB19" s="6">
        <f t="shared" si="0"/>
        <v>6.6093157653287311E-3</v>
      </c>
      <c r="AC19" s="6">
        <f t="shared" si="0"/>
        <v>4.0927340471522081E-3</v>
      </c>
      <c r="AD19" s="6">
        <f t="shared" si="0"/>
        <v>1.8249054049518321E-2</v>
      </c>
      <c r="AE19" s="6">
        <f t="shared" si="0"/>
        <v>0.12360346913588448</v>
      </c>
    </row>
    <row r="20" spans="1:31">
      <c r="A20" t="s">
        <v>20</v>
      </c>
      <c r="B20" s="6">
        <f>B12*B14*B16*$C$6*(1-$C$9)/($C$6*(1-$C$9)*B16+$C$3)*(1-EXP(-$C$6*(1-$C$9)*B16-$C$3))</f>
        <v>3.7875920458854606E-3</v>
      </c>
      <c r="C20" s="6">
        <f t="shared" ref="C20:AE20" si="1">C12*C14*C16*$C$6*(1-$C$9)/($C$6*(1-$C$9)*C16+$C$3)*(1-EXP(-$C$6*(1-$C$9)*C16-$C$3))</f>
        <v>3.4934100695922239E-2</v>
      </c>
      <c r="D20" s="6">
        <f t="shared" si="1"/>
        <v>6.4008106013882038E-3</v>
      </c>
      <c r="E20" s="6">
        <f t="shared" si="1"/>
        <v>0.68270259916330567</v>
      </c>
      <c r="F20" s="6">
        <f t="shared" si="1"/>
        <v>0.27668096564823796</v>
      </c>
      <c r="G20" s="6">
        <f t="shared" si="1"/>
        <v>1.3846328193618902</v>
      </c>
      <c r="H20" s="6">
        <f t="shared" si="1"/>
        <v>0.56282209812886153</v>
      </c>
      <c r="I20" s="6">
        <f t="shared" si="1"/>
        <v>0.57342458951363262</v>
      </c>
      <c r="J20" s="6">
        <f t="shared" si="1"/>
        <v>0.42653014324656113</v>
      </c>
      <c r="K20" s="6">
        <f t="shared" si="1"/>
        <v>0.48508775762757833</v>
      </c>
      <c r="L20" s="6">
        <f t="shared" si="1"/>
        <v>0.26160799796822987</v>
      </c>
      <c r="M20" s="6">
        <f t="shared" si="1"/>
        <v>0.48666139209622183</v>
      </c>
      <c r="N20" s="6">
        <f t="shared" si="1"/>
        <v>0.18651020030346022</v>
      </c>
      <c r="O20" s="6">
        <f t="shared" si="1"/>
        <v>1.0831183155778057</v>
      </c>
      <c r="P20" s="6">
        <f t="shared" si="1"/>
        <v>0.20634323115946321</v>
      </c>
      <c r="Q20" s="6">
        <f t="shared" si="1"/>
        <v>0.33692872213083097</v>
      </c>
      <c r="R20" s="6">
        <f t="shared" si="1"/>
        <v>0.46219998343456747</v>
      </c>
      <c r="S20" s="6">
        <f t="shared" si="1"/>
        <v>1.2996814815938975E-2</v>
      </c>
      <c r="T20" s="6">
        <f t="shared" si="1"/>
        <v>0.19768211058643895</v>
      </c>
      <c r="U20" s="6">
        <f t="shared" si="1"/>
        <v>6.5217614564891765E-2</v>
      </c>
      <c r="V20" s="6">
        <f t="shared" si="1"/>
        <v>4.5950964355891549E-2</v>
      </c>
      <c r="W20" s="6">
        <f t="shared" si="1"/>
        <v>1.8778945449129069E-2</v>
      </c>
      <c r="X20" s="6">
        <f t="shared" si="1"/>
        <v>0.13699216469443731</v>
      </c>
      <c r="Y20" s="6">
        <f t="shared" si="1"/>
        <v>1.1929719401446608E-3</v>
      </c>
      <c r="Z20" s="6">
        <f t="shared" si="1"/>
        <v>0.11249447063744655</v>
      </c>
      <c r="AA20" s="6">
        <f t="shared" si="1"/>
        <v>2.1073351806116643E-2</v>
      </c>
      <c r="AB20" s="6">
        <f t="shared" si="1"/>
        <v>1.4999141295986647E-2</v>
      </c>
      <c r="AC20" s="6">
        <f t="shared" si="1"/>
        <v>9.354811813074855E-3</v>
      </c>
      <c r="AD20" s="6">
        <f t="shared" si="1"/>
        <v>4.175993566224568E-2</v>
      </c>
      <c r="AE20" s="6">
        <f t="shared" si="1"/>
        <v>0.25410520146319543</v>
      </c>
    </row>
    <row r="21" spans="1:31">
      <c r="A21" t="s">
        <v>21</v>
      </c>
      <c r="B21" s="6">
        <f>B11*B13*B17*$C$6*($C$9)/($C$6*($C$9)*B17+$C$2)*(1-EXP(-$C$6*($C$9)*B17-$C$2))</f>
        <v>7.3247438063556783E-3</v>
      </c>
      <c r="C21" s="6">
        <f t="shared" ref="C21:AE21" si="2">C11*C13*C17*$C$6*($C$9)/($C$6*($C$9)*C17+$C$2)*(1-EXP(-$C$6*($C$9)*C17-$C$2))</f>
        <v>2.3771413134352545E-2</v>
      </c>
      <c r="D21" s="6">
        <f t="shared" si="2"/>
        <v>1.1577673678169671E-3</v>
      </c>
      <c r="E21" s="6">
        <f t="shared" si="2"/>
        <v>6.4406185745961228E-2</v>
      </c>
      <c r="F21" s="6">
        <f t="shared" si="2"/>
        <v>2.3681219145103113E-2</v>
      </c>
      <c r="G21" s="6">
        <f t="shared" si="2"/>
        <v>0.11614673977814391</v>
      </c>
      <c r="H21" s="6">
        <f t="shared" si="2"/>
        <v>4.5007688023986615E-2</v>
      </c>
      <c r="I21" s="6">
        <f t="shared" si="2"/>
        <v>4.2352062866809849E-2</v>
      </c>
      <c r="J21" s="6">
        <f t="shared" si="2"/>
        <v>2.8310083617372549E-2</v>
      </c>
      <c r="K21" s="6">
        <f t="shared" si="2"/>
        <v>2.8322423828657892E-2</v>
      </c>
      <c r="L21" s="6">
        <f t="shared" si="2"/>
        <v>1.3231664083610022E-2</v>
      </c>
      <c r="M21" s="6">
        <f t="shared" si="2"/>
        <v>2.108223842558532E-2</v>
      </c>
      <c r="N21" s="6">
        <f t="shared" si="2"/>
        <v>6.8446676806680398E-3</v>
      </c>
      <c r="O21" s="6">
        <f t="shared" si="2"/>
        <v>3.3319102971242756E-2</v>
      </c>
      <c r="P21" s="6">
        <f t="shared" si="2"/>
        <v>5.2845723245613426E-3</v>
      </c>
      <c r="Q21" s="6">
        <f t="shared" si="2"/>
        <v>7.1527448072954934E-3</v>
      </c>
      <c r="R21" s="6">
        <f t="shared" si="2"/>
        <v>8.0675674633678175E-3</v>
      </c>
      <c r="S21" s="6">
        <f t="shared" si="2"/>
        <v>1.8496433676255548E-4</v>
      </c>
      <c r="T21" s="6">
        <f t="shared" si="2"/>
        <v>2.2892958545091056E-3</v>
      </c>
      <c r="U21" s="6">
        <f t="shared" si="2"/>
        <v>6.117391361170068E-4</v>
      </c>
      <c r="V21" s="6">
        <f t="shared" si="2"/>
        <v>3.4743716279142035E-4</v>
      </c>
      <c r="W21" s="6">
        <f t="shared" si="2"/>
        <v>1.135512229816465E-4</v>
      </c>
      <c r="X21" s="6">
        <f t="shared" si="2"/>
        <v>6.4568844484837998E-4</v>
      </c>
      <c r="Y21" s="6">
        <f t="shared" si="2"/>
        <v>4.2264760553298865E-6</v>
      </c>
      <c r="Z21" s="6">
        <f t="shared" si="2"/>
        <v>2.9359942951782264E-4</v>
      </c>
      <c r="AA21" s="6">
        <f t="shared" si="2"/>
        <v>4.047886995939606E-5</v>
      </c>
      <c r="AB21" s="6">
        <f t="shared" si="2"/>
        <v>2.1693627870062871E-5</v>
      </c>
      <c r="AC21" s="6">
        <f t="shared" si="2"/>
        <v>1.054265097610551E-5</v>
      </c>
      <c r="AD21" s="6">
        <f t="shared" si="2"/>
        <v>3.6794880437589961E-5</v>
      </c>
      <c r="AE21" s="6">
        <f t="shared" si="2"/>
        <v>1.9458859439938208E-4</v>
      </c>
    </row>
    <row r="22" spans="1:31">
      <c r="A22" t="s">
        <v>22</v>
      </c>
      <c r="B22" s="6">
        <f>B12*B14*B18*$C$6*($C$9)/($C$6*($C$9)*B18+$C$3)*(1-EXP(-$C$6*($C$9)*B18-$C$3))</f>
        <v>8.4853536298105502E-4</v>
      </c>
      <c r="C22" s="6">
        <f t="shared" ref="C22:AE22" si="3">C12*C14*C18*$C$6*($C$9)/($C$6*($C$9)*C18+$C$3)*(1-EXP(-$C$6*($C$9)*C18-$C$3))</f>
        <v>9.01769170084076E-3</v>
      </c>
      <c r="D22" s="6">
        <f t="shared" si="3"/>
        <v>7.9700238682563641E-4</v>
      </c>
      <c r="E22" s="6">
        <f t="shared" si="3"/>
        <v>6.344631534615143E-2</v>
      </c>
      <c r="F22" s="6">
        <f t="shared" si="3"/>
        <v>2.8906975897332671E-2</v>
      </c>
      <c r="G22" s="6">
        <f t="shared" si="3"/>
        <v>0.15929708599713177</v>
      </c>
      <c r="H22" s="6">
        <f t="shared" si="3"/>
        <v>6.4728663970681929E-2</v>
      </c>
      <c r="I22" s="6">
        <f t="shared" si="3"/>
        <v>6.0698607932228366E-2</v>
      </c>
      <c r="J22" s="6">
        <f t="shared" si="3"/>
        <v>3.8954496453159362E-2</v>
      </c>
      <c r="K22" s="6">
        <f t="shared" si="3"/>
        <v>3.6313854860596802E-2</v>
      </c>
      <c r="L22" s="6">
        <f t="shared" si="3"/>
        <v>1.5399074039898122E-2</v>
      </c>
      <c r="M22" s="6">
        <f t="shared" si="3"/>
        <v>2.1763597838451079E-2</v>
      </c>
      <c r="N22" s="6">
        <f t="shared" si="3"/>
        <v>6.156221115047507E-3</v>
      </c>
      <c r="O22" s="6">
        <f t="shared" si="3"/>
        <v>2.5745381586605661E-2</v>
      </c>
      <c r="P22" s="6">
        <f t="shared" si="3"/>
        <v>3.4578400705906091E-3</v>
      </c>
      <c r="Q22" s="6">
        <f t="shared" si="3"/>
        <v>3.9076367515411964E-3</v>
      </c>
      <c r="R22" s="6">
        <f t="shared" si="3"/>
        <v>3.6502093374494856E-3</v>
      </c>
      <c r="S22" s="6">
        <f t="shared" si="3"/>
        <v>6.8896109619002486E-5</v>
      </c>
      <c r="T22" s="6">
        <f t="shared" si="3"/>
        <v>6.9443632397401568E-4</v>
      </c>
      <c r="U22" s="6">
        <f t="shared" si="3"/>
        <v>1.5008748209150355E-4</v>
      </c>
      <c r="V22" s="6">
        <f t="shared" si="3"/>
        <v>6.8562386476272587E-5</v>
      </c>
      <c r="W22" s="6">
        <f t="shared" si="3"/>
        <v>1.7997026269400498E-5</v>
      </c>
      <c r="X22" s="6">
        <f t="shared" si="3"/>
        <v>8.3606898859367741E-5</v>
      </c>
      <c r="Y22" s="6">
        <f t="shared" si="3"/>
        <v>4.6003892023221285E-7</v>
      </c>
      <c r="Z22" s="6">
        <f t="shared" si="3"/>
        <v>2.7214054546903511E-5</v>
      </c>
      <c r="AA22" s="6">
        <f t="shared" si="3"/>
        <v>3.1769832082750675E-6</v>
      </c>
      <c r="AB22" s="6">
        <f t="shared" si="3"/>
        <v>1.4005826255985278E-6</v>
      </c>
      <c r="AC22" s="6">
        <f t="shared" si="3"/>
        <v>5.379928794025688E-7</v>
      </c>
      <c r="AD22" s="6">
        <f t="shared" si="3"/>
        <v>1.4713132515425476E-6</v>
      </c>
      <c r="AE22" s="6">
        <f t="shared" si="3"/>
        <v>5.4578836592257995E-6</v>
      </c>
    </row>
    <row r="27" spans="1:3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one_sex_one_gear</vt:lpstr>
      <vt:lpstr>2sex_2gear</vt:lpstr>
      <vt:lpstr>2sex_2gear_2M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Dana.Hanselman</dc:creator>
  <cp:lastModifiedBy>Ingrid Spies</cp:lastModifiedBy>
  <dcterms:created xsi:type="dcterms:W3CDTF">2016-10-21T18:20:46Z</dcterms:created>
  <dcterms:modified xsi:type="dcterms:W3CDTF">2020-11-04T14:43:44Z</dcterms:modified>
</cp:coreProperties>
</file>