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tches" sheetId="1" r:id="rId1"/>
  </sheets>
  <definedNames>
    <definedName name="_xlnm._FilterDatabase" localSheetId="0" hidden="1">catches!$AK$6:$AS$36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0" i="1"/>
  <c r="M23" i="1"/>
  <c r="M21" i="1"/>
  <c r="N21" i="1"/>
  <c r="O21" i="1"/>
  <c r="M22" i="1"/>
  <c r="N22" i="1"/>
  <c r="O22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O20" i="1"/>
  <c r="N20" i="1"/>
  <c r="M20" i="1"/>
  <c r="V36" i="1" l="1"/>
  <c r="W36" i="1" s="1"/>
  <c r="V32" i="1"/>
  <c r="W32" i="1" s="1"/>
  <c r="AG7" i="1"/>
  <c r="AJ7" i="1" s="1"/>
  <c r="AH8" i="1"/>
  <c r="AI8" i="1"/>
  <c r="AJ8" i="1"/>
  <c r="AH9" i="1"/>
  <c r="AI9" i="1"/>
  <c r="AH10" i="1"/>
  <c r="AI10" i="1"/>
  <c r="AH11" i="1"/>
  <c r="AI11" i="1"/>
  <c r="AH12" i="1"/>
  <c r="AI12" i="1"/>
  <c r="AJ12" i="1"/>
  <c r="AH13" i="1"/>
  <c r="AI13" i="1"/>
  <c r="AH14" i="1"/>
  <c r="AI14" i="1"/>
  <c r="AH15" i="1"/>
  <c r="AI15" i="1"/>
  <c r="AJ15" i="1"/>
  <c r="AH16" i="1"/>
  <c r="AI16" i="1"/>
  <c r="AJ16" i="1"/>
  <c r="AH17" i="1"/>
  <c r="AI17" i="1"/>
  <c r="AH18" i="1"/>
  <c r="AI18" i="1"/>
  <c r="AH19" i="1"/>
  <c r="AI19" i="1"/>
  <c r="AH20" i="1"/>
  <c r="AI20" i="1"/>
  <c r="AJ20" i="1"/>
  <c r="AH21" i="1"/>
  <c r="AI21" i="1"/>
  <c r="AH22" i="1"/>
  <c r="AI22" i="1"/>
  <c r="AH23" i="1"/>
  <c r="AI23" i="1"/>
  <c r="AJ23" i="1"/>
  <c r="AH24" i="1"/>
  <c r="AI24" i="1"/>
  <c r="AJ24" i="1"/>
  <c r="AH25" i="1"/>
  <c r="AI25" i="1"/>
  <c r="AH26" i="1"/>
  <c r="AI26" i="1"/>
  <c r="AH27" i="1"/>
  <c r="AI27" i="1"/>
  <c r="AH28" i="1"/>
  <c r="AI28" i="1"/>
  <c r="AJ28" i="1"/>
  <c r="AH29" i="1"/>
  <c r="AI29" i="1"/>
  <c r="AH30" i="1"/>
  <c r="AI30" i="1"/>
  <c r="AH31" i="1"/>
  <c r="AI31" i="1"/>
  <c r="AJ31" i="1"/>
  <c r="AH32" i="1"/>
  <c r="AI32" i="1"/>
  <c r="AJ32" i="1"/>
  <c r="AH33" i="1"/>
  <c r="AI33" i="1"/>
  <c r="AH34" i="1"/>
  <c r="AI34" i="1"/>
  <c r="AH35" i="1"/>
  <c r="AI35" i="1"/>
  <c r="AH36" i="1"/>
  <c r="AI36" i="1"/>
  <c r="AJ36" i="1"/>
  <c r="AI7" i="1"/>
  <c r="AH7" i="1"/>
  <c r="AG8" i="1"/>
  <c r="AG9" i="1"/>
  <c r="AJ9" i="1" s="1"/>
  <c r="AG10" i="1"/>
  <c r="AJ10" i="1" s="1"/>
  <c r="AG11" i="1"/>
  <c r="AJ11" i="1" s="1"/>
  <c r="AG12" i="1"/>
  <c r="AG13" i="1"/>
  <c r="AJ13" i="1" s="1"/>
  <c r="AG14" i="1"/>
  <c r="AJ14" i="1" s="1"/>
  <c r="AG15" i="1"/>
  <c r="AG16" i="1"/>
  <c r="AG17" i="1"/>
  <c r="AJ17" i="1" s="1"/>
  <c r="AG18" i="1"/>
  <c r="AJ18" i="1" s="1"/>
  <c r="AG19" i="1"/>
  <c r="AJ19" i="1" s="1"/>
  <c r="AG20" i="1"/>
  <c r="AG21" i="1"/>
  <c r="AJ21" i="1" s="1"/>
  <c r="AG22" i="1"/>
  <c r="AJ22" i="1" s="1"/>
  <c r="AG23" i="1"/>
  <c r="AG24" i="1"/>
  <c r="AG25" i="1"/>
  <c r="AJ25" i="1" s="1"/>
  <c r="AG26" i="1"/>
  <c r="AJ26" i="1" s="1"/>
  <c r="AG27" i="1"/>
  <c r="AJ27" i="1" s="1"/>
  <c r="AG28" i="1"/>
  <c r="AG29" i="1"/>
  <c r="AJ29" i="1" s="1"/>
  <c r="AG30" i="1"/>
  <c r="V30" i="1" s="1"/>
  <c r="W30" i="1" s="1"/>
  <c r="AG31" i="1"/>
  <c r="V31" i="1" s="1"/>
  <c r="W31" i="1" s="1"/>
  <c r="AG32" i="1"/>
  <c r="AG33" i="1"/>
  <c r="V33" i="1" s="1"/>
  <c r="W33" i="1" s="1"/>
  <c r="AG34" i="1"/>
  <c r="V34" i="1" s="1"/>
  <c r="W34" i="1" s="1"/>
  <c r="AG35" i="1"/>
  <c r="V35" i="1" s="1"/>
  <c r="W35" i="1" s="1"/>
  <c r="AG36" i="1"/>
  <c r="AJ33" i="1" l="1"/>
  <c r="V29" i="1"/>
  <c r="W29" i="1" s="1"/>
  <c r="AJ30" i="1"/>
  <c r="AJ35" i="1"/>
  <c r="AJ34" i="1"/>
</calcChain>
</file>

<file path=xl/sharedStrings.xml><?xml version="1.0" encoding="utf-8"?>
<sst xmlns="http://schemas.openxmlformats.org/spreadsheetml/2006/main" count="49" uniqueCount="27">
  <si>
    <t>From 2019 model</t>
  </si>
  <si>
    <t>Year</t>
  </si>
  <si>
    <t>Total Catch</t>
  </si>
  <si>
    <t>Western Gulf</t>
  </si>
  <si>
    <t>Central Gulf</t>
  </si>
  <si>
    <t>Eastern Gulf</t>
  </si>
  <si>
    <t>From 2020 weekly catches inputs</t>
  </si>
  <si>
    <t>From AKFIN query</t>
  </si>
  <si>
    <t>year</t>
  </si>
  <si>
    <t>CG</t>
  </si>
  <si>
    <t>SE</t>
  </si>
  <si>
    <t>WG</t>
  </si>
  <si>
    <t>WY</t>
  </si>
  <si>
    <t>PWSI</t>
  </si>
  <si>
    <t>SEI</t>
  </si>
  <si>
    <t>From AKFIN website form</t>
  </si>
  <si>
    <t>Total</t>
  </si>
  <si>
    <t>Conf Flag</t>
  </si>
  <si>
    <t>Catch (mt)</t>
  </si>
  <si>
    <t>EY</t>
  </si>
  <si>
    <t>checks</t>
  </si>
  <si>
    <t>EG</t>
  </si>
  <si>
    <t>total_catch</t>
  </si>
  <si>
    <t>I guess these are different due to rounding??</t>
  </si>
  <si>
    <t>from 2020 data query, inputs/catch.csv</t>
  </si>
  <si>
    <t>total</t>
  </si>
  <si>
    <t>The query and website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</si>
</sst>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color theme="1"/>
      <name val="Calibri"/>
    </font>
    <font>
      <b/>
      <sz val="8"/>
      <color theme="1"/>
      <name val="Calibri"/>
    </font>
    <font>
      <b/>
      <sz val="8"/>
      <color rgb="FF003366"/>
      <name val="Calibri"/>
    </font>
    <font>
      <sz val="8"/>
      <color rgb="FF003366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  <fill>
      <patternFill patternType="solid">
        <fgColor rgb="FFF1E87D"/>
      </patternFill>
    </fill>
    <fill>
      <patternFill patternType="solid">
        <fgColor rgb="FFE7E7E7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rgb="FF979991"/>
      </left>
      <right style="thin">
        <color rgb="FF979991"/>
      </right>
      <top/>
      <bottom style="thin">
        <color rgb="FF97999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3" fontId="3" fillId="2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1" fontId="4" fillId="3" borderId="3" xfId="0" applyNumberFormat="1" applyFont="1" applyFill="1" applyBorder="1" applyAlignment="1">
      <alignment horizontal="right" vertical="top" wrapText="1"/>
    </xf>
    <xf numFmtId="1" fontId="4" fillId="4" borderId="3" xfId="0" applyNumberFormat="1" applyFont="1" applyFill="1" applyBorder="1" applyAlignment="1">
      <alignment horizontal="right" vertical="top"/>
    </xf>
    <xf numFmtId="164" fontId="4" fillId="4" borderId="3" xfId="0" applyNumberFormat="1" applyFont="1" applyFill="1" applyBorder="1" applyAlignment="1">
      <alignment horizontal="right" vertical="top" wrapText="1"/>
    </xf>
    <xf numFmtId="1" fontId="5" fillId="3" borderId="3" xfId="0" applyNumberFormat="1" applyFont="1" applyFill="1" applyBorder="1" applyAlignment="1">
      <alignment horizontal="right" vertical="top" wrapText="1"/>
    </xf>
    <xf numFmtId="164" fontId="5" fillId="3" borderId="4" xfId="0" applyNumberFormat="1" applyFont="1" applyFill="1" applyBorder="1" applyAlignment="1">
      <alignment horizontal="right" vertical="top" wrapText="1"/>
    </xf>
    <xf numFmtId="1" fontId="4" fillId="5" borderId="3" xfId="0" applyNumberFormat="1" applyFont="1" applyFill="1" applyBorder="1" applyAlignment="1">
      <alignment horizontal="right" vertical="top" wrapText="1"/>
    </xf>
    <xf numFmtId="0" fontId="0" fillId="4" borderId="3" xfId="0" applyFill="1" applyBorder="1" applyAlignment="1">
      <alignment horizontal="right" vertical="top"/>
    </xf>
    <xf numFmtId="0" fontId="0" fillId="4" borderId="3" xfId="0" applyFill="1" applyBorder="1" applyAlignment="1">
      <alignment horizontal="right" vertical="top" wrapText="1"/>
    </xf>
    <xf numFmtId="0" fontId="0" fillId="4" borderId="5" xfId="0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6" fillId="6" borderId="7" xfId="0" applyFont="1" applyFill="1" applyBorder="1" applyAlignment="1">
      <alignment vertical="top" wrapText="1"/>
    </xf>
    <xf numFmtId="0" fontId="6" fillId="6" borderId="9" xfId="0" applyFont="1" applyFill="1" applyBorder="1" applyAlignment="1">
      <alignment vertical="top" wrapText="1"/>
    </xf>
    <xf numFmtId="164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49"/>
  <sheetViews>
    <sheetView tabSelected="1" topLeftCell="A4" workbookViewId="0">
      <selection activeCell="AV10" sqref="AV10"/>
    </sheetView>
  </sheetViews>
  <sheetFormatPr defaultRowHeight="15" x14ac:dyDescent="0.25"/>
  <sheetData>
    <row r="2" spans="2:45" x14ac:dyDescent="0.25">
      <c r="Y2" t="s">
        <v>26</v>
      </c>
    </row>
    <row r="4" spans="2:45" x14ac:dyDescent="0.25">
      <c r="B4" t="s">
        <v>0</v>
      </c>
      <c r="Y4" t="s">
        <v>7</v>
      </c>
      <c r="AK4" t="s">
        <v>15</v>
      </c>
    </row>
    <row r="5" spans="2:45" ht="23.25" thickBot="1" x14ac:dyDescent="0.3">
      <c r="Z5" t="s">
        <v>4</v>
      </c>
      <c r="AC5" t="s">
        <v>3</v>
      </c>
      <c r="AG5" t="s">
        <v>5</v>
      </c>
      <c r="AH5" t="s">
        <v>20</v>
      </c>
      <c r="AK5" s="18"/>
      <c r="AL5" s="19" t="s">
        <v>4</v>
      </c>
      <c r="AM5" s="19" t="s">
        <v>4</v>
      </c>
      <c r="AN5" s="19" t="s">
        <v>5</v>
      </c>
      <c r="AO5" s="19" t="s">
        <v>5</v>
      </c>
      <c r="AP5" s="19" t="s">
        <v>3</v>
      </c>
      <c r="AQ5" s="19" t="s">
        <v>3</v>
      </c>
      <c r="AR5" s="22" t="s">
        <v>16</v>
      </c>
      <c r="AS5" s="24" t="s">
        <v>16</v>
      </c>
    </row>
    <row r="6" spans="2:45" ht="29.25" thickBot="1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Y6" t="s">
        <v>8</v>
      </c>
      <c r="Z6" t="s">
        <v>9</v>
      </c>
      <c r="AA6" t="s">
        <v>19</v>
      </c>
      <c r="AB6" t="s">
        <v>10</v>
      </c>
      <c r="AC6" t="s">
        <v>11</v>
      </c>
      <c r="AD6" t="s">
        <v>12</v>
      </c>
      <c r="AE6" t="s">
        <v>13</v>
      </c>
      <c r="AF6" t="s">
        <v>14</v>
      </c>
      <c r="AH6" t="s">
        <v>11</v>
      </c>
      <c r="AI6" t="s">
        <v>9</v>
      </c>
      <c r="AJ6" t="s">
        <v>21</v>
      </c>
      <c r="AK6" s="20" t="s">
        <v>1</v>
      </c>
      <c r="AL6" s="21" t="s">
        <v>17</v>
      </c>
      <c r="AM6" s="21" t="s">
        <v>18</v>
      </c>
      <c r="AN6" s="21" t="s">
        <v>17</v>
      </c>
      <c r="AO6" s="21" t="s">
        <v>18</v>
      </c>
      <c r="AP6" s="21" t="s">
        <v>17</v>
      </c>
      <c r="AQ6" s="21" t="s">
        <v>18</v>
      </c>
      <c r="AR6" s="23"/>
      <c r="AS6" s="25"/>
    </row>
    <row r="7" spans="2:45" x14ac:dyDescent="0.25">
      <c r="B7" s="2">
        <v>1978</v>
      </c>
      <c r="C7" s="3">
        <v>452</v>
      </c>
      <c r="D7" s="4"/>
      <c r="E7" s="4"/>
      <c r="F7" s="4"/>
      <c r="Y7">
        <v>1991</v>
      </c>
      <c r="Z7">
        <v>1035.55</v>
      </c>
      <c r="AA7">
        <v>0.17</v>
      </c>
      <c r="AB7">
        <v>0.03</v>
      </c>
      <c r="AC7">
        <v>199.05</v>
      </c>
      <c r="AD7">
        <v>2.0699999999999998</v>
      </c>
      <c r="AE7">
        <v>0</v>
      </c>
      <c r="AF7">
        <v>0</v>
      </c>
      <c r="AG7">
        <f>AB7+AA7+AD7</f>
        <v>2.27</v>
      </c>
      <c r="AH7" s="26">
        <f>AC7-AQ7</f>
        <v>0</v>
      </c>
      <c r="AI7" s="26">
        <f>Z7-AM7</f>
        <v>0</v>
      </c>
      <c r="AJ7" s="26">
        <f>AG7-AO7</f>
        <v>0</v>
      </c>
      <c r="AK7" s="10">
        <v>1991</v>
      </c>
      <c r="AL7" s="11">
        <v>0</v>
      </c>
      <c r="AM7" s="12">
        <v>1035.55</v>
      </c>
      <c r="AN7" s="11">
        <v>0</v>
      </c>
      <c r="AO7" s="12">
        <v>2.27</v>
      </c>
      <c r="AP7" s="11">
        <v>0</v>
      </c>
      <c r="AQ7" s="12">
        <v>199.05</v>
      </c>
      <c r="AR7" s="13">
        <v>0</v>
      </c>
      <c r="AS7" s="14">
        <v>1236.8699999999999</v>
      </c>
    </row>
    <row r="8" spans="2:45" x14ac:dyDescent="0.25">
      <c r="B8" s="2">
        <v>1979</v>
      </c>
      <c r="C8" s="3">
        <v>165</v>
      </c>
      <c r="D8" s="4"/>
      <c r="E8" s="4"/>
      <c r="F8" s="4"/>
      <c r="Y8">
        <v>1992</v>
      </c>
      <c r="Z8">
        <v>1947.4</v>
      </c>
      <c r="AA8">
        <v>0</v>
      </c>
      <c r="AB8">
        <v>0.4</v>
      </c>
      <c r="AC8">
        <v>354.64</v>
      </c>
      <c r="AD8">
        <v>12.28</v>
      </c>
      <c r="AE8">
        <v>0.09</v>
      </c>
      <c r="AF8">
        <v>0.01</v>
      </c>
      <c r="AG8">
        <f t="shared" ref="AG8:AG36" si="0">AB8+AA8+AD8</f>
        <v>12.68</v>
      </c>
      <c r="AH8" s="26">
        <f t="shared" ref="AH8:AH36" si="1">AC8-AQ8</f>
        <v>0</v>
      </c>
      <c r="AI8" s="26">
        <f t="shared" ref="AI8:AI36" si="2">Z8-AM8</f>
        <v>0</v>
      </c>
      <c r="AJ8" s="26">
        <f t="shared" ref="AJ8:AJ36" si="3">AG8-AO8</f>
        <v>0</v>
      </c>
      <c r="AK8" s="10">
        <v>1992</v>
      </c>
      <c r="AL8" s="11">
        <v>0</v>
      </c>
      <c r="AM8" s="12">
        <v>1947.4</v>
      </c>
      <c r="AN8" s="11">
        <v>0</v>
      </c>
      <c r="AO8" s="12">
        <v>12.68</v>
      </c>
      <c r="AP8" s="11">
        <v>0</v>
      </c>
      <c r="AQ8" s="12">
        <v>354.64</v>
      </c>
      <c r="AR8" s="13">
        <v>0</v>
      </c>
      <c r="AS8" s="14">
        <v>2314.7199999999998</v>
      </c>
    </row>
    <row r="9" spans="2:45" x14ac:dyDescent="0.25">
      <c r="B9" s="2">
        <v>1980</v>
      </c>
      <c r="C9" s="5">
        <v>2068</v>
      </c>
      <c r="D9" s="4"/>
      <c r="E9" s="4"/>
      <c r="F9" s="4"/>
      <c r="Y9">
        <v>1993</v>
      </c>
      <c r="Z9">
        <v>2242.09</v>
      </c>
      <c r="AA9">
        <v>0</v>
      </c>
      <c r="AB9">
        <v>0.12</v>
      </c>
      <c r="AC9">
        <v>581.33000000000004</v>
      </c>
      <c r="AD9">
        <v>0.12</v>
      </c>
      <c r="AE9">
        <v>0.78</v>
      </c>
      <c r="AF9">
        <v>0</v>
      </c>
      <c r="AG9">
        <f t="shared" si="0"/>
        <v>0.24</v>
      </c>
      <c r="AH9" s="26">
        <f t="shared" si="1"/>
        <v>0</v>
      </c>
      <c r="AI9" s="26">
        <f t="shared" si="2"/>
        <v>0</v>
      </c>
      <c r="AJ9" s="26">
        <f t="shared" si="3"/>
        <v>0</v>
      </c>
      <c r="AK9" s="10">
        <v>1993</v>
      </c>
      <c r="AL9" s="11">
        <v>0</v>
      </c>
      <c r="AM9" s="12">
        <v>2242.09</v>
      </c>
      <c r="AN9" s="15">
        <v>1</v>
      </c>
      <c r="AO9" s="12">
        <v>0.24</v>
      </c>
      <c r="AP9" s="11">
        <v>0</v>
      </c>
      <c r="AQ9" s="12">
        <v>581.33000000000004</v>
      </c>
      <c r="AR9" s="13">
        <v>0</v>
      </c>
      <c r="AS9" s="14">
        <v>2823.66</v>
      </c>
    </row>
    <row r="10" spans="2:45" x14ac:dyDescent="0.25">
      <c r="B10" s="2">
        <v>1981</v>
      </c>
      <c r="C10" s="5">
        <v>1070</v>
      </c>
      <c r="D10" s="4"/>
      <c r="E10" s="4"/>
      <c r="F10" s="4"/>
      <c r="Y10">
        <v>1994</v>
      </c>
      <c r="Z10">
        <v>2012.76</v>
      </c>
      <c r="AA10">
        <v>0</v>
      </c>
      <c r="AB10">
        <v>0.4</v>
      </c>
      <c r="AC10">
        <v>498.77</v>
      </c>
      <c r="AD10">
        <v>12.84</v>
      </c>
      <c r="AE10">
        <v>0</v>
      </c>
      <c r="AF10">
        <v>0</v>
      </c>
      <c r="AG10">
        <f t="shared" si="0"/>
        <v>13.24</v>
      </c>
      <c r="AH10" s="26">
        <f t="shared" si="1"/>
        <v>0</v>
      </c>
      <c r="AI10" s="26">
        <f t="shared" si="2"/>
        <v>0</v>
      </c>
      <c r="AJ10" s="26">
        <f t="shared" si="3"/>
        <v>0</v>
      </c>
      <c r="AK10" s="10">
        <v>1994</v>
      </c>
      <c r="AL10" s="11">
        <v>0</v>
      </c>
      <c r="AM10" s="12">
        <v>2012.76</v>
      </c>
      <c r="AN10" s="15">
        <v>1</v>
      </c>
      <c r="AO10" s="12">
        <v>13.24</v>
      </c>
      <c r="AP10" s="11">
        <v>0</v>
      </c>
      <c r="AQ10" s="12">
        <v>498.77</v>
      </c>
      <c r="AR10" s="13">
        <v>0</v>
      </c>
      <c r="AS10" s="14">
        <v>2524.77</v>
      </c>
    </row>
    <row r="11" spans="2:45" x14ac:dyDescent="0.25">
      <c r="B11" s="2">
        <v>1982</v>
      </c>
      <c r="C11" s="5">
        <v>1368</v>
      </c>
      <c r="D11" s="4"/>
      <c r="E11" s="4"/>
      <c r="F11" s="4"/>
      <c r="Y11">
        <v>1995</v>
      </c>
      <c r="Z11">
        <v>1562.73</v>
      </c>
      <c r="AA11">
        <v>0</v>
      </c>
      <c r="AB11">
        <v>0.56999999999999995</v>
      </c>
      <c r="AC11">
        <v>589.30999999999995</v>
      </c>
      <c r="AD11">
        <v>27.45</v>
      </c>
      <c r="AE11">
        <v>0.57999999999999996</v>
      </c>
      <c r="AF11">
        <v>0.53</v>
      </c>
      <c r="AG11">
        <f t="shared" si="0"/>
        <v>28.02</v>
      </c>
      <c r="AH11" s="26">
        <f t="shared" si="1"/>
        <v>0</v>
      </c>
      <c r="AI11" s="26">
        <f t="shared" si="2"/>
        <v>0</v>
      </c>
      <c r="AJ11" s="26">
        <f t="shared" si="3"/>
        <v>0</v>
      </c>
      <c r="AK11" s="10">
        <v>1995</v>
      </c>
      <c r="AL11" s="11">
        <v>0</v>
      </c>
      <c r="AM11" s="12">
        <v>1562.73</v>
      </c>
      <c r="AN11" s="11">
        <v>0</v>
      </c>
      <c r="AO11" s="12">
        <v>28.02</v>
      </c>
      <c r="AP11" s="11">
        <v>0</v>
      </c>
      <c r="AQ11" s="12">
        <v>589.30999999999995</v>
      </c>
      <c r="AR11" s="13">
        <v>0</v>
      </c>
      <c r="AS11" s="14">
        <v>2180.06</v>
      </c>
    </row>
    <row r="12" spans="2:45" x14ac:dyDescent="0.25">
      <c r="B12" s="2">
        <v>1983</v>
      </c>
      <c r="C12" s="5">
        <v>1080</v>
      </c>
      <c r="D12" s="4"/>
      <c r="E12" s="4"/>
      <c r="F12" s="4"/>
      <c r="Y12">
        <v>1996</v>
      </c>
      <c r="Z12">
        <v>2165.69</v>
      </c>
      <c r="AA12">
        <v>0.65</v>
      </c>
      <c r="AB12">
        <v>0</v>
      </c>
      <c r="AC12">
        <v>807.48</v>
      </c>
      <c r="AD12">
        <v>100.28</v>
      </c>
      <c r="AE12">
        <v>2.73</v>
      </c>
      <c r="AF12">
        <v>0</v>
      </c>
      <c r="AG12">
        <f t="shared" si="0"/>
        <v>100.93</v>
      </c>
      <c r="AH12" s="26">
        <f t="shared" si="1"/>
        <v>0</v>
      </c>
      <c r="AI12" s="26">
        <f t="shared" si="2"/>
        <v>0</v>
      </c>
      <c r="AJ12" s="26">
        <f t="shared" si="3"/>
        <v>0</v>
      </c>
      <c r="AK12" s="10">
        <v>1996</v>
      </c>
      <c r="AL12" s="11">
        <v>0</v>
      </c>
      <c r="AM12" s="12">
        <v>2165.69</v>
      </c>
      <c r="AN12" s="11">
        <v>0</v>
      </c>
      <c r="AO12" s="12">
        <v>100.93</v>
      </c>
      <c r="AP12" s="11">
        <v>0</v>
      </c>
      <c r="AQ12" s="12">
        <v>807.48</v>
      </c>
      <c r="AR12" s="13">
        <v>0</v>
      </c>
      <c r="AS12" s="14">
        <v>3074.1</v>
      </c>
    </row>
    <row r="13" spans="2:45" x14ac:dyDescent="0.25">
      <c r="B13" s="2">
        <v>1984</v>
      </c>
      <c r="C13" s="3">
        <v>549</v>
      </c>
      <c r="D13" s="4"/>
      <c r="E13" s="4"/>
      <c r="F13" s="4"/>
      <c r="Y13">
        <v>1997</v>
      </c>
      <c r="Z13">
        <v>1933.59</v>
      </c>
      <c r="AA13">
        <v>0</v>
      </c>
      <c r="AB13">
        <v>1.5</v>
      </c>
      <c r="AC13">
        <v>448.71</v>
      </c>
      <c r="AD13">
        <v>57.34</v>
      </c>
      <c r="AE13">
        <v>0</v>
      </c>
      <c r="AF13">
        <v>0</v>
      </c>
      <c r="AG13">
        <f t="shared" si="0"/>
        <v>58.84</v>
      </c>
      <c r="AH13" s="26">
        <f t="shared" si="1"/>
        <v>0</v>
      </c>
      <c r="AI13" s="26">
        <f t="shared" si="2"/>
        <v>0</v>
      </c>
      <c r="AJ13" s="26">
        <f t="shared" si="3"/>
        <v>0</v>
      </c>
      <c r="AK13" s="10">
        <v>1997</v>
      </c>
      <c r="AL13" s="11">
        <v>0</v>
      </c>
      <c r="AM13" s="12">
        <v>1933.59</v>
      </c>
      <c r="AN13" s="15">
        <v>1</v>
      </c>
      <c r="AO13" s="12">
        <v>58.84</v>
      </c>
      <c r="AP13" s="11">
        <v>0</v>
      </c>
      <c r="AQ13" s="12">
        <v>448.71</v>
      </c>
      <c r="AR13" s="13">
        <v>0</v>
      </c>
      <c r="AS13" s="14">
        <v>2441.14</v>
      </c>
    </row>
    <row r="14" spans="2:45" x14ac:dyDescent="0.25">
      <c r="B14" s="2">
        <v>1985</v>
      </c>
      <c r="C14" s="3">
        <v>320</v>
      </c>
      <c r="D14" s="4"/>
      <c r="E14" s="4"/>
      <c r="F14" s="4"/>
      <c r="Y14">
        <v>1998</v>
      </c>
      <c r="Z14">
        <v>1168.1199999999999</v>
      </c>
      <c r="AA14">
        <v>0</v>
      </c>
      <c r="AB14">
        <v>0.9</v>
      </c>
      <c r="AC14">
        <v>555.79999999999995</v>
      </c>
      <c r="AD14">
        <v>6.3</v>
      </c>
      <c r="AE14">
        <v>0.24</v>
      </c>
      <c r="AF14">
        <v>0.49</v>
      </c>
      <c r="AG14">
        <f t="shared" si="0"/>
        <v>7.2</v>
      </c>
      <c r="AH14" s="26">
        <f t="shared" si="1"/>
        <v>0</v>
      </c>
      <c r="AI14" s="26">
        <f t="shared" si="2"/>
        <v>0</v>
      </c>
      <c r="AJ14" s="26">
        <f t="shared" si="3"/>
        <v>0</v>
      </c>
      <c r="AK14" s="10">
        <v>1998</v>
      </c>
      <c r="AL14" s="11">
        <v>0</v>
      </c>
      <c r="AM14" s="12">
        <v>1168.1199999999999</v>
      </c>
      <c r="AN14" s="15">
        <v>1</v>
      </c>
      <c r="AO14" s="12">
        <v>7.2</v>
      </c>
      <c r="AP14" s="11">
        <v>0</v>
      </c>
      <c r="AQ14" s="12">
        <v>555.79999999999995</v>
      </c>
      <c r="AR14" s="13">
        <v>0</v>
      </c>
      <c r="AS14" s="14">
        <v>1731.12</v>
      </c>
    </row>
    <row r="15" spans="2:45" x14ac:dyDescent="0.25">
      <c r="B15" s="2">
        <v>1986</v>
      </c>
      <c r="C15" s="3">
        <v>147</v>
      </c>
      <c r="D15" s="4"/>
      <c r="E15" s="4"/>
      <c r="F15" s="4"/>
      <c r="Y15">
        <v>1999</v>
      </c>
      <c r="Z15">
        <v>686.76</v>
      </c>
      <c r="AA15">
        <v>0</v>
      </c>
      <c r="AB15">
        <v>10.029999999999999</v>
      </c>
      <c r="AC15">
        <v>185.96</v>
      </c>
      <c r="AD15">
        <v>14.57</v>
      </c>
      <c r="AE15">
        <v>0.99</v>
      </c>
      <c r="AF15">
        <v>0.65</v>
      </c>
      <c r="AG15">
        <f t="shared" si="0"/>
        <v>24.6</v>
      </c>
      <c r="AH15" s="26">
        <f t="shared" si="1"/>
        <v>0</v>
      </c>
      <c r="AI15" s="26">
        <f t="shared" si="2"/>
        <v>0</v>
      </c>
      <c r="AJ15" s="26">
        <f t="shared" si="3"/>
        <v>0</v>
      </c>
      <c r="AK15" s="10">
        <v>1999</v>
      </c>
      <c r="AL15" s="11">
        <v>0</v>
      </c>
      <c r="AM15" s="12">
        <v>686.76</v>
      </c>
      <c r="AN15" s="11">
        <v>0</v>
      </c>
      <c r="AO15" s="12">
        <v>24.6</v>
      </c>
      <c r="AP15" s="11">
        <v>0</v>
      </c>
      <c r="AQ15" s="12">
        <v>185.96</v>
      </c>
      <c r="AR15" s="13">
        <v>0</v>
      </c>
      <c r="AS15" s="14">
        <v>897.31999999999903</v>
      </c>
    </row>
    <row r="16" spans="2:45" x14ac:dyDescent="0.25">
      <c r="B16" s="2">
        <v>1987</v>
      </c>
      <c r="C16" s="3">
        <v>151</v>
      </c>
      <c r="D16" s="4"/>
      <c r="E16" s="4"/>
      <c r="F16" s="4"/>
      <c r="Y16">
        <v>2000</v>
      </c>
      <c r="Z16">
        <v>1273.6500000000001</v>
      </c>
      <c r="AA16">
        <v>0</v>
      </c>
      <c r="AB16">
        <v>0.02</v>
      </c>
      <c r="AC16">
        <v>258.83999999999997</v>
      </c>
      <c r="AD16">
        <v>15.32</v>
      </c>
      <c r="AE16">
        <v>0.05</v>
      </c>
      <c r="AF16">
        <v>0</v>
      </c>
      <c r="AG16">
        <f t="shared" si="0"/>
        <v>15.34</v>
      </c>
      <c r="AH16" s="26">
        <f t="shared" si="1"/>
        <v>0</v>
      </c>
      <c r="AI16" s="26">
        <f t="shared" si="2"/>
        <v>0</v>
      </c>
      <c r="AJ16" s="26">
        <f t="shared" si="3"/>
        <v>0</v>
      </c>
      <c r="AK16" s="10">
        <v>2000</v>
      </c>
      <c r="AL16" s="11">
        <v>0</v>
      </c>
      <c r="AM16" s="12">
        <v>1273.6500000000001</v>
      </c>
      <c r="AN16" s="15">
        <v>1</v>
      </c>
      <c r="AO16" s="12">
        <v>15.34</v>
      </c>
      <c r="AP16" s="11">
        <v>0</v>
      </c>
      <c r="AQ16" s="12">
        <v>258.83999999999997</v>
      </c>
      <c r="AR16" s="13">
        <v>0</v>
      </c>
      <c r="AS16" s="14">
        <v>1547.83</v>
      </c>
    </row>
    <row r="17" spans="2:45" x14ac:dyDescent="0.25">
      <c r="B17" s="2">
        <v>1988</v>
      </c>
      <c r="C17" s="3">
        <v>520</v>
      </c>
      <c r="D17" s="4"/>
      <c r="E17" s="4"/>
      <c r="F17" s="4"/>
      <c r="I17" t="s">
        <v>24</v>
      </c>
      <c r="Y17">
        <v>2001</v>
      </c>
      <c r="Z17">
        <v>1311.06</v>
      </c>
      <c r="AA17">
        <v>0</v>
      </c>
      <c r="AB17">
        <v>0</v>
      </c>
      <c r="AC17">
        <v>600.20000000000005</v>
      </c>
      <c r="AD17">
        <v>0.48</v>
      </c>
      <c r="AE17">
        <v>0</v>
      </c>
      <c r="AF17">
        <v>0</v>
      </c>
      <c r="AG17">
        <f t="shared" si="0"/>
        <v>0.48</v>
      </c>
      <c r="AH17" s="26">
        <f t="shared" si="1"/>
        <v>0</v>
      </c>
      <c r="AI17" s="26">
        <f t="shared" si="2"/>
        <v>0</v>
      </c>
      <c r="AJ17" s="26">
        <f t="shared" si="3"/>
        <v>0</v>
      </c>
      <c r="AK17" s="10">
        <v>2001</v>
      </c>
      <c r="AL17" s="11">
        <v>0</v>
      </c>
      <c r="AM17" s="12">
        <v>1311.06</v>
      </c>
      <c r="AN17" s="15">
        <v>1</v>
      </c>
      <c r="AO17" s="12">
        <v>0.48</v>
      </c>
      <c r="AP17" s="11">
        <v>0</v>
      </c>
      <c r="AQ17" s="12">
        <v>600.20000000000005</v>
      </c>
      <c r="AR17" s="13">
        <v>0</v>
      </c>
      <c r="AS17" s="14">
        <v>1911.74</v>
      </c>
    </row>
    <row r="18" spans="2:45" x14ac:dyDescent="0.25">
      <c r="B18" s="2">
        <v>1989</v>
      </c>
      <c r="C18" s="3">
        <v>747</v>
      </c>
      <c r="D18" s="4"/>
      <c r="E18" s="4"/>
      <c r="F18" s="4"/>
      <c r="Y18">
        <v>2002</v>
      </c>
      <c r="Z18">
        <v>1725.1</v>
      </c>
      <c r="AA18">
        <v>0</v>
      </c>
      <c r="AB18">
        <v>0</v>
      </c>
      <c r="AC18">
        <v>420.48</v>
      </c>
      <c r="AD18">
        <v>0.17</v>
      </c>
      <c r="AE18">
        <v>0.28000000000000003</v>
      </c>
      <c r="AF18">
        <v>0</v>
      </c>
      <c r="AG18">
        <f t="shared" si="0"/>
        <v>0.17</v>
      </c>
      <c r="AH18" s="26">
        <f t="shared" si="1"/>
        <v>0</v>
      </c>
      <c r="AI18" s="26">
        <f t="shared" si="2"/>
        <v>0</v>
      </c>
      <c r="AJ18" s="26">
        <f t="shared" si="3"/>
        <v>0</v>
      </c>
      <c r="AK18" s="10">
        <v>2002</v>
      </c>
      <c r="AL18" s="11">
        <v>0</v>
      </c>
      <c r="AM18" s="12">
        <v>1725.1</v>
      </c>
      <c r="AN18" s="15">
        <v>1</v>
      </c>
      <c r="AO18" s="12">
        <v>0.17</v>
      </c>
      <c r="AP18" s="11">
        <v>0</v>
      </c>
      <c r="AQ18" s="12">
        <v>420.48</v>
      </c>
      <c r="AR18" s="13">
        <v>0</v>
      </c>
      <c r="AS18" s="14">
        <v>2145.75</v>
      </c>
    </row>
    <row r="19" spans="2:45" x14ac:dyDescent="0.25">
      <c r="B19" s="2">
        <v>1990</v>
      </c>
      <c r="C19" s="5">
        <v>1447</v>
      </c>
      <c r="D19" s="4"/>
      <c r="E19" s="4"/>
      <c r="F19" s="4"/>
      <c r="H19" t="s">
        <v>8</v>
      </c>
      <c r="I19" t="s">
        <v>4</v>
      </c>
      <c r="J19" t="s">
        <v>5</v>
      </c>
      <c r="K19" t="s">
        <v>3</v>
      </c>
      <c r="L19" t="s">
        <v>25</v>
      </c>
      <c r="Y19">
        <v>2003</v>
      </c>
      <c r="Z19">
        <v>1934.299</v>
      </c>
      <c r="AA19">
        <v>0</v>
      </c>
      <c r="AB19">
        <v>0.01</v>
      </c>
      <c r="AC19">
        <v>525.06899999999996</v>
      </c>
      <c r="AD19">
        <v>4.4999999999999998E-2</v>
      </c>
      <c r="AE19">
        <v>8.6999999999999994E-2</v>
      </c>
      <c r="AF19">
        <v>6.0000000000000001E-3</v>
      </c>
      <c r="AG19">
        <f t="shared" si="0"/>
        <v>5.5E-2</v>
      </c>
      <c r="AH19" s="26">
        <f t="shared" si="1"/>
        <v>0</v>
      </c>
      <c r="AI19" s="26">
        <f t="shared" si="2"/>
        <v>0</v>
      </c>
      <c r="AJ19" s="26">
        <f t="shared" si="3"/>
        <v>0</v>
      </c>
      <c r="AK19" s="10">
        <v>2003</v>
      </c>
      <c r="AL19" s="11">
        <v>0</v>
      </c>
      <c r="AM19" s="12">
        <v>1934.299</v>
      </c>
      <c r="AN19" s="11">
        <v>0</v>
      </c>
      <c r="AO19" s="12">
        <v>5.5E-2</v>
      </c>
      <c r="AP19" s="11">
        <v>0</v>
      </c>
      <c r="AQ19" s="12">
        <v>525.06899999999996</v>
      </c>
      <c r="AR19" s="13">
        <v>0</v>
      </c>
      <c r="AS19" s="14">
        <v>2459.4229999999998</v>
      </c>
    </row>
    <row r="20" spans="2:45" x14ac:dyDescent="0.25">
      <c r="B20" s="2">
        <v>1991</v>
      </c>
      <c r="C20" s="6">
        <v>1237</v>
      </c>
      <c r="D20" s="4">
        <v>199</v>
      </c>
      <c r="E20" s="6">
        <v>1036</v>
      </c>
      <c r="F20" s="4">
        <v>2</v>
      </c>
      <c r="H20">
        <v>1991</v>
      </c>
      <c r="I20">
        <v>1035.55</v>
      </c>
      <c r="J20">
        <v>2.27</v>
      </c>
      <c r="K20">
        <v>199.05</v>
      </c>
      <c r="L20">
        <f>K20+J20+I20</f>
        <v>1236.8699999999999</v>
      </c>
      <c r="M20" s="28">
        <f>I20-E20</f>
        <v>-0.45000000000004547</v>
      </c>
      <c r="N20">
        <f>J20-F20</f>
        <v>0.27</v>
      </c>
      <c r="O20">
        <f>K20-D20</f>
        <v>5.0000000000011369E-2</v>
      </c>
      <c r="P20" s="28">
        <f>L20-C20</f>
        <v>-0.13000000000010914</v>
      </c>
      <c r="Y20">
        <v>2004</v>
      </c>
      <c r="Z20">
        <v>1570.614</v>
      </c>
      <c r="AA20">
        <v>0</v>
      </c>
      <c r="AB20">
        <v>1E-3</v>
      </c>
      <c r="AC20">
        <v>827.625</v>
      </c>
      <c r="AD20">
        <v>8.9999999999999993E-3</v>
      </c>
      <c r="AE20">
        <v>0.10199999999999999</v>
      </c>
      <c r="AF20">
        <v>2E-3</v>
      </c>
      <c r="AG20">
        <f t="shared" si="0"/>
        <v>9.9999999999999985E-3</v>
      </c>
      <c r="AH20" s="26">
        <f t="shared" si="1"/>
        <v>0</v>
      </c>
      <c r="AI20" s="26">
        <f t="shared" si="2"/>
        <v>0</v>
      </c>
      <c r="AJ20" s="26">
        <f t="shared" si="3"/>
        <v>0</v>
      </c>
      <c r="AK20" s="10">
        <v>2004</v>
      </c>
      <c r="AL20" s="11">
        <v>0</v>
      </c>
      <c r="AM20" s="12">
        <v>1570.614</v>
      </c>
      <c r="AN20" s="15">
        <v>1</v>
      </c>
      <c r="AO20" s="12">
        <v>0.01</v>
      </c>
      <c r="AP20" s="11">
        <v>0</v>
      </c>
      <c r="AQ20" s="12">
        <v>827.625</v>
      </c>
      <c r="AR20" s="13">
        <v>0</v>
      </c>
      <c r="AS20" s="14">
        <v>2398.2489999999998</v>
      </c>
    </row>
    <row r="21" spans="2:45" x14ac:dyDescent="0.25">
      <c r="B21" s="2">
        <v>1992</v>
      </c>
      <c r="C21" s="6">
        <v>2315</v>
      </c>
      <c r="D21" s="4">
        <v>355</v>
      </c>
      <c r="E21" s="6">
        <v>1947</v>
      </c>
      <c r="F21" s="4">
        <v>13</v>
      </c>
      <c r="H21">
        <v>1992</v>
      </c>
      <c r="I21">
        <v>1947.4</v>
      </c>
      <c r="J21">
        <v>12.68</v>
      </c>
      <c r="K21">
        <v>354.64</v>
      </c>
      <c r="L21">
        <f t="shared" ref="L21:L49" si="4">K21+J21+I21</f>
        <v>2314.7200000000003</v>
      </c>
      <c r="M21" s="28">
        <f t="shared" ref="M21:M49" si="5">I21-E21</f>
        <v>0.40000000000009095</v>
      </c>
      <c r="N21">
        <f t="shared" ref="N21:N49" si="6">J21-F21</f>
        <v>-0.32000000000000028</v>
      </c>
      <c r="O21">
        <f t="shared" ref="O21:O49" si="7">K21-D21</f>
        <v>-0.36000000000001364</v>
      </c>
      <c r="P21" s="28">
        <f t="shared" ref="P21:P49" si="8">L21-C21</f>
        <v>-0.27999999999974534</v>
      </c>
      <c r="Y21">
        <v>2005</v>
      </c>
      <c r="Z21">
        <v>1940.885</v>
      </c>
      <c r="AA21">
        <v>0</v>
      </c>
      <c r="AB21">
        <v>0</v>
      </c>
      <c r="AC21">
        <v>611.27499999999998</v>
      </c>
      <c r="AD21">
        <v>0</v>
      </c>
      <c r="AE21">
        <v>5.2999999999999999E-2</v>
      </c>
      <c r="AF21">
        <v>9.2999999999999999E-2</v>
      </c>
      <c r="AG21">
        <f t="shared" si="0"/>
        <v>0</v>
      </c>
      <c r="AH21" s="26">
        <f t="shared" si="1"/>
        <v>0</v>
      </c>
      <c r="AI21" s="26">
        <f t="shared" si="2"/>
        <v>0</v>
      </c>
      <c r="AJ21" s="26">
        <f t="shared" si="3"/>
        <v>0</v>
      </c>
      <c r="AK21" s="10">
        <v>2005</v>
      </c>
      <c r="AL21" s="11">
        <v>0</v>
      </c>
      <c r="AM21" s="12">
        <v>1940.885</v>
      </c>
      <c r="AN21" s="16"/>
      <c r="AO21" s="17"/>
      <c r="AP21" s="11">
        <v>0</v>
      </c>
      <c r="AQ21" s="12">
        <v>611.27499999999998</v>
      </c>
      <c r="AR21" s="13">
        <v>0</v>
      </c>
      <c r="AS21" s="14">
        <v>2552.16</v>
      </c>
    </row>
    <row r="22" spans="2:45" x14ac:dyDescent="0.25">
      <c r="B22" s="2">
        <v>1993</v>
      </c>
      <c r="C22" s="6">
        <v>2824</v>
      </c>
      <c r="D22" s="4">
        <v>581</v>
      </c>
      <c r="E22" s="6">
        <v>2242</v>
      </c>
      <c r="F22" s="4">
        <v>0</v>
      </c>
      <c r="H22">
        <v>1993</v>
      </c>
      <c r="I22">
        <v>2242.09</v>
      </c>
      <c r="J22">
        <v>0.24</v>
      </c>
      <c r="K22">
        <v>581.33000000000004</v>
      </c>
      <c r="L22">
        <f t="shared" si="4"/>
        <v>2823.6600000000003</v>
      </c>
      <c r="M22" s="28">
        <f t="shared" si="5"/>
        <v>9.0000000000145519E-2</v>
      </c>
      <c r="N22">
        <f t="shared" si="6"/>
        <v>0.24</v>
      </c>
      <c r="O22">
        <f t="shared" si="7"/>
        <v>0.33000000000004093</v>
      </c>
      <c r="P22" s="28">
        <f t="shared" si="8"/>
        <v>-0.33999999999969077</v>
      </c>
      <c r="Q22" s="10">
        <v>1993</v>
      </c>
      <c r="R22" s="15">
        <v>1</v>
      </c>
      <c r="T22" t="s">
        <v>6</v>
      </c>
      <c r="Y22">
        <v>2006</v>
      </c>
      <c r="Z22">
        <v>2679.0329999999999</v>
      </c>
      <c r="AA22">
        <v>0</v>
      </c>
      <c r="AB22">
        <v>9.4E-2</v>
      </c>
      <c r="AC22">
        <v>462.30099999999999</v>
      </c>
      <c r="AD22">
        <v>0.78600000000000003</v>
      </c>
      <c r="AE22">
        <v>0.02</v>
      </c>
      <c r="AF22">
        <v>3.5000000000000003E-2</v>
      </c>
      <c r="AG22">
        <f t="shared" si="0"/>
        <v>0.88</v>
      </c>
      <c r="AH22" s="26">
        <f t="shared" si="1"/>
        <v>9.6633812063373625E-13</v>
      </c>
      <c r="AI22" s="26">
        <f t="shared" si="2"/>
        <v>0</v>
      </c>
      <c r="AJ22" s="26">
        <f t="shared" si="3"/>
        <v>0</v>
      </c>
      <c r="AK22" s="10">
        <v>2006</v>
      </c>
      <c r="AL22" s="11">
        <v>0</v>
      </c>
      <c r="AM22" s="12">
        <v>2679.0329999999999</v>
      </c>
      <c r="AN22" s="11">
        <v>0</v>
      </c>
      <c r="AO22" s="12">
        <v>0.88</v>
      </c>
      <c r="AP22" s="11">
        <v>0</v>
      </c>
      <c r="AQ22" s="12">
        <v>462.30099999999902</v>
      </c>
      <c r="AR22" s="13">
        <v>0</v>
      </c>
      <c r="AS22" s="14">
        <v>3142.2140000000099</v>
      </c>
    </row>
    <row r="23" spans="2:45" x14ac:dyDescent="0.25">
      <c r="B23" s="2">
        <v>1994</v>
      </c>
      <c r="C23" s="6">
        <v>2525</v>
      </c>
      <c r="D23" s="4"/>
      <c r="E23" s="4"/>
      <c r="F23" s="4"/>
      <c r="H23">
        <v>1994</v>
      </c>
      <c r="I23">
        <v>2012.76</v>
      </c>
      <c r="J23">
        <v>13.24</v>
      </c>
      <c r="K23">
        <v>498.77</v>
      </c>
      <c r="L23">
        <f t="shared" si="4"/>
        <v>2524.77</v>
      </c>
      <c r="M23" s="28">
        <f>I23-E23</f>
        <v>2012.76</v>
      </c>
      <c r="N23">
        <f t="shared" si="6"/>
        <v>13.24</v>
      </c>
      <c r="O23">
        <f t="shared" si="7"/>
        <v>498.77</v>
      </c>
      <c r="P23" s="28">
        <f t="shared" si="8"/>
        <v>-0.23000000000001819</v>
      </c>
      <c r="Q23" s="10">
        <v>1994</v>
      </c>
      <c r="R23" s="15">
        <v>1</v>
      </c>
      <c r="Y23">
        <v>2007</v>
      </c>
      <c r="Z23">
        <v>2461.7930000000001</v>
      </c>
      <c r="AA23">
        <v>0</v>
      </c>
      <c r="AB23">
        <v>0.01</v>
      </c>
      <c r="AC23">
        <v>665.56799999999998</v>
      </c>
      <c r="AD23">
        <v>2.2200000000000002</v>
      </c>
      <c r="AE23">
        <v>3.9E-2</v>
      </c>
      <c r="AF23">
        <v>4.0000000000000001E-3</v>
      </c>
      <c r="AG23">
        <f t="shared" si="0"/>
        <v>2.23</v>
      </c>
      <c r="AH23" s="26">
        <f t="shared" si="1"/>
        <v>1.0231815394945443E-12</v>
      </c>
      <c r="AI23" s="26">
        <f t="shared" si="2"/>
        <v>0</v>
      </c>
      <c r="AJ23" s="26">
        <f t="shared" si="3"/>
        <v>0</v>
      </c>
      <c r="AK23" s="10">
        <v>2007</v>
      </c>
      <c r="AL23" s="11">
        <v>0</v>
      </c>
      <c r="AM23" s="12">
        <v>2461.7930000000001</v>
      </c>
      <c r="AN23" s="11">
        <v>0</v>
      </c>
      <c r="AO23" s="12">
        <v>2.23</v>
      </c>
      <c r="AP23" s="11">
        <v>0</v>
      </c>
      <c r="AQ23" s="12">
        <v>665.56799999999896</v>
      </c>
      <c r="AR23" s="13">
        <v>0</v>
      </c>
      <c r="AS23" s="14">
        <v>3129.5909999999999</v>
      </c>
    </row>
    <row r="24" spans="2:45" x14ac:dyDescent="0.25">
      <c r="B24" s="2">
        <v>1995</v>
      </c>
      <c r="C24" s="6">
        <v>2180</v>
      </c>
      <c r="D24" s="4">
        <v>589</v>
      </c>
      <c r="E24" s="6">
        <v>1563</v>
      </c>
      <c r="F24" s="4">
        <v>28</v>
      </c>
      <c r="H24">
        <v>1995</v>
      </c>
      <c r="I24">
        <v>1562.73</v>
      </c>
      <c r="J24">
        <v>28.02</v>
      </c>
      <c r="K24">
        <v>589.30999999999995</v>
      </c>
      <c r="L24">
        <f t="shared" si="4"/>
        <v>2180.06</v>
      </c>
      <c r="M24" s="28">
        <f t="shared" si="5"/>
        <v>-0.26999999999998181</v>
      </c>
      <c r="N24">
        <f t="shared" si="6"/>
        <v>1.9999999999999574E-2</v>
      </c>
      <c r="O24">
        <f t="shared" si="7"/>
        <v>0.30999999999994543</v>
      </c>
      <c r="P24" s="28">
        <f t="shared" si="8"/>
        <v>5.999999999994543E-2</v>
      </c>
      <c r="Q24" s="10">
        <v>1995</v>
      </c>
      <c r="R24" s="11">
        <v>0</v>
      </c>
      <c r="Y24">
        <v>2008</v>
      </c>
      <c r="Z24">
        <v>3148.8429999999998</v>
      </c>
      <c r="AA24">
        <v>0</v>
      </c>
      <c r="AB24">
        <v>0</v>
      </c>
      <c r="AC24">
        <v>297.36700000000002</v>
      </c>
      <c r="AD24">
        <v>7.0999999999999994E-2</v>
      </c>
      <c r="AE24">
        <v>6.5000000000000002E-2</v>
      </c>
      <c r="AF24">
        <v>0.17199999999999999</v>
      </c>
      <c r="AG24">
        <f t="shared" si="0"/>
        <v>7.0999999999999994E-2</v>
      </c>
      <c r="AH24" s="26">
        <f t="shared" si="1"/>
        <v>0</v>
      </c>
      <c r="AI24" s="26">
        <f t="shared" si="2"/>
        <v>0</v>
      </c>
      <c r="AJ24" s="26">
        <f t="shared" si="3"/>
        <v>0</v>
      </c>
      <c r="AK24" s="10">
        <v>2008</v>
      </c>
      <c r="AL24" s="11">
        <v>0</v>
      </c>
      <c r="AM24" s="12">
        <v>3148.8429999999998</v>
      </c>
      <c r="AN24" s="15">
        <v>1</v>
      </c>
      <c r="AO24" s="12">
        <v>7.0999999999999994E-2</v>
      </c>
      <c r="AP24" s="11">
        <v>0</v>
      </c>
      <c r="AQ24" s="12">
        <v>297.36700000000002</v>
      </c>
      <c r="AR24" s="13">
        <v>0</v>
      </c>
      <c r="AS24" s="14">
        <v>3446.2809999999999</v>
      </c>
    </row>
    <row r="25" spans="2:45" x14ac:dyDescent="0.25">
      <c r="B25" s="2">
        <v>1996</v>
      </c>
      <c r="C25" s="6">
        <v>3074</v>
      </c>
      <c r="D25" s="4">
        <v>807</v>
      </c>
      <c r="E25" s="6">
        <v>2166</v>
      </c>
      <c r="F25" s="4">
        <v>101</v>
      </c>
      <c r="H25">
        <v>1996</v>
      </c>
      <c r="I25">
        <v>2165.69</v>
      </c>
      <c r="J25">
        <v>100.93</v>
      </c>
      <c r="K25">
        <v>807.48</v>
      </c>
      <c r="L25">
        <f t="shared" si="4"/>
        <v>3074.1000000000004</v>
      </c>
      <c r="M25" s="28">
        <f t="shared" si="5"/>
        <v>-0.30999999999994543</v>
      </c>
      <c r="N25">
        <f t="shared" si="6"/>
        <v>-6.9999999999993179E-2</v>
      </c>
      <c r="O25">
        <f t="shared" si="7"/>
        <v>0.48000000000001819</v>
      </c>
      <c r="P25" s="28">
        <f t="shared" si="8"/>
        <v>0.1000000000003638</v>
      </c>
      <c r="Q25" s="10">
        <v>1996</v>
      </c>
      <c r="R25" s="11">
        <v>0</v>
      </c>
      <c r="Y25">
        <v>2009</v>
      </c>
      <c r="Z25">
        <v>3358.9549999999999</v>
      </c>
      <c r="AA25">
        <v>0</v>
      </c>
      <c r="AB25">
        <v>0.45600000000000002</v>
      </c>
      <c r="AC25">
        <v>303.20800000000003</v>
      </c>
      <c r="AD25">
        <v>0.56299999999999994</v>
      </c>
      <c r="AE25">
        <v>1.968</v>
      </c>
      <c r="AF25">
        <v>0.79100000000000004</v>
      </c>
      <c r="AG25">
        <f t="shared" si="0"/>
        <v>1.0189999999999999</v>
      </c>
      <c r="AH25" s="26">
        <f t="shared" si="1"/>
        <v>0</v>
      </c>
      <c r="AI25" s="26">
        <f t="shared" si="2"/>
        <v>-1.0004441719502211E-11</v>
      </c>
      <c r="AJ25" s="26">
        <f t="shared" si="3"/>
        <v>0</v>
      </c>
      <c r="AK25" s="10">
        <v>2009</v>
      </c>
      <c r="AL25" s="11">
        <v>0</v>
      </c>
      <c r="AM25" s="12">
        <v>3358.9550000000099</v>
      </c>
      <c r="AN25" s="11">
        <v>0</v>
      </c>
      <c r="AO25" s="12">
        <v>1.0189999999999999</v>
      </c>
      <c r="AP25" s="11">
        <v>0</v>
      </c>
      <c r="AQ25" s="12">
        <v>303.20800000000003</v>
      </c>
      <c r="AR25" s="13">
        <v>0</v>
      </c>
      <c r="AS25" s="14">
        <v>3663.1820000000198</v>
      </c>
    </row>
    <row r="26" spans="2:45" x14ac:dyDescent="0.25">
      <c r="B26" s="2">
        <v>1997</v>
      </c>
      <c r="C26" s="6">
        <v>2441</v>
      </c>
      <c r="D26" s="4"/>
      <c r="E26" s="4"/>
      <c r="F26" s="4"/>
      <c r="H26">
        <v>1997</v>
      </c>
      <c r="I26">
        <v>1933.59</v>
      </c>
      <c r="J26">
        <v>58.84</v>
      </c>
      <c r="K26">
        <v>448.71</v>
      </c>
      <c r="L26">
        <f t="shared" si="4"/>
        <v>2441.14</v>
      </c>
      <c r="M26" s="28">
        <f t="shared" si="5"/>
        <v>1933.59</v>
      </c>
      <c r="N26">
        <f t="shared" si="6"/>
        <v>58.84</v>
      </c>
      <c r="O26">
        <f t="shared" si="7"/>
        <v>448.71</v>
      </c>
      <c r="P26" s="28">
        <f t="shared" si="8"/>
        <v>0.13999999999987267</v>
      </c>
      <c r="Q26" s="10">
        <v>1997</v>
      </c>
      <c r="R26" s="15">
        <v>1</v>
      </c>
      <c r="T26" t="s">
        <v>23</v>
      </c>
      <c r="Y26">
        <v>2010</v>
      </c>
      <c r="Z26">
        <v>3402.8843366738001</v>
      </c>
      <c r="AA26">
        <v>0</v>
      </c>
      <c r="AB26">
        <v>0</v>
      </c>
      <c r="AC26">
        <v>461.8564495983</v>
      </c>
      <c r="AD26">
        <v>0.49522107659999998</v>
      </c>
      <c r="AE26">
        <v>0.63015572210000004</v>
      </c>
      <c r="AF26">
        <v>0.36932809589999999</v>
      </c>
      <c r="AG26">
        <f t="shared" si="0"/>
        <v>0.49522107659999998</v>
      </c>
      <c r="AH26" s="26">
        <f t="shared" si="1"/>
        <v>0</v>
      </c>
      <c r="AI26" s="26">
        <f t="shared" si="2"/>
        <v>0</v>
      </c>
      <c r="AJ26" s="26">
        <f t="shared" si="3"/>
        <v>0</v>
      </c>
      <c r="AK26" s="10">
        <v>2010</v>
      </c>
      <c r="AL26" s="11">
        <v>0</v>
      </c>
      <c r="AM26" s="12">
        <v>3402.8843366738001</v>
      </c>
      <c r="AN26" s="11">
        <v>0</v>
      </c>
      <c r="AO26" s="12">
        <v>0.49522107659999998</v>
      </c>
      <c r="AP26" s="11">
        <v>0</v>
      </c>
      <c r="AQ26" s="12">
        <v>461.8564495983</v>
      </c>
      <c r="AR26" s="13">
        <v>0</v>
      </c>
      <c r="AS26" s="14">
        <v>3865.2360073486998</v>
      </c>
    </row>
    <row r="27" spans="2:45" x14ac:dyDescent="0.25">
      <c r="B27" s="2">
        <v>1998</v>
      </c>
      <c r="C27" s="6">
        <v>1731</v>
      </c>
      <c r="D27" s="4"/>
      <c r="E27" s="4"/>
      <c r="F27" s="4"/>
      <c r="H27">
        <v>1998</v>
      </c>
      <c r="I27">
        <v>1168.1199999999999</v>
      </c>
      <c r="J27">
        <v>7.2</v>
      </c>
      <c r="K27">
        <v>555.79999999999995</v>
      </c>
      <c r="L27">
        <f t="shared" si="4"/>
        <v>1731.12</v>
      </c>
      <c r="M27" s="28">
        <f t="shared" si="5"/>
        <v>1168.1199999999999</v>
      </c>
      <c r="N27">
        <f t="shared" si="6"/>
        <v>7.2</v>
      </c>
      <c r="O27">
        <f t="shared" si="7"/>
        <v>555.79999999999995</v>
      </c>
      <c r="P27" s="28">
        <f t="shared" si="8"/>
        <v>0.11999999999989086</v>
      </c>
      <c r="Q27" s="10">
        <v>1998</v>
      </c>
      <c r="R27" s="15">
        <v>1</v>
      </c>
      <c r="Y27">
        <v>2011</v>
      </c>
      <c r="Z27">
        <v>2338.3225548128999</v>
      </c>
      <c r="AA27">
        <v>0</v>
      </c>
      <c r="AB27">
        <v>6.0124130000000003E-3</v>
      </c>
      <c r="AC27">
        <v>392.96872033720001</v>
      </c>
      <c r="AD27">
        <v>0.33067677340000001</v>
      </c>
      <c r="AE27">
        <v>0.16432215310000001</v>
      </c>
      <c r="AF27">
        <v>1.9069205499999999E-2</v>
      </c>
      <c r="AG27">
        <f t="shared" si="0"/>
        <v>0.33668918640000001</v>
      </c>
      <c r="AH27" s="26">
        <f t="shared" si="1"/>
        <v>0</v>
      </c>
      <c r="AI27" s="26">
        <f t="shared" si="2"/>
        <v>0</v>
      </c>
      <c r="AJ27" s="26">
        <f t="shared" si="3"/>
        <v>0</v>
      </c>
      <c r="AK27" s="10">
        <v>2011</v>
      </c>
      <c r="AL27" s="11">
        <v>0</v>
      </c>
      <c r="AM27" s="12">
        <v>2338.3225548128999</v>
      </c>
      <c r="AN27" s="11">
        <v>0</v>
      </c>
      <c r="AO27" s="12">
        <v>0.33668918640000001</v>
      </c>
      <c r="AP27" s="11">
        <v>0</v>
      </c>
      <c r="AQ27" s="12">
        <v>392.96872033720001</v>
      </c>
      <c r="AR27" s="13">
        <v>0</v>
      </c>
      <c r="AS27" s="14">
        <v>2731.6279643365001</v>
      </c>
    </row>
    <row r="28" spans="2:45" x14ac:dyDescent="0.25">
      <c r="B28" s="2">
        <v>1999</v>
      </c>
      <c r="C28" s="4">
        <v>897</v>
      </c>
      <c r="D28" s="4">
        <v>186</v>
      </c>
      <c r="E28" s="4">
        <v>687</v>
      </c>
      <c r="F28" s="4">
        <v>25</v>
      </c>
      <c r="H28">
        <v>1999</v>
      </c>
      <c r="I28">
        <v>686.76</v>
      </c>
      <c r="J28">
        <v>24.6</v>
      </c>
      <c r="K28">
        <v>185.96</v>
      </c>
      <c r="L28">
        <f t="shared" si="4"/>
        <v>897.31999999999994</v>
      </c>
      <c r="M28" s="28">
        <f t="shared" si="5"/>
        <v>-0.24000000000000909</v>
      </c>
      <c r="N28">
        <f t="shared" si="6"/>
        <v>-0.39999999999999858</v>
      </c>
      <c r="O28">
        <f t="shared" si="7"/>
        <v>-3.9999999999992042E-2</v>
      </c>
      <c r="P28" s="28">
        <f t="shared" si="8"/>
        <v>0.31999999999993634</v>
      </c>
      <c r="Q28" s="10">
        <v>1999</v>
      </c>
      <c r="R28" s="11">
        <v>0</v>
      </c>
      <c r="T28" t="s">
        <v>8</v>
      </c>
      <c r="U28" t="s">
        <v>22</v>
      </c>
      <c r="Y28">
        <v>2012</v>
      </c>
      <c r="Z28">
        <v>1890.3472332291999</v>
      </c>
      <c r="AA28">
        <v>0</v>
      </c>
      <c r="AB28">
        <v>0</v>
      </c>
      <c r="AC28">
        <v>276.68854539070003</v>
      </c>
      <c r="AD28">
        <v>0.19594482120000001</v>
      </c>
      <c r="AE28">
        <v>1.6602065614999999</v>
      </c>
      <c r="AF28">
        <v>0.15668417600000001</v>
      </c>
      <c r="AG28">
        <f t="shared" si="0"/>
        <v>0.19594482120000001</v>
      </c>
      <c r="AH28" s="26">
        <f t="shared" si="1"/>
        <v>0</v>
      </c>
      <c r="AI28" s="26">
        <f t="shared" si="2"/>
        <v>0</v>
      </c>
      <c r="AJ28" s="26">
        <f t="shared" si="3"/>
        <v>0</v>
      </c>
      <c r="AK28" s="10">
        <v>2012</v>
      </c>
      <c r="AL28" s="11">
        <v>0</v>
      </c>
      <c r="AM28" s="12">
        <v>1890.3472332291999</v>
      </c>
      <c r="AN28" s="11">
        <v>0</v>
      </c>
      <c r="AO28" s="12">
        <v>0.19594482120000001</v>
      </c>
      <c r="AP28" s="11">
        <v>0</v>
      </c>
      <c r="AQ28" s="12">
        <v>276.68854539070003</v>
      </c>
      <c r="AR28" s="13">
        <v>0</v>
      </c>
      <c r="AS28" s="14">
        <v>2167.2317234410998</v>
      </c>
    </row>
    <row r="29" spans="2:45" x14ac:dyDescent="0.25">
      <c r="B29" s="2">
        <v>2000</v>
      </c>
      <c r="C29" s="6">
        <v>1548</v>
      </c>
      <c r="D29" s="4"/>
      <c r="E29" s="4"/>
      <c r="F29" s="4"/>
      <c r="H29">
        <v>2000</v>
      </c>
      <c r="I29">
        <v>1273.6500000000001</v>
      </c>
      <c r="J29">
        <v>15.34</v>
      </c>
      <c r="K29">
        <v>258.83999999999997</v>
      </c>
      <c r="L29">
        <f t="shared" si="4"/>
        <v>1547.83</v>
      </c>
      <c r="M29" s="28">
        <f t="shared" si="5"/>
        <v>1273.6500000000001</v>
      </c>
      <c r="N29">
        <f t="shared" si="6"/>
        <v>15.34</v>
      </c>
      <c r="O29">
        <f t="shared" si="7"/>
        <v>258.83999999999997</v>
      </c>
      <c r="P29" s="28">
        <f t="shared" si="8"/>
        <v>-0.17000000000007276</v>
      </c>
      <c r="Q29" s="10">
        <v>2000</v>
      </c>
      <c r="R29" s="15">
        <v>1</v>
      </c>
      <c r="T29">
        <v>2013</v>
      </c>
      <c r="U29">
        <v>2798</v>
      </c>
      <c r="V29">
        <f>U29-Z29-AC29-AG29</f>
        <v>-20.701910166400165</v>
      </c>
      <c r="W29" s="27">
        <f>V29/U29</f>
        <v>-7.3988242195854766E-3</v>
      </c>
      <c r="Y29">
        <v>2013</v>
      </c>
      <c r="Z29">
        <v>2230.3605598170002</v>
      </c>
      <c r="AA29">
        <v>0</v>
      </c>
      <c r="AB29">
        <v>2.92587921E-2</v>
      </c>
      <c r="AC29">
        <v>588.15449236029997</v>
      </c>
      <c r="AD29">
        <v>0.157599197</v>
      </c>
      <c r="AE29">
        <v>0.51248230049999999</v>
      </c>
      <c r="AF29">
        <v>0.61738154899999997</v>
      </c>
      <c r="AG29">
        <f t="shared" si="0"/>
        <v>0.18685798910000001</v>
      </c>
      <c r="AH29" s="26">
        <f t="shared" si="1"/>
        <v>0</v>
      </c>
      <c r="AI29" s="26">
        <f t="shared" si="2"/>
        <v>0</v>
      </c>
      <c r="AJ29" s="26">
        <f t="shared" si="3"/>
        <v>0</v>
      </c>
      <c r="AK29" s="10">
        <v>2013</v>
      </c>
      <c r="AL29" s="11">
        <v>0</v>
      </c>
      <c r="AM29" s="12">
        <v>2230.3605598170002</v>
      </c>
      <c r="AN29" s="11">
        <v>0</v>
      </c>
      <c r="AO29" s="12">
        <v>0.18685798910000001</v>
      </c>
      <c r="AP29" s="11">
        <v>0</v>
      </c>
      <c r="AQ29" s="12">
        <v>588.15449236029997</v>
      </c>
      <c r="AR29" s="13">
        <v>0</v>
      </c>
      <c r="AS29" s="14">
        <v>2818.7019101664</v>
      </c>
    </row>
    <row r="30" spans="2:45" x14ac:dyDescent="0.25">
      <c r="B30" s="2">
        <v>2001</v>
      </c>
      <c r="C30" s="6">
        <v>1912</v>
      </c>
      <c r="D30" s="4"/>
      <c r="E30" s="4"/>
      <c r="F30" s="4"/>
      <c r="H30">
        <v>2001</v>
      </c>
      <c r="I30">
        <v>1311.06</v>
      </c>
      <c r="J30">
        <v>0.48</v>
      </c>
      <c r="K30">
        <v>600.20000000000005</v>
      </c>
      <c r="L30">
        <f t="shared" si="4"/>
        <v>1911.74</v>
      </c>
      <c r="M30" s="28">
        <f t="shared" si="5"/>
        <v>1311.06</v>
      </c>
      <c r="N30">
        <f t="shared" si="6"/>
        <v>0.48</v>
      </c>
      <c r="O30">
        <f t="shared" si="7"/>
        <v>600.20000000000005</v>
      </c>
      <c r="P30" s="28">
        <f t="shared" si="8"/>
        <v>-0.25999999999999091</v>
      </c>
      <c r="Q30" s="10">
        <v>2001</v>
      </c>
      <c r="R30" s="15">
        <v>1</v>
      </c>
      <c r="T30">
        <v>2014</v>
      </c>
      <c r="U30">
        <v>2551</v>
      </c>
      <c r="V30">
        <f t="shared" ref="V30:V36" si="9">U30-Z30-AC30-AG30</f>
        <v>-5.7807373934000941</v>
      </c>
      <c r="W30" s="27">
        <f t="shared" ref="W30:W36" si="10">V30/U30</f>
        <v>-2.266067186750331E-3</v>
      </c>
      <c r="Y30">
        <v>2014</v>
      </c>
      <c r="Z30">
        <v>2336.9250218489001</v>
      </c>
      <c r="AA30">
        <v>0</v>
      </c>
      <c r="AB30">
        <v>0.1444042062</v>
      </c>
      <c r="AC30">
        <v>218.95228845770001</v>
      </c>
      <c r="AD30">
        <v>0.75902288060000001</v>
      </c>
      <c r="AE30">
        <v>2.407534456</v>
      </c>
      <c r="AF30">
        <v>0.114039865</v>
      </c>
      <c r="AG30">
        <f t="shared" si="0"/>
        <v>0.90342708680000006</v>
      </c>
      <c r="AH30" s="26">
        <f t="shared" si="1"/>
        <v>0</v>
      </c>
      <c r="AI30" s="26">
        <f t="shared" si="2"/>
        <v>0</v>
      </c>
      <c r="AJ30" s="26">
        <f t="shared" si="3"/>
        <v>0</v>
      </c>
      <c r="AK30" s="10">
        <v>2014</v>
      </c>
      <c r="AL30" s="11">
        <v>0</v>
      </c>
      <c r="AM30" s="12">
        <v>2336.9250218489001</v>
      </c>
      <c r="AN30" s="11">
        <v>0</v>
      </c>
      <c r="AO30" s="12">
        <v>0.90342708679999995</v>
      </c>
      <c r="AP30" s="11">
        <v>0</v>
      </c>
      <c r="AQ30" s="12">
        <v>218.95228845770001</v>
      </c>
      <c r="AR30" s="13">
        <v>0</v>
      </c>
      <c r="AS30" s="14">
        <v>2556.7807373934002</v>
      </c>
    </row>
    <row r="31" spans="2:45" x14ac:dyDescent="0.25">
      <c r="B31" s="2">
        <v>2002</v>
      </c>
      <c r="C31" s="6">
        <v>2146</v>
      </c>
      <c r="D31" s="4"/>
      <c r="E31" s="4"/>
      <c r="F31" s="4"/>
      <c r="H31">
        <v>2002</v>
      </c>
      <c r="I31">
        <v>1725.1</v>
      </c>
      <c r="J31">
        <v>0.17</v>
      </c>
      <c r="K31">
        <v>420.48</v>
      </c>
      <c r="L31">
        <f t="shared" si="4"/>
        <v>2145.75</v>
      </c>
      <c r="M31" s="28">
        <f t="shared" si="5"/>
        <v>1725.1</v>
      </c>
      <c r="N31">
        <f t="shared" si="6"/>
        <v>0.17</v>
      </c>
      <c r="O31">
        <f t="shared" si="7"/>
        <v>420.48</v>
      </c>
      <c r="P31" s="28">
        <f t="shared" si="8"/>
        <v>-0.25</v>
      </c>
      <c r="Q31" s="10">
        <v>2002</v>
      </c>
      <c r="R31" s="15">
        <v>1</v>
      </c>
      <c r="T31">
        <v>2015</v>
      </c>
      <c r="U31">
        <v>1977</v>
      </c>
      <c r="V31">
        <f t="shared" si="9"/>
        <v>-24.289216818700002</v>
      </c>
      <c r="W31" s="27">
        <f t="shared" si="10"/>
        <v>-1.228589621583207E-2</v>
      </c>
      <c r="Y31">
        <v>2015</v>
      </c>
      <c r="Z31">
        <v>1801.9487734503</v>
      </c>
      <c r="AA31">
        <v>0</v>
      </c>
      <c r="AB31">
        <v>1.28247951E-2</v>
      </c>
      <c r="AC31">
        <v>198.7310639268</v>
      </c>
      <c r="AD31">
        <v>0.59655464650000001</v>
      </c>
      <c r="AE31">
        <v>0.3137516937</v>
      </c>
      <c r="AF31">
        <v>0.32513304929999998</v>
      </c>
      <c r="AG31">
        <f t="shared" si="0"/>
        <v>0.60937944160000002</v>
      </c>
      <c r="AH31" s="26">
        <f t="shared" si="1"/>
        <v>0</v>
      </c>
      <c r="AI31" s="26">
        <f t="shared" si="2"/>
        <v>0</v>
      </c>
      <c r="AJ31" s="26">
        <f t="shared" si="3"/>
        <v>0</v>
      </c>
      <c r="AK31" s="10">
        <v>2015</v>
      </c>
      <c r="AL31" s="11">
        <v>0</v>
      </c>
      <c r="AM31" s="12">
        <v>1801.9487734503</v>
      </c>
      <c r="AN31" s="11">
        <v>0</v>
      </c>
      <c r="AO31" s="12">
        <v>0.60937944160000002</v>
      </c>
      <c r="AP31" s="11">
        <v>0</v>
      </c>
      <c r="AQ31" s="12">
        <v>198.7310639268</v>
      </c>
      <c r="AR31" s="13">
        <v>0</v>
      </c>
      <c r="AS31" s="14">
        <v>2001.2892168187</v>
      </c>
    </row>
    <row r="32" spans="2:45" x14ac:dyDescent="0.25">
      <c r="B32" s="2">
        <v>2003</v>
      </c>
      <c r="C32" s="6">
        <v>2459</v>
      </c>
      <c r="D32" s="4">
        <v>525</v>
      </c>
      <c r="E32" s="6">
        <v>1934</v>
      </c>
      <c r="F32" s="4">
        <v>0</v>
      </c>
      <c r="H32">
        <v>2003</v>
      </c>
      <c r="I32">
        <v>1934.299</v>
      </c>
      <c r="J32">
        <v>5.5E-2</v>
      </c>
      <c r="K32">
        <v>525.06899999999996</v>
      </c>
      <c r="L32">
        <f t="shared" si="4"/>
        <v>2459.4229999999998</v>
      </c>
      <c r="M32" s="28">
        <f t="shared" si="5"/>
        <v>0.29899999999997817</v>
      </c>
      <c r="N32">
        <f t="shared" si="6"/>
        <v>5.5E-2</v>
      </c>
      <c r="O32">
        <f t="shared" si="7"/>
        <v>6.8999999999959982E-2</v>
      </c>
      <c r="P32" s="28">
        <f t="shared" si="8"/>
        <v>0.42299999999977445</v>
      </c>
      <c r="Q32" s="10">
        <v>2003</v>
      </c>
      <c r="R32" s="11">
        <v>0</v>
      </c>
      <c r="T32">
        <v>2016</v>
      </c>
      <c r="U32">
        <v>2394</v>
      </c>
      <c r="V32">
        <f t="shared" si="9"/>
        <v>-27.596556957400104</v>
      </c>
      <c r="W32" s="27">
        <f t="shared" si="10"/>
        <v>-1.1527383858563117E-2</v>
      </c>
      <c r="Y32">
        <v>2016</v>
      </c>
      <c r="Z32">
        <v>2191.0416632890001</v>
      </c>
      <c r="AA32">
        <v>0</v>
      </c>
      <c r="AB32">
        <v>2.6901061300000001E-2</v>
      </c>
      <c r="AC32">
        <v>228.4094549783</v>
      </c>
      <c r="AD32">
        <v>2.1185376288</v>
      </c>
      <c r="AE32">
        <v>1.1443717630000001</v>
      </c>
      <c r="AF32">
        <v>0.14035757730000001</v>
      </c>
      <c r="AG32">
        <f t="shared" si="0"/>
        <v>2.1454386900999998</v>
      </c>
      <c r="AH32" s="26">
        <f t="shared" si="1"/>
        <v>0</v>
      </c>
      <c r="AI32" s="26">
        <f t="shared" si="2"/>
        <v>0</v>
      </c>
      <c r="AJ32" s="26">
        <f t="shared" si="3"/>
        <v>0</v>
      </c>
      <c r="AK32" s="10">
        <v>2016</v>
      </c>
      <c r="AL32" s="11">
        <v>0</v>
      </c>
      <c r="AM32" s="12">
        <v>2191.0416632890001</v>
      </c>
      <c r="AN32" s="11">
        <v>0</v>
      </c>
      <c r="AO32" s="12">
        <v>2.1454386901000002</v>
      </c>
      <c r="AP32" s="11">
        <v>0</v>
      </c>
      <c r="AQ32" s="12">
        <v>228.4094549783</v>
      </c>
      <c r="AR32" s="13">
        <v>0</v>
      </c>
      <c r="AS32" s="14">
        <v>2421.5965569574</v>
      </c>
    </row>
    <row r="33" spans="2:45" x14ac:dyDescent="0.25">
      <c r="B33" s="2">
        <v>2004</v>
      </c>
      <c r="C33" s="6">
        <v>2398</v>
      </c>
      <c r="D33" s="4"/>
      <c r="E33" s="4"/>
      <c r="F33" s="4"/>
      <c r="H33">
        <v>2004</v>
      </c>
      <c r="I33">
        <v>1570.614</v>
      </c>
      <c r="J33">
        <v>0.01</v>
      </c>
      <c r="K33">
        <v>827.625</v>
      </c>
      <c r="L33">
        <f t="shared" si="4"/>
        <v>2398.2489999999998</v>
      </c>
      <c r="M33" s="28">
        <f t="shared" si="5"/>
        <v>1570.614</v>
      </c>
      <c r="N33">
        <f t="shared" si="6"/>
        <v>0.01</v>
      </c>
      <c r="O33">
        <f t="shared" si="7"/>
        <v>827.625</v>
      </c>
      <c r="P33" s="28">
        <f t="shared" si="8"/>
        <v>0.24899999999979627</v>
      </c>
      <c r="Q33" s="10">
        <v>2004</v>
      </c>
      <c r="R33" s="15">
        <v>1</v>
      </c>
      <c r="T33">
        <v>2017</v>
      </c>
      <c r="U33">
        <v>1951</v>
      </c>
      <c r="V33">
        <f t="shared" si="9"/>
        <v>-99.546533305300017</v>
      </c>
      <c r="W33" s="27">
        <f t="shared" si="10"/>
        <v>-5.1023338444541266E-2</v>
      </c>
      <c r="Y33">
        <v>2017</v>
      </c>
      <c r="Z33">
        <v>1977.7347063989</v>
      </c>
      <c r="AA33">
        <v>0</v>
      </c>
      <c r="AB33">
        <v>1.5719089700000001E-2</v>
      </c>
      <c r="AC33">
        <v>72.667735651000001</v>
      </c>
      <c r="AD33">
        <v>0.12837216570000001</v>
      </c>
      <c r="AE33">
        <v>0.45728970870000002</v>
      </c>
      <c r="AF33">
        <v>0.17702888850000001</v>
      </c>
      <c r="AG33">
        <f t="shared" si="0"/>
        <v>0.14409125540000001</v>
      </c>
      <c r="AH33" s="26">
        <f t="shared" si="1"/>
        <v>0</v>
      </c>
      <c r="AI33" s="26">
        <f t="shared" si="2"/>
        <v>0</v>
      </c>
      <c r="AJ33" s="26">
        <f t="shared" si="3"/>
        <v>0</v>
      </c>
      <c r="AK33" s="10">
        <v>2017</v>
      </c>
      <c r="AL33" s="11">
        <v>0</v>
      </c>
      <c r="AM33" s="12">
        <v>1977.7347063989</v>
      </c>
      <c r="AN33" s="11">
        <v>0</v>
      </c>
      <c r="AO33" s="12">
        <v>0.14409125540000001</v>
      </c>
      <c r="AP33" s="11">
        <v>0</v>
      </c>
      <c r="AQ33" s="12">
        <v>72.667735651000001</v>
      </c>
      <c r="AR33" s="13">
        <v>0</v>
      </c>
      <c r="AS33" s="14">
        <v>2050.5465333052998</v>
      </c>
    </row>
    <row r="34" spans="2:45" x14ac:dyDescent="0.25">
      <c r="B34" s="2">
        <v>2005</v>
      </c>
      <c r="C34" s="6">
        <v>2552</v>
      </c>
      <c r="D34" s="4">
        <v>611</v>
      </c>
      <c r="E34" s="6">
        <v>1941</v>
      </c>
      <c r="F34" s="4"/>
      <c r="H34">
        <v>2005</v>
      </c>
      <c r="I34">
        <v>1940.885</v>
      </c>
      <c r="J34">
        <v>0</v>
      </c>
      <c r="K34">
        <v>611.27499999999998</v>
      </c>
      <c r="L34">
        <f t="shared" si="4"/>
        <v>2552.16</v>
      </c>
      <c r="M34" s="28">
        <f t="shared" si="5"/>
        <v>-0.11500000000000909</v>
      </c>
      <c r="N34">
        <f t="shared" si="6"/>
        <v>0</v>
      </c>
      <c r="O34">
        <f t="shared" si="7"/>
        <v>0.27499999999997726</v>
      </c>
      <c r="P34" s="28">
        <f t="shared" si="8"/>
        <v>0.15999999999985448</v>
      </c>
      <c r="Q34" s="10">
        <v>2005</v>
      </c>
      <c r="R34" s="16"/>
      <c r="T34">
        <v>2018</v>
      </c>
      <c r="U34">
        <v>2093</v>
      </c>
      <c r="V34">
        <f t="shared" si="9"/>
        <v>-108.92355008679976</v>
      </c>
      <c r="W34" s="27">
        <f t="shared" si="10"/>
        <v>-5.2041829950692675E-2</v>
      </c>
      <c r="Y34">
        <v>2018</v>
      </c>
      <c r="Z34">
        <v>2051.0587531862998</v>
      </c>
      <c r="AA34">
        <v>0</v>
      </c>
      <c r="AB34">
        <v>7.5028368499999998E-2</v>
      </c>
      <c r="AC34">
        <v>150.49278739709999</v>
      </c>
      <c r="AD34">
        <v>0.2969811349</v>
      </c>
      <c r="AE34">
        <v>0.87934327059999995</v>
      </c>
      <c r="AF34">
        <v>0.27150224740000001</v>
      </c>
      <c r="AG34">
        <f t="shared" si="0"/>
        <v>0.3720095034</v>
      </c>
      <c r="AH34" s="26">
        <f t="shared" si="1"/>
        <v>0</v>
      </c>
      <c r="AI34" s="26">
        <f t="shared" si="2"/>
        <v>0</v>
      </c>
      <c r="AJ34" s="26">
        <f t="shared" si="3"/>
        <v>0</v>
      </c>
      <c r="AK34" s="10">
        <v>2018</v>
      </c>
      <c r="AL34" s="11">
        <v>0</v>
      </c>
      <c r="AM34" s="12">
        <v>2051.0587531862998</v>
      </c>
      <c r="AN34" s="11">
        <v>0</v>
      </c>
      <c r="AO34" s="12">
        <v>0.3720095034</v>
      </c>
      <c r="AP34" s="11">
        <v>0</v>
      </c>
      <c r="AQ34" s="12">
        <v>150.49278739709999</v>
      </c>
      <c r="AR34" s="13">
        <v>0</v>
      </c>
      <c r="AS34" s="14">
        <v>2201.9235500867999</v>
      </c>
    </row>
    <row r="35" spans="2:45" x14ac:dyDescent="0.25">
      <c r="B35" s="2">
        <v>2006</v>
      </c>
      <c r="C35" s="6">
        <v>3142</v>
      </c>
      <c r="D35" s="4">
        <v>462</v>
      </c>
      <c r="E35" s="6">
        <v>2679</v>
      </c>
      <c r="F35" s="4">
        <v>1</v>
      </c>
      <c r="H35">
        <v>2006</v>
      </c>
      <c r="I35">
        <v>2679.0329999999999</v>
      </c>
      <c r="J35">
        <v>0.88</v>
      </c>
      <c r="K35">
        <v>462.30099999999999</v>
      </c>
      <c r="L35">
        <f t="shared" si="4"/>
        <v>3142.2139999999999</v>
      </c>
      <c r="M35" s="28">
        <f t="shared" si="5"/>
        <v>3.2999999999901775E-2</v>
      </c>
      <c r="N35">
        <f t="shared" si="6"/>
        <v>-0.12</v>
      </c>
      <c r="O35">
        <f t="shared" si="7"/>
        <v>0.30099999999998772</v>
      </c>
      <c r="P35" s="28">
        <f t="shared" si="8"/>
        <v>0.21399999999994179</v>
      </c>
      <c r="Q35" s="10">
        <v>2006</v>
      </c>
      <c r="R35" s="11">
        <v>0</v>
      </c>
      <c r="T35">
        <v>2019</v>
      </c>
      <c r="U35">
        <v>2517</v>
      </c>
      <c r="V35">
        <f t="shared" si="9"/>
        <v>-151.0682003982001</v>
      </c>
      <c r="W35" s="27">
        <f t="shared" si="10"/>
        <v>-6.0019149939690146E-2</v>
      </c>
      <c r="Y35">
        <v>2019</v>
      </c>
      <c r="Z35">
        <v>2457.3234969074001</v>
      </c>
      <c r="AA35">
        <v>0</v>
      </c>
      <c r="AB35">
        <v>0.1196662154</v>
      </c>
      <c r="AC35">
        <v>210.2935661761</v>
      </c>
      <c r="AD35">
        <v>0.33147109930000002</v>
      </c>
      <c r="AE35">
        <v>0.1157088805</v>
      </c>
      <c r="AF35">
        <v>9.9344941399999998E-2</v>
      </c>
      <c r="AG35">
        <f t="shared" si="0"/>
        <v>0.45113731470000001</v>
      </c>
      <c r="AH35" s="26">
        <f t="shared" si="1"/>
        <v>0</v>
      </c>
      <c r="AI35" s="26">
        <f t="shared" si="2"/>
        <v>0</v>
      </c>
      <c r="AJ35" s="26">
        <f t="shared" si="3"/>
        <v>0</v>
      </c>
      <c r="AK35" s="10">
        <v>2019</v>
      </c>
      <c r="AL35" s="11">
        <v>0</v>
      </c>
      <c r="AM35" s="12">
        <v>2457.3234969074001</v>
      </c>
      <c r="AN35" s="11">
        <v>0</v>
      </c>
      <c r="AO35" s="12">
        <v>0.45113731470000001</v>
      </c>
      <c r="AP35" s="11">
        <v>0</v>
      </c>
      <c r="AQ35" s="12">
        <v>210.2935661761</v>
      </c>
      <c r="AR35" s="13">
        <v>0</v>
      </c>
      <c r="AS35" s="14">
        <v>2668.0682003982001</v>
      </c>
    </row>
    <row r="36" spans="2:45" x14ac:dyDescent="0.25">
      <c r="B36" s="2">
        <v>2007</v>
      </c>
      <c r="C36" s="6">
        <v>3130</v>
      </c>
      <c r="D36" s="4">
        <v>666</v>
      </c>
      <c r="E36" s="6">
        <v>2462</v>
      </c>
      <c r="F36" s="4">
        <v>2</v>
      </c>
      <c r="H36">
        <v>2007</v>
      </c>
      <c r="I36">
        <v>2461.7930000000001</v>
      </c>
      <c r="J36">
        <v>2.23</v>
      </c>
      <c r="K36">
        <v>665.56799999999998</v>
      </c>
      <c r="L36">
        <f t="shared" si="4"/>
        <v>3129.5910000000003</v>
      </c>
      <c r="M36" s="28">
        <f t="shared" si="5"/>
        <v>-0.20699999999987995</v>
      </c>
      <c r="N36">
        <f t="shared" si="6"/>
        <v>0.22999999999999998</v>
      </c>
      <c r="O36">
        <f t="shared" si="7"/>
        <v>-0.43200000000001637</v>
      </c>
      <c r="P36" s="28">
        <f t="shared" si="8"/>
        <v>-0.40899999999965075</v>
      </c>
      <c r="Q36" s="10">
        <v>2007</v>
      </c>
      <c r="R36" s="11">
        <v>0</v>
      </c>
      <c r="T36">
        <v>2020</v>
      </c>
      <c r="U36">
        <v>1570</v>
      </c>
      <c r="V36">
        <f t="shared" si="9"/>
        <v>2.7094392381999244</v>
      </c>
      <c r="W36" s="27">
        <f t="shared" si="10"/>
        <v>1.7257574765604613E-3</v>
      </c>
      <c r="Y36">
        <v>2020</v>
      </c>
      <c r="Z36">
        <v>1559.5093115714001</v>
      </c>
      <c r="AA36">
        <v>0</v>
      </c>
      <c r="AB36">
        <v>3.7980019300000001E-2</v>
      </c>
      <c r="AC36">
        <v>7.6801883037999996</v>
      </c>
      <c r="AD36">
        <v>6.3080867299999996E-2</v>
      </c>
      <c r="AE36">
        <v>8.8460830800000001E-2</v>
      </c>
      <c r="AF36">
        <v>2.36365701E-2</v>
      </c>
      <c r="AG36">
        <f t="shared" si="0"/>
        <v>0.1010608866</v>
      </c>
      <c r="AH36" s="26">
        <f t="shared" si="1"/>
        <v>0</v>
      </c>
      <c r="AI36" s="26">
        <f t="shared" si="2"/>
        <v>0</v>
      </c>
      <c r="AJ36" s="26">
        <f t="shared" si="3"/>
        <v>0</v>
      </c>
      <c r="AK36" s="10">
        <v>2020</v>
      </c>
      <c r="AL36" s="11">
        <v>0</v>
      </c>
      <c r="AM36" s="12">
        <v>1559.5093115714001</v>
      </c>
      <c r="AN36" s="11">
        <v>0</v>
      </c>
      <c r="AO36" s="12">
        <v>0.1010608866</v>
      </c>
      <c r="AP36" s="11">
        <v>0</v>
      </c>
      <c r="AQ36" s="12">
        <v>7.6801883037999996</v>
      </c>
      <c r="AR36" s="13">
        <v>0</v>
      </c>
      <c r="AS36" s="14">
        <v>1567.2905607618</v>
      </c>
    </row>
    <row r="37" spans="2:45" x14ac:dyDescent="0.25">
      <c r="B37" s="2">
        <v>2008</v>
      </c>
      <c r="C37" s="6">
        <v>3446</v>
      </c>
      <c r="D37" s="4"/>
      <c r="E37" s="4"/>
      <c r="F37" s="4"/>
      <c r="H37">
        <v>2008</v>
      </c>
      <c r="I37">
        <v>3148.8429999999998</v>
      </c>
      <c r="J37">
        <v>7.0999999999999994E-2</v>
      </c>
      <c r="K37">
        <v>297.36700000000002</v>
      </c>
      <c r="L37">
        <f t="shared" si="4"/>
        <v>3446.2809999999999</v>
      </c>
      <c r="M37" s="28">
        <f t="shared" si="5"/>
        <v>3148.8429999999998</v>
      </c>
      <c r="N37">
        <f t="shared" si="6"/>
        <v>7.0999999999999994E-2</v>
      </c>
      <c r="O37">
        <f t="shared" si="7"/>
        <v>297.36700000000002</v>
      </c>
      <c r="P37" s="28">
        <f t="shared" si="8"/>
        <v>0.28099999999994907</v>
      </c>
      <c r="Q37" s="10">
        <v>2008</v>
      </c>
      <c r="R37" s="15">
        <v>1</v>
      </c>
    </row>
    <row r="38" spans="2:45" x14ac:dyDescent="0.25">
      <c r="B38" s="2">
        <v>2009</v>
      </c>
      <c r="C38" s="6">
        <v>3663</v>
      </c>
      <c r="D38" s="4">
        <v>303</v>
      </c>
      <c r="E38" s="6">
        <v>3359</v>
      </c>
      <c r="F38" s="4">
        <v>1</v>
      </c>
      <c r="H38">
        <v>2009</v>
      </c>
      <c r="I38">
        <v>3358.9549999999999</v>
      </c>
      <c r="J38">
        <v>1.0189999999999999</v>
      </c>
      <c r="K38">
        <v>303.20800000000003</v>
      </c>
      <c r="L38">
        <f t="shared" si="4"/>
        <v>3663.1819999999998</v>
      </c>
      <c r="M38" s="28">
        <f t="shared" si="5"/>
        <v>-4.500000000007276E-2</v>
      </c>
      <c r="N38">
        <f t="shared" si="6"/>
        <v>1.8999999999999906E-2</v>
      </c>
      <c r="O38">
        <f t="shared" si="7"/>
        <v>0.20800000000002683</v>
      </c>
      <c r="P38" s="28">
        <f t="shared" si="8"/>
        <v>0.181999999999789</v>
      </c>
    </row>
    <row r="39" spans="2:45" x14ac:dyDescent="0.25">
      <c r="B39" s="2">
        <v>2010</v>
      </c>
      <c r="C39" s="6">
        <v>3856</v>
      </c>
      <c r="D39" s="4">
        <v>462</v>
      </c>
      <c r="E39" s="6">
        <v>3394</v>
      </c>
      <c r="F39" s="4">
        <v>0</v>
      </c>
      <c r="H39">
        <v>2010</v>
      </c>
      <c r="I39">
        <v>3402.8843366738001</v>
      </c>
      <c r="J39">
        <v>0.49522107659999998</v>
      </c>
      <c r="K39">
        <v>461.8564495983</v>
      </c>
      <c r="L39">
        <f t="shared" si="4"/>
        <v>3865.2360073487002</v>
      </c>
      <c r="M39" s="28">
        <f t="shared" si="5"/>
        <v>8.884336673800135</v>
      </c>
      <c r="N39">
        <f t="shared" si="6"/>
        <v>0.49522107659999998</v>
      </c>
      <c r="O39">
        <f t="shared" si="7"/>
        <v>-0.14355040169999711</v>
      </c>
      <c r="P39" s="28">
        <f t="shared" si="8"/>
        <v>9.236007348700241</v>
      </c>
    </row>
    <row r="40" spans="2:45" x14ac:dyDescent="0.25">
      <c r="B40" s="2">
        <v>2011</v>
      </c>
      <c r="C40" s="6">
        <v>2732</v>
      </c>
      <c r="D40" s="4">
        <v>393</v>
      </c>
      <c r="E40" s="6">
        <v>2338</v>
      </c>
      <c r="F40" s="4">
        <v>0</v>
      </c>
      <c r="H40">
        <v>2011</v>
      </c>
      <c r="I40">
        <v>2338.3278404092998</v>
      </c>
      <c r="J40">
        <v>0.33668918640000001</v>
      </c>
      <c r="K40">
        <v>392.96872033720001</v>
      </c>
      <c r="L40">
        <f t="shared" si="4"/>
        <v>2731.6332499329001</v>
      </c>
      <c r="M40" s="28">
        <f t="shared" si="5"/>
        <v>0.32784040929982439</v>
      </c>
      <c r="N40">
        <f t="shared" si="6"/>
        <v>0.33668918640000001</v>
      </c>
      <c r="O40">
        <f t="shared" si="7"/>
        <v>-3.1279662799988728E-2</v>
      </c>
      <c r="P40" s="28">
        <f t="shared" si="8"/>
        <v>-0.36675006709992886</v>
      </c>
    </row>
    <row r="41" spans="2:45" x14ac:dyDescent="0.25">
      <c r="B41" s="2">
        <v>2012</v>
      </c>
      <c r="C41" s="6">
        <v>2168</v>
      </c>
      <c r="D41" s="4">
        <v>277</v>
      </c>
      <c r="E41" s="6">
        <v>1891</v>
      </c>
      <c r="F41" s="4">
        <v>0</v>
      </c>
      <c r="H41">
        <v>2012</v>
      </c>
      <c r="I41">
        <v>1890.3472332291999</v>
      </c>
      <c r="J41">
        <v>0.19594482120000001</v>
      </c>
      <c r="K41">
        <v>276.68854539070003</v>
      </c>
      <c r="L41">
        <f t="shared" si="4"/>
        <v>2167.2317234410998</v>
      </c>
      <c r="M41" s="28">
        <f t="shared" si="5"/>
        <v>-0.65276677080009904</v>
      </c>
      <c r="N41">
        <f t="shared" si="6"/>
        <v>0.19594482120000001</v>
      </c>
      <c r="O41">
        <f t="shared" si="7"/>
        <v>-0.31145460929997171</v>
      </c>
      <c r="P41" s="28">
        <f t="shared" si="8"/>
        <v>-0.76827655890019741</v>
      </c>
    </row>
    <row r="42" spans="2:45" x14ac:dyDescent="0.25">
      <c r="B42" s="2">
        <v>2013</v>
      </c>
      <c r="C42" s="6">
        <v>2819</v>
      </c>
      <c r="D42" s="4">
        <v>588</v>
      </c>
      <c r="E42" s="6">
        <v>2230</v>
      </c>
      <c r="F42" s="4">
        <v>0</v>
      </c>
      <c r="H42">
        <v>2013</v>
      </c>
      <c r="I42">
        <v>2230.3605598170002</v>
      </c>
      <c r="J42">
        <v>0.18685798910000001</v>
      </c>
      <c r="K42">
        <v>588.15449236029997</v>
      </c>
      <c r="L42">
        <f t="shared" si="4"/>
        <v>2818.7019101664</v>
      </c>
      <c r="M42" s="28">
        <f t="shared" si="5"/>
        <v>0.36055981700019402</v>
      </c>
      <c r="N42">
        <f t="shared" si="6"/>
        <v>0.18685798910000001</v>
      </c>
      <c r="O42">
        <f t="shared" si="7"/>
        <v>0.15449236029996882</v>
      </c>
      <c r="P42" s="28">
        <f t="shared" si="8"/>
        <v>-0.2980898335999882</v>
      </c>
    </row>
    <row r="43" spans="2:45" x14ac:dyDescent="0.25">
      <c r="B43" s="2">
        <v>2014</v>
      </c>
      <c r="C43" s="6">
        <v>2557</v>
      </c>
      <c r="D43" s="4">
        <v>219</v>
      </c>
      <c r="E43" s="6">
        <v>2336</v>
      </c>
      <c r="F43" s="4">
        <v>1</v>
      </c>
      <c r="H43">
        <v>2014</v>
      </c>
      <c r="I43">
        <v>2336.9250218489001</v>
      </c>
      <c r="J43">
        <v>0.90342708679999995</v>
      </c>
      <c r="K43">
        <v>218.95228845770001</v>
      </c>
      <c r="L43">
        <f t="shared" si="4"/>
        <v>2556.7807373934002</v>
      </c>
      <c r="M43" s="28">
        <f t="shared" si="5"/>
        <v>0.92502184890008721</v>
      </c>
      <c r="N43">
        <f t="shared" si="6"/>
        <v>-9.6572913200000055E-2</v>
      </c>
      <c r="O43">
        <f t="shared" si="7"/>
        <v>-4.7711542299992971E-2</v>
      </c>
      <c r="P43" s="28">
        <f t="shared" si="8"/>
        <v>-0.21926260659984109</v>
      </c>
    </row>
    <row r="44" spans="2:45" x14ac:dyDescent="0.25">
      <c r="B44" s="2">
        <v>2015</v>
      </c>
      <c r="C44" s="6">
        <v>2000</v>
      </c>
      <c r="D44" s="4">
        <v>199</v>
      </c>
      <c r="E44" s="6">
        <v>1801</v>
      </c>
      <c r="F44" s="4">
        <v>1</v>
      </c>
      <c r="H44">
        <v>2015</v>
      </c>
      <c r="I44">
        <v>1801.9487734503</v>
      </c>
      <c r="J44">
        <v>0.60937944160000002</v>
      </c>
      <c r="K44">
        <v>198.7310639268</v>
      </c>
      <c r="L44">
        <f t="shared" si="4"/>
        <v>2001.2892168187</v>
      </c>
      <c r="M44" s="28">
        <f t="shared" si="5"/>
        <v>0.9487734502999956</v>
      </c>
      <c r="N44">
        <f t="shared" si="6"/>
        <v>-0.39062055839999998</v>
      </c>
      <c r="O44">
        <f t="shared" si="7"/>
        <v>-0.26893607319999546</v>
      </c>
      <c r="P44" s="28">
        <f t="shared" si="8"/>
        <v>1.2892168186999697</v>
      </c>
    </row>
    <row r="45" spans="2:45" x14ac:dyDescent="0.25">
      <c r="B45" s="2">
        <v>2016</v>
      </c>
      <c r="C45" s="6">
        <v>2422</v>
      </c>
      <c r="D45" s="4">
        <v>228</v>
      </c>
      <c r="E45" s="6">
        <v>2191</v>
      </c>
      <c r="F45" s="4">
        <v>2</v>
      </c>
      <c r="H45">
        <v>2016</v>
      </c>
      <c r="I45">
        <v>2190.9885553751001</v>
      </c>
      <c r="J45">
        <v>2.1454386901000002</v>
      </c>
      <c r="K45">
        <v>228.4094549783</v>
      </c>
      <c r="L45">
        <f t="shared" si="4"/>
        <v>2421.5434490435</v>
      </c>
      <c r="M45" s="28">
        <f t="shared" si="5"/>
        <v>-1.1444624899922928E-2</v>
      </c>
      <c r="N45">
        <f t="shared" si="6"/>
        <v>0.14543869010000021</v>
      </c>
      <c r="O45">
        <f t="shared" si="7"/>
        <v>0.40945497830000477</v>
      </c>
      <c r="P45" s="28">
        <f t="shared" si="8"/>
        <v>-0.45655095649999566</v>
      </c>
    </row>
    <row r="46" spans="2:45" x14ac:dyDescent="0.25">
      <c r="B46" s="2">
        <v>2017</v>
      </c>
      <c r="C46" s="6">
        <v>2051</v>
      </c>
      <c r="D46" s="4">
        <v>73</v>
      </c>
      <c r="E46" s="6">
        <v>1978</v>
      </c>
      <c r="F46" s="4">
        <v>0</v>
      </c>
      <c r="H46">
        <v>2017</v>
      </c>
      <c r="I46">
        <v>1977.6880989640999</v>
      </c>
      <c r="J46">
        <v>0.14409125540000001</v>
      </c>
      <c r="K46">
        <v>72.667735651000001</v>
      </c>
      <c r="L46">
        <f t="shared" si="4"/>
        <v>2050.4999258704997</v>
      </c>
      <c r="M46" s="28">
        <f t="shared" si="5"/>
        <v>-0.31190103590006402</v>
      </c>
      <c r="N46">
        <f t="shared" si="6"/>
        <v>0.14409125540000001</v>
      </c>
      <c r="O46">
        <f t="shared" si="7"/>
        <v>-0.33226434899999902</v>
      </c>
      <c r="P46" s="28">
        <f t="shared" si="8"/>
        <v>-0.50007412950026264</v>
      </c>
    </row>
    <row r="47" spans="2:45" x14ac:dyDescent="0.25">
      <c r="B47" s="2">
        <v>2018</v>
      </c>
      <c r="C47" s="6">
        <v>2202</v>
      </c>
      <c r="D47" s="4">
        <v>150</v>
      </c>
      <c r="E47" s="6">
        <v>2051</v>
      </c>
      <c r="F47" s="4">
        <v>0</v>
      </c>
      <c r="H47">
        <v>2018</v>
      </c>
      <c r="I47">
        <v>2051.4892636252998</v>
      </c>
      <c r="J47">
        <v>0.3732357912</v>
      </c>
      <c r="K47">
        <v>150.4927895811</v>
      </c>
      <c r="L47">
        <f t="shared" si="4"/>
        <v>2202.3552889975999</v>
      </c>
      <c r="M47" s="28">
        <f t="shared" si="5"/>
        <v>0.48926362529982725</v>
      </c>
      <c r="N47">
        <f t="shared" si="6"/>
        <v>0.3732357912</v>
      </c>
      <c r="O47">
        <f t="shared" si="7"/>
        <v>0.49278958109999849</v>
      </c>
      <c r="P47" s="28">
        <f t="shared" si="8"/>
        <v>0.35528899759992782</v>
      </c>
    </row>
    <row r="48" spans="2:45" ht="15.75" thickBot="1" x14ac:dyDescent="0.3">
      <c r="B48" s="7">
        <v>2019</v>
      </c>
      <c r="C48" s="8">
        <v>2291</v>
      </c>
      <c r="D48" s="9">
        <v>197</v>
      </c>
      <c r="E48" s="8">
        <v>2093</v>
      </c>
      <c r="F48" s="9">
        <v>0</v>
      </c>
      <c r="H48">
        <v>2019</v>
      </c>
      <c r="I48">
        <v>2457.2016513173999</v>
      </c>
      <c r="J48">
        <v>0.45725522530000001</v>
      </c>
      <c r="K48">
        <v>210.29360573380001</v>
      </c>
      <c r="L48">
        <f t="shared" si="4"/>
        <v>2667.9525122764999</v>
      </c>
      <c r="M48" s="28">
        <f t="shared" si="5"/>
        <v>364.20165131739986</v>
      </c>
      <c r="N48">
        <f t="shared" si="6"/>
        <v>0.45725522530000001</v>
      </c>
      <c r="O48">
        <f t="shared" si="7"/>
        <v>13.293605733800007</v>
      </c>
      <c r="P48" s="28">
        <f t="shared" si="8"/>
        <v>376.95251227649987</v>
      </c>
    </row>
    <row r="49" spans="8:16" x14ac:dyDescent="0.25">
      <c r="H49">
        <v>2020</v>
      </c>
      <c r="I49">
        <v>1764.9337388161</v>
      </c>
      <c r="J49">
        <v>0.124814668</v>
      </c>
      <c r="K49">
        <v>97.058225557699998</v>
      </c>
      <c r="L49">
        <f t="shared" si="4"/>
        <v>1862.1167790418001</v>
      </c>
      <c r="M49" s="28">
        <f t="shared" si="5"/>
        <v>1764.9337388161</v>
      </c>
      <c r="N49">
        <f t="shared" si="6"/>
        <v>0.124814668</v>
      </c>
      <c r="O49">
        <f t="shared" si="7"/>
        <v>97.058225557699998</v>
      </c>
      <c r="P49" s="28">
        <f t="shared" si="8"/>
        <v>1862.1167790418001</v>
      </c>
    </row>
  </sheetData>
  <autoFilter ref="AK6:AS36">
    <sortState ref="AK7:AS36">
      <sortCondition ref="AK6:AK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2020-10-21T16:36:02Z</dcterms:modified>
</cp:coreProperties>
</file>