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A - PH Stuff\2021 Assmints\POP\"/>
    </mc:Choice>
  </mc:AlternateContent>
  <bookViews>
    <workbookView xWindow="1250" yWindow="0" windowWidth="28800" windowHeight="12310"/>
  </bookViews>
  <sheets>
    <sheet name="1sex_1gear" sheetId="1" r:id="rId1"/>
    <sheet name="2sex_2gear" sheetId="2" r:id="rId2"/>
    <sheet name="2sex_2gear_2M" sheetId="3" r:id="rId3"/>
  </sheets>
  <definedNames>
    <definedName name="solver_adj" localSheetId="0" hidden="1">'1sex_1gear'!$C$6</definedName>
    <definedName name="solver_adj" localSheetId="1">'2sex_2gear'!$C$6</definedName>
    <definedName name="solver_adj" localSheetId="2">'2sex_2gear_2M'!$C$6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'1sex_1gear'!$C$7</definedName>
    <definedName name="solver_opt" localSheetId="1">'2sex_2gear'!$C$7</definedName>
    <definedName name="solver_opt" localSheetId="2">'2sex_2gear_2M'!$C$7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13" i="1" l="1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5" i="3" s="1"/>
  <c r="C7" i="3" s="1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C5" i="2" s="1"/>
  <c r="C7" i="2" s="1"/>
  <c r="B19" i="2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5" i="1" l="1"/>
  <c r="C7" i="1" s="1"/>
</calcChain>
</file>

<file path=xl/sharedStrings.xml><?xml version="1.0" encoding="utf-8"?>
<sst xmlns="http://schemas.openxmlformats.org/spreadsheetml/2006/main" count="69" uniqueCount="43">
  <si>
    <r>
      <rPr>
        <sz val="11"/>
        <color theme="1"/>
        <rFont val="Calibri"/>
        <family val="2"/>
      </rPr>
      <t xml:space="preserve">Example showing how to use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 to recalculate the F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 that would have produced the specified OFL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>.</t>
    </r>
  </si>
  <si>
    <t>(1 sex, 1 gear)</t>
  </si>
  <si>
    <t>M</t>
  </si>
  <si>
    <t>Yellow is what you want</t>
  </si>
  <si>
    <r>
      <rPr>
        <sz val="11"/>
        <color theme="1"/>
        <rFont val="Calibri"/>
        <family val="2"/>
      </rPr>
      <t xml:space="preserve">OFL for </t>
    </r>
    <r>
      <rPr>
        <b/>
        <sz val="11"/>
        <color rgb="FFFF0000"/>
        <rFont val="Calibri"/>
        <family val="2"/>
      </rPr>
      <t>previous year</t>
    </r>
  </si>
  <si>
    <t>Calculated OFL</t>
  </si>
  <si>
    <t>F_OFL</t>
  </si>
  <si>
    <t>&lt;-----</t>
  </si>
  <si>
    <t>Solver for this</t>
  </si>
  <si>
    <t>Sumsq</t>
  </si>
  <si>
    <r>
      <rPr>
        <sz val="11"/>
        <color theme="1"/>
        <rFont val="Calibri"/>
        <family val="2"/>
      </rPr>
      <t xml:space="preserve">Numbers at age for start of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, as estimated by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</t>
    </r>
  </si>
  <si>
    <t>Numbers at Age</t>
  </si>
  <si>
    <t>Weight at age</t>
  </si>
  <si>
    <t>Selectivity at Age</t>
  </si>
  <si>
    <t>Better Catch_age</t>
  </si>
  <si>
    <r>
      <rPr>
        <sz val="11"/>
        <color theme="1"/>
        <rFont val="Calibri"/>
        <family val="2"/>
      </rPr>
      <t>Gray values are ones you need to provide from</t>
    </r>
    <r>
      <rPr>
        <b/>
        <sz val="11"/>
        <color rgb="FF00B050"/>
        <rFont val="Calibri"/>
        <family val="2"/>
      </rPr>
      <t xml:space="preserve"> this year's</t>
    </r>
    <r>
      <rPr>
        <sz val="11"/>
        <color theme="1"/>
        <rFont val="Calibri"/>
        <family val="2"/>
      </rPr>
      <t xml:space="preserve"> assessment</t>
    </r>
  </si>
  <si>
    <r>
      <rPr>
        <sz val="11"/>
        <color theme="1"/>
        <rFont val="Calibri"/>
        <family val="2"/>
      </rPr>
      <t xml:space="preserve">Example showing how to use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 to recalculate the F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 that would have produced the specified OFL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>.</t>
    </r>
  </si>
  <si>
    <t>(2 sexes, 2 gears)</t>
  </si>
  <si>
    <r>
      <rPr>
        <sz val="11"/>
        <color theme="1"/>
        <rFont val="Calibri"/>
        <family val="2"/>
      </rPr>
      <t xml:space="preserve">OFL for </t>
    </r>
    <r>
      <rPr>
        <b/>
        <sz val="11"/>
        <color rgb="FFFF0000"/>
        <rFont val="Calibri"/>
        <family val="2"/>
      </rPr>
      <t>previous year</t>
    </r>
  </si>
  <si>
    <t>F_ratio</t>
  </si>
  <si>
    <r>
      <rPr>
        <sz val="11"/>
        <color theme="1"/>
        <rFont val="Calibri"/>
        <family val="2"/>
      </rPr>
      <t xml:space="preserve">This is the final ratio of catch between gears in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>, as estimated by</t>
    </r>
    <r>
      <rPr>
        <b/>
        <sz val="11"/>
        <color rgb="FF00B050"/>
        <rFont val="Calibri"/>
        <family val="2"/>
      </rPr>
      <t xml:space="preserve"> this year's</t>
    </r>
    <r>
      <rPr>
        <sz val="11"/>
        <color theme="1"/>
        <rFont val="Calibri"/>
        <family val="2"/>
      </rPr>
      <t xml:space="preserve"> model</t>
    </r>
  </si>
  <si>
    <r>
      <rPr>
        <sz val="11"/>
        <color theme="1"/>
        <rFont val="Calibri"/>
        <family val="2"/>
      </rPr>
      <t xml:space="preserve">Numbers at age for start of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, as estimated by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</t>
    </r>
  </si>
  <si>
    <t>Numbers at Age, Females</t>
  </si>
  <si>
    <t>Numbers at Age, Males</t>
  </si>
  <si>
    <t>Weight at age, Females</t>
  </si>
  <si>
    <t>Weight at age, Males</t>
  </si>
  <si>
    <t>Selectivity at Age, Gear 1, Females</t>
  </si>
  <si>
    <t>Selectivity at Age, Gear 1, Males</t>
  </si>
  <si>
    <t>Selectivity at Age, Gear 2, Females</t>
  </si>
  <si>
    <t>Selectivity at Age, Gear 2, Males</t>
  </si>
  <si>
    <t>Catch_at_Age, Gear 1, Females</t>
  </si>
  <si>
    <t>Catch_at_Age, Gear 1, Males</t>
  </si>
  <si>
    <t>Catch_at_Age, Gear 2, Females</t>
  </si>
  <si>
    <t>Catch_at_Age, Gear 2, Males</t>
  </si>
  <si>
    <r>
      <rPr>
        <sz val="11"/>
        <color theme="1"/>
        <rFont val="Calibri"/>
        <family val="2"/>
      </rPr>
      <t>Gray values are ones you need to provide from</t>
    </r>
    <r>
      <rPr>
        <b/>
        <sz val="11"/>
        <color rgb="FF00B050"/>
        <rFont val="Calibri"/>
        <family val="2"/>
      </rPr>
      <t xml:space="preserve"> this year's</t>
    </r>
    <r>
      <rPr>
        <sz val="11"/>
        <color theme="1"/>
        <rFont val="Calibri"/>
        <family val="2"/>
      </rPr>
      <t xml:space="preserve"> assessment</t>
    </r>
  </si>
  <si>
    <r>
      <rPr>
        <sz val="11"/>
        <color theme="1"/>
        <rFont val="Calibri"/>
        <family val="2"/>
      </rPr>
      <t xml:space="preserve">Example showing how to use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 to recalculate the F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 that would have produced the specified OFL for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>.</t>
    </r>
  </si>
  <si>
    <t>(2 sexes, 2 gears, 2 Ms)</t>
  </si>
  <si>
    <t>M_Female</t>
  </si>
  <si>
    <t>M_Male</t>
  </si>
  <si>
    <r>
      <rPr>
        <sz val="11"/>
        <color theme="1"/>
        <rFont val="Calibri"/>
        <family val="2"/>
      </rPr>
      <t xml:space="preserve">OFL for </t>
    </r>
    <r>
      <rPr>
        <b/>
        <sz val="11"/>
        <color rgb="FFFF0000"/>
        <rFont val="Calibri"/>
        <family val="2"/>
      </rPr>
      <t>previous year</t>
    </r>
  </si>
  <si>
    <r>
      <rPr>
        <sz val="11"/>
        <color theme="1"/>
        <rFont val="Calibri"/>
        <family val="2"/>
      </rPr>
      <t xml:space="preserve">This is the final ratio of catch between gears in the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>, as estimated by</t>
    </r>
    <r>
      <rPr>
        <b/>
        <sz val="11"/>
        <color rgb="FF00B050"/>
        <rFont val="Calibri"/>
        <family val="2"/>
      </rPr>
      <t xml:space="preserve"> this year's</t>
    </r>
    <r>
      <rPr>
        <sz val="11"/>
        <color theme="1"/>
        <rFont val="Calibri"/>
        <family val="2"/>
      </rPr>
      <t xml:space="preserve"> model</t>
    </r>
  </si>
  <si>
    <r>
      <rPr>
        <sz val="11"/>
        <color theme="1"/>
        <rFont val="Calibri"/>
        <family val="2"/>
      </rPr>
      <t xml:space="preserve">Numbers at age for start of </t>
    </r>
    <r>
      <rPr>
        <b/>
        <sz val="11"/>
        <color rgb="FFFF0000"/>
        <rFont val="Calibri"/>
        <family val="2"/>
      </rPr>
      <t>previous year</t>
    </r>
    <r>
      <rPr>
        <sz val="11"/>
        <color theme="1"/>
        <rFont val="Calibri"/>
        <family val="2"/>
      </rPr>
      <t xml:space="preserve">, as estimated by </t>
    </r>
    <r>
      <rPr>
        <b/>
        <sz val="11"/>
        <color rgb="FF00B050"/>
        <rFont val="Calibri"/>
        <family val="2"/>
      </rPr>
      <t>this year's</t>
    </r>
    <r>
      <rPr>
        <sz val="11"/>
        <color theme="1"/>
        <rFont val="Calibri"/>
        <family val="2"/>
      </rPr>
      <t xml:space="preserve"> model</t>
    </r>
  </si>
  <si>
    <r>
      <rPr>
        <sz val="11"/>
        <color theme="1"/>
        <rFont val="Calibri"/>
        <family val="2"/>
      </rPr>
      <t>Gray values are ones you need to provide from</t>
    </r>
    <r>
      <rPr>
        <b/>
        <sz val="11"/>
        <color rgb="FF00B050"/>
        <rFont val="Calibri"/>
        <family val="2"/>
      </rPr>
      <t xml:space="preserve"> this year's</t>
    </r>
    <r>
      <rPr>
        <sz val="11"/>
        <color theme="1"/>
        <rFont val="Calibri"/>
        <family val="2"/>
      </rPr>
      <t xml:space="preserve"> assessment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</si>
</sst>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000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165" fontId="2" fillId="2" borderId="1" xfId="0" applyNumberFormat="1" applyFont="1" applyFill="1" applyBorder="1"/>
    <xf numFmtId="0" fontId="3" fillId="0" borderId="0" xfId="0" applyFont="1"/>
    <xf numFmtId="2" fontId="2" fillId="3" borderId="1" xfId="0" applyNumberFormat="1" applyFont="1" applyFill="1" applyBorder="1"/>
    <xf numFmtId="164" fontId="2" fillId="4" borderId="1" xfId="0" applyNumberFormat="1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/>
    <xf numFmtId="0" fontId="1" fillId="0" borderId="0" xfId="0" applyFont="1" applyAlignment="1"/>
    <xf numFmtId="166" fontId="2" fillId="0" borderId="0" xfId="0" applyNumberFormat="1" applyFont="1"/>
    <xf numFmtId="165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5</xdr:row>
      <xdr:rowOff>19050</xdr:rowOff>
    </xdr:from>
    <xdr:ext cx="666750" cy="133350"/>
    <xdr:sp macro="" textlink="">
      <xdr:nvSpPr>
        <xdr:cNvPr id="3" name="Shape 3"/>
        <xdr:cNvSpPr/>
      </xdr:nvSpPr>
      <xdr:spPr>
        <a:xfrm>
          <a:off x="5017388" y="3718088"/>
          <a:ext cx="657225" cy="1238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5</xdr:row>
      <xdr:rowOff>19050</xdr:rowOff>
    </xdr:from>
    <xdr:ext cx="666750" cy="133350"/>
    <xdr:sp macro="" textlink="">
      <xdr:nvSpPr>
        <xdr:cNvPr id="3" name="Shape 3"/>
        <xdr:cNvSpPr/>
      </xdr:nvSpPr>
      <xdr:spPr>
        <a:xfrm>
          <a:off x="5017388" y="3718088"/>
          <a:ext cx="657225" cy="1238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666750" cy="133350"/>
    <xdr:sp macro="" textlink="">
      <xdr:nvSpPr>
        <xdr:cNvPr id="4" name="Shape 4"/>
        <xdr:cNvSpPr/>
      </xdr:nvSpPr>
      <xdr:spPr>
        <a:xfrm>
          <a:off x="5017388" y="3718088"/>
          <a:ext cx="657225" cy="1238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5</xdr:row>
      <xdr:rowOff>19050</xdr:rowOff>
    </xdr:from>
    <xdr:ext cx="666750" cy="133350"/>
    <xdr:sp macro="" textlink="">
      <xdr:nvSpPr>
        <xdr:cNvPr id="4" name="Shape 4"/>
        <xdr:cNvSpPr/>
      </xdr:nvSpPr>
      <xdr:spPr>
        <a:xfrm>
          <a:off x="5017388" y="3718088"/>
          <a:ext cx="657225" cy="1238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666750" cy="133350"/>
    <xdr:sp macro="" textlink="">
      <xdr:nvSpPr>
        <xdr:cNvPr id="2" name="Shape 4"/>
        <xdr:cNvSpPr/>
      </xdr:nvSpPr>
      <xdr:spPr>
        <a:xfrm>
          <a:off x="5017388" y="3718088"/>
          <a:ext cx="657225" cy="123825"/>
        </a:xfrm>
        <a:prstGeom prst="lef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topLeftCell="B1" workbookViewId="0">
      <selection activeCell="C7" sqref="C7"/>
    </sheetView>
  </sheetViews>
  <sheetFormatPr defaultColWidth="12.6640625" defaultRowHeight="15" customHeight="1" x14ac:dyDescent="0.3"/>
  <cols>
    <col min="1" max="1" width="24.6640625" customWidth="1"/>
    <col min="2" max="2" width="17.25" customWidth="1"/>
    <col min="3" max="3" width="9.25" customWidth="1"/>
    <col min="4" max="4" width="11.75" customWidth="1"/>
    <col min="5" max="5" width="10.1640625" customWidth="1"/>
    <col min="6" max="6" width="9.25" customWidth="1"/>
    <col min="7" max="9" width="10.1640625" customWidth="1"/>
    <col min="10" max="14" width="9.25" customWidth="1"/>
    <col min="15" max="15" width="10.1640625" customWidth="1"/>
    <col min="16" max="29" width="9.25" customWidth="1"/>
  </cols>
  <sheetData>
    <row r="1" spans="1:29" ht="14.5" x14ac:dyDescent="0.35">
      <c r="A1" s="1" t="s">
        <v>0</v>
      </c>
    </row>
    <row r="2" spans="1:29" ht="14.5" x14ac:dyDescent="0.35">
      <c r="A2" s="1" t="s">
        <v>1</v>
      </c>
    </row>
    <row r="3" spans="1:29" ht="14.5" x14ac:dyDescent="0.35">
      <c r="B3" s="1" t="s">
        <v>2</v>
      </c>
      <c r="C3" s="1">
        <v>7.5342300000000001E-2</v>
      </c>
    </row>
    <row r="4" spans="1:29" ht="14.5" x14ac:dyDescent="0.35">
      <c r="A4" s="2" t="s">
        <v>3</v>
      </c>
      <c r="B4" s="1" t="s">
        <v>4</v>
      </c>
      <c r="C4" s="1">
        <v>37092</v>
      </c>
    </row>
    <row r="5" spans="1:29" ht="14.5" x14ac:dyDescent="0.35">
      <c r="B5" s="1" t="s">
        <v>5</v>
      </c>
      <c r="C5" s="3">
        <f>SUM(B13:AC13)</f>
        <v>37092</v>
      </c>
    </row>
    <row r="6" spans="1:29" ht="14.5" x14ac:dyDescent="0.35">
      <c r="B6" s="1" t="s">
        <v>6</v>
      </c>
      <c r="C6" s="4">
        <v>9.3238053605850357E-2</v>
      </c>
      <c r="D6" s="1" t="s">
        <v>7</v>
      </c>
      <c r="E6" s="5" t="s">
        <v>8</v>
      </c>
    </row>
    <row r="7" spans="1:29" ht="14.5" x14ac:dyDescent="0.35">
      <c r="B7" s="1" t="s">
        <v>9</v>
      </c>
      <c r="C7" s="1">
        <f>(C4-C5)^2</f>
        <v>0</v>
      </c>
    </row>
    <row r="8" spans="1:29" ht="14.5" x14ac:dyDescent="0.35">
      <c r="B8" s="1" t="s">
        <v>10</v>
      </c>
    </row>
    <row r="9" spans="1:29" ht="14.5" x14ac:dyDescent="0.35"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 s="1">
        <v>11</v>
      </c>
      <c r="L9" s="1">
        <v>12</v>
      </c>
      <c r="M9" s="1">
        <v>13</v>
      </c>
      <c r="N9" s="1">
        <v>14</v>
      </c>
      <c r="O9" s="1">
        <v>15</v>
      </c>
      <c r="P9" s="1">
        <v>16</v>
      </c>
      <c r="Q9" s="1">
        <v>17</v>
      </c>
      <c r="R9" s="1">
        <v>18</v>
      </c>
      <c r="S9" s="1">
        <v>19</v>
      </c>
      <c r="T9" s="1">
        <v>20</v>
      </c>
      <c r="U9" s="1">
        <v>21</v>
      </c>
      <c r="V9" s="1">
        <v>22</v>
      </c>
      <c r="W9" s="1">
        <v>23</v>
      </c>
      <c r="X9" s="1">
        <v>24</v>
      </c>
      <c r="Y9" s="1">
        <v>25</v>
      </c>
      <c r="Z9" s="1">
        <v>26</v>
      </c>
      <c r="AA9" s="1">
        <v>27</v>
      </c>
      <c r="AB9" s="1">
        <v>28</v>
      </c>
      <c r="AC9" s="1">
        <v>29</v>
      </c>
    </row>
    <row r="10" spans="1:29" ht="14.5" x14ac:dyDescent="0.35">
      <c r="A10" s="1" t="s">
        <v>11</v>
      </c>
      <c r="B10" s="6">
        <v>85.4893</v>
      </c>
      <c r="C10" s="6">
        <v>116.52200000000001</v>
      </c>
      <c r="D10" s="6">
        <v>211.02600000000001</v>
      </c>
      <c r="E10" s="6">
        <v>59.938000000000002</v>
      </c>
      <c r="F10" s="6">
        <v>91.068899999999999</v>
      </c>
      <c r="G10" s="6">
        <v>70.450800000000001</v>
      </c>
      <c r="H10" s="6">
        <v>91.175700000000006</v>
      </c>
      <c r="I10" s="6">
        <v>32.489400000000003</v>
      </c>
      <c r="J10" s="6">
        <v>82.728899999999996</v>
      </c>
      <c r="K10" s="6">
        <v>35.648800000000001</v>
      </c>
      <c r="L10" s="6">
        <v>90.728300000000004</v>
      </c>
      <c r="M10" s="6">
        <v>52.082000000000001</v>
      </c>
      <c r="N10" s="6">
        <v>63.788200000000003</v>
      </c>
      <c r="O10" s="6">
        <v>24.484100000000002</v>
      </c>
      <c r="P10" s="6">
        <v>29.410699999999999</v>
      </c>
      <c r="Q10" s="6">
        <v>15.785500000000001</v>
      </c>
      <c r="R10" s="6">
        <v>34.338500000000003</v>
      </c>
      <c r="S10" s="6">
        <v>21.0139</v>
      </c>
      <c r="T10" s="6">
        <v>34.4131</v>
      </c>
      <c r="U10" s="6">
        <v>20.0867</v>
      </c>
      <c r="V10" s="6">
        <v>28.914899999999999</v>
      </c>
      <c r="W10" s="6">
        <v>12.714399999999999</v>
      </c>
      <c r="X10" s="6">
        <v>9.1580100000000009</v>
      </c>
      <c r="Y10" s="6">
        <v>13.8872</v>
      </c>
      <c r="Z10" s="6">
        <v>11.334099999999999</v>
      </c>
      <c r="AA10" s="6">
        <v>4.4832299999999998</v>
      </c>
      <c r="AB10" s="6">
        <v>4.9763599999999997</v>
      </c>
      <c r="AC10" s="6">
        <v>51.2012</v>
      </c>
    </row>
    <row r="11" spans="1:29" ht="14.5" x14ac:dyDescent="0.35">
      <c r="A11" s="1" t="s">
        <v>12</v>
      </c>
      <c r="B11" s="6">
        <v>44.2</v>
      </c>
      <c r="C11" s="6">
        <v>98.5</v>
      </c>
      <c r="D11" s="6">
        <v>167.4</v>
      </c>
      <c r="E11" s="6">
        <v>243.7</v>
      </c>
      <c r="F11" s="6">
        <v>321.60000000000002</v>
      </c>
      <c r="G11" s="6">
        <v>397</v>
      </c>
      <c r="H11" s="6">
        <v>467.2</v>
      </c>
      <c r="I11" s="6">
        <v>530.79999999999995</v>
      </c>
      <c r="J11" s="6">
        <v>587.29999999999995</v>
      </c>
      <c r="K11" s="6">
        <v>636.70000000000005</v>
      </c>
      <c r="L11" s="6">
        <v>679.3</v>
      </c>
      <c r="M11" s="6">
        <v>715.7</v>
      </c>
      <c r="N11" s="6">
        <v>746.6</v>
      </c>
      <c r="O11" s="6">
        <v>772.7</v>
      </c>
      <c r="P11" s="6">
        <v>794.6</v>
      </c>
      <c r="Q11" s="6">
        <v>813</v>
      </c>
      <c r="R11" s="6">
        <v>828.2</v>
      </c>
      <c r="S11" s="6">
        <v>840.9</v>
      </c>
      <c r="T11" s="6">
        <v>851.5</v>
      </c>
      <c r="U11" s="6">
        <v>860.2</v>
      </c>
      <c r="V11" s="6">
        <v>867.5</v>
      </c>
      <c r="W11" s="6">
        <v>873.4</v>
      </c>
      <c r="X11" s="6">
        <v>878.4</v>
      </c>
      <c r="Y11" s="6">
        <v>882.4</v>
      </c>
      <c r="Z11" s="6">
        <v>885.8</v>
      </c>
      <c r="AA11" s="6">
        <v>888.6</v>
      </c>
      <c r="AB11" s="6">
        <v>890.8</v>
      </c>
      <c r="AC11" s="6">
        <v>897.1</v>
      </c>
    </row>
    <row r="12" spans="1:29" ht="14.5" x14ac:dyDescent="0.35">
      <c r="A12" s="1" t="s">
        <v>13</v>
      </c>
      <c r="B12" s="6">
        <v>8.3004400000000005E-4</v>
      </c>
      <c r="C12" s="6">
        <v>9.6473099999999992E-3</v>
      </c>
      <c r="D12" s="6">
        <v>3.6562499999999998E-2</v>
      </c>
      <c r="E12" s="6">
        <v>8.7580900000000003E-2</v>
      </c>
      <c r="F12" s="6">
        <v>0.163156</v>
      </c>
      <c r="G12" s="6">
        <v>0.25926100000000002</v>
      </c>
      <c r="H12" s="6">
        <v>0.36915900000000001</v>
      </c>
      <c r="I12" s="6">
        <v>0.48507499999999998</v>
      </c>
      <c r="J12" s="6">
        <v>0.59946299999999997</v>
      </c>
      <c r="K12" s="6">
        <v>0.70582999999999996</v>
      </c>
      <c r="L12" s="6">
        <v>0.79916299999999996</v>
      </c>
      <c r="M12" s="6">
        <v>0.87605599999999995</v>
      </c>
      <c r="N12" s="6">
        <v>0.93462900000000004</v>
      </c>
      <c r="O12" s="6">
        <v>0.97433199999999998</v>
      </c>
      <c r="P12" s="6">
        <v>0.99568299999999998</v>
      </c>
      <c r="Q12" s="6">
        <v>1</v>
      </c>
      <c r="R12" s="6">
        <v>0.98914000000000002</v>
      </c>
      <c r="S12" s="6">
        <v>0.96527499999999999</v>
      </c>
      <c r="T12" s="6">
        <v>0.93071300000000001</v>
      </c>
      <c r="U12" s="6">
        <v>0.88774299999999995</v>
      </c>
      <c r="V12" s="6">
        <v>0.83854099999999998</v>
      </c>
      <c r="W12" s="6">
        <v>0.78509200000000001</v>
      </c>
      <c r="X12" s="6">
        <v>0.72915300000000005</v>
      </c>
      <c r="Y12" s="6">
        <v>0.67222599999999999</v>
      </c>
      <c r="Z12" s="6">
        <v>0.61556299999999997</v>
      </c>
      <c r="AA12" s="6">
        <v>0.56017099999999997</v>
      </c>
      <c r="AB12" s="6">
        <v>0.50683299999999998</v>
      </c>
      <c r="AC12" s="6">
        <v>0.456127</v>
      </c>
    </row>
    <row r="13" spans="1:29" ht="14.5" x14ac:dyDescent="0.35">
      <c r="A13" s="1" t="s">
        <v>14</v>
      </c>
      <c r="B13" s="7">
        <f>B10*B11*B12*$C$6/($C$6*B12+$C$3)*(1-EXP(-$C$6*B12-$C$3))</f>
        <v>0.2816787540774095</v>
      </c>
      <c r="C13" s="7">
        <f t="shared" ref="B13:AC13" si="0">C10*C11*C12*$C$6/($C$6*C12+$C$3)*(1-EXP(-$C$6*C12-$C$3))</f>
        <v>9.9401532296190762</v>
      </c>
      <c r="D13" s="7">
        <f t="shared" si="0"/>
        <v>115.80627455958044</v>
      </c>
      <c r="E13" s="7">
        <f t="shared" si="0"/>
        <v>114.43345075033324</v>
      </c>
      <c r="F13" s="7">
        <f t="shared" si="0"/>
        <v>425.95827898112788</v>
      </c>
      <c r="G13" s="7">
        <f t="shared" si="0"/>
        <v>643.54148285541089</v>
      </c>
      <c r="H13" s="7">
        <f t="shared" si="0"/>
        <v>1388.5837551171589</v>
      </c>
      <c r="I13" s="7">
        <f t="shared" si="0"/>
        <v>734.77831907513439</v>
      </c>
      <c r="J13" s="7">
        <f t="shared" si="0"/>
        <v>2544.9960328373918</v>
      </c>
      <c r="K13" s="7">
        <f t="shared" si="0"/>
        <v>1393.1012297510806</v>
      </c>
      <c r="L13" s="7">
        <f t="shared" si="0"/>
        <v>4264.8003665317692</v>
      </c>
      <c r="M13" s="7">
        <f t="shared" si="0"/>
        <v>2817.6852636047602</v>
      </c>
      <c r="N13" s="7">
        <f t="shared" si="0"/>
        <v>3830.4976238042541</v>
      </c>
      <c r="O13" s="7">
        <f t="shared" si="0"/>
        <v>1583.4625623333493</v>
      </c>
      <c r="P13" s="7">
        <f t="shared" si="0"/>
        <v>1996.9194614843818</v>
      </c>
      <c r="Q13" s="7">
        <f t="shared" si="0"/>
        <v>1101.1575772735089</v>
      </c>
      <c r="R13" s="7">
        <f t="shared" si="0"/>
        <v>2414.8414057151804</v>
      </c>
      <c r="S13" s="7">
        <f t="shared" si="0"/>
        <v>1465.8386090930287</v>
      </c>
      <c r="T13" s="7">
        <f t="shared" si="0"/>
        <v>2347.4101714629346</v>
      </c>
      <c r="U13" s="7">
        <f t="shared" si="0"/>
        <v>1322.8384865419343</v>
      </c>
      <c r="V13" s="7">
        <f t="shared" si="0"/>
        <v>1818.0143910995578</v>
      </c>
      <c r="W13" s="7">
        <f t="shared" si="0"/>
        <v>755.38153696900076</v>
      </c>
      <c r="X13" s="7">
        <f t="shared" si="0"/>
        <v>509.51138036990812</v>
      </c>
      <c r="Y13" s="7">
        <f t="shared" si="0"/>
        <v>717.40240645426377</v>
      </c>
      <c r="Z13" s="7">
        <f t="shared" si="0"/>
        <v>539.61486075769358</v>
      </c>
      <c r="AA13" s="7">
        <f t="shared" si="0"/>
        <v>195.34567272352288</v>
      </c>
      <c r="AB13" s="7">
        <f t="shared" si="0"/>
        <v>197.1515166253744</v>
      </c>
      <c r="AC13" s="7">
        <f t="shared" si="0"/>
        <v>1842.7060512446596</v>
      </c>
    </row>
    <row r="15" spans="1:29" ht="14.5" x14ac:dyDescent="0.35">
      <c r="A15" s="8" t="s">
        <v>15</v>
      </c>
      <c r="B15" s="8"/>
      <c r="C15" s="8"/>
      <c r="D15" s="8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640625" defaultRowHeight="15" customHeight="1" x14ac:dyDescent="0.3"/>
  <cols>
    <col min="1" max="1" width="32.25" customWidth="1"/>
    <col min="2" max="2" width="17.25" customWidth="1"/>
    <col min="3" max="3" width="9.25" customWidth="1"/>
    <col min="4" max="4" width="11.75" customWidth="1"/>
    <col min="5" max="5" width="10.1640625" customWidth="1"/>
    <col min="6" max="6" width="9.25" customWidth="1"/>
    <col min="7" max="9" width="10.1640625" customWidth="1"/>
    <col min="10" max="14" width="9.25" customWidth="1"/>
    <col min="15" max="15" width="10.1640625" customWidth="1"/>
    <col min="16" max="31" width="9.25" customWidth="1"/>
  </cols>
  <sheetData>
    <row r="1" spans="1:31" ht="14.5" x14ac:dyDescent="0.35">
      <c r="A1" s="1" t="s">
        <v>16</v>
      </c>
    </row>
    <row r="2" spans="1:31" ht="14.5" x14ac:dyDescent="0.35">
      <c r="A2" s="1" t="s">
        <v>17</v>
      </c>
    </row>
    <row r="3" spans="1:31" ht="14.5" x14ac:dyDescent="0.35">
      <c r="B3" s="1" t="s">
        <v>2</v>
      </c>
      <c r="C3" s="9">
        <v>0.1</v>
      </c>
    </row>
    <row r="4" spans="1:31" ht="14.5" x14ac:dyDescent="0.35">
      <c r="A4" s="2" t="s">
        <v>3</v>
      </c>
      <c r="B4" s="1" t="s">
        <v>18</v>
      </c>
      <c r="C4" s="9">
        <v>15</v>
      </c>
    </row>
    <row r="5" spans="1:31" ht="14.5" x14ac:dyDescent="0.35">
      <c r="B5" s="1" t="s">
        <v>5</v>
      </c>
      <c r="C5" s="10">
        <f>SUM(B19:AE22)</f>
        <v>15.000000000000004</v>
      </c>
    </row>
    <row r="6" spans="1:31" ht="14.5" x14ac:dyDescent="0.35">
      <c r="B6" s="1" t="s">
        <v>6</v>
      </c>
      <c r="C6" s="4">
        <v>8.7255193233578249E-2</v>
      </c>
      <c r="D6" s="1" t="s">
        <v>7</v>
      </c>
      <c r="E6" s="5" t="s">
        <v>8</v>
      </c>
    </row>
    <row r="7" spans="1:31" ht="14.5" x14ac:dyDescent="0.35">
      <c r="B7" s="1" t="s">
        <v>9</v>
      </c>
      <c r="C7" s="11">
        <f>(C4-C5)^2</f>
        <v>1.2621774483536189E-29</v>
      </c>
    </row>
    <row r="8" spans="1:31" ht="14.5" x14ac:dyDescent="0.35">
      <c r="B8" s="1" t="s">
        <v>19</v>
      </c>
      <c r="C8" s="9">
        <v>0.1</v>
      </c>
      <c r="E8" s="12" t="s">
        <v>20</v>
      </c>
    </row>
    <row r="9" spans="1:31" ht="14.5" x14ac:dyDescent="0.35">
      <c r="B9" s="1" t="s">
        <v>21</v>
      </c>
    </row>
    <row r="10" spans="1:31" ht="14.5" x14ac:dyDescent="0.35"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10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">
        <v>17</v>
      </c>
      <c r="R10" s="1">
        <v>18</v>
      </c>
      <c r="S10" s="1">
        <v>19</v>
      </c>
      <c r="T10" s="1">
        <v>20</v>
      </c>
      <c r="U10" s="1">
        <v>21</v>
      </c>
      <c r="V10" s="1">
        <v>22</v>
      </c>
      <c r="W10" s="1">
        <v>23</v>
      </c>
      <c r="X10" s="1">
        <v>24</v>
      </c>
      <c r="Y10" s="1">
        <v>25</v>
      </c>
      <c r="Z10" s="1">
        <v>26</v>
      </c>
      <c r="AA10" s="1">
        <v>27</v>
      </c>
      <c r="AB10" s="1">
        <v>28</v>
      </c>
      <c r="AC10" s="1">
        <v>29</v>
      </c>
      <c r="AD10" s="1">
        <v>30</v>
      </c>
      <c r="AE10" s="1">
        <v>31</v>
      </c>
    </row>
    <row r="11" spans="1:31" ht="14.5" x14ac:dyDescent="0.35">
      <c r="A11" s="1" t="s">
        <v>22</v>
      </c>
      <c r="B11" s="6">
        <v>7.6367900000000004</v>
      </c>
      <c r="C11" s="6">
        <v>5.42537</v>
      </c>
      <c r="D11" s="6">
        <v>0.121917</v>
      </c>
      <c r="E11" s="6">
        <v>4.3587300000000004</v>
      </c>
      <c r="F11" s="6">
        <v>1.2430300000000001</v>
      </c>
      <c r="G11" s="6">
        <v>5.3297400000000001</v>
      </c>
      <c r="H11" s="6">
        <v>1.9591400000000001</v>
      </c>
      <c r="I11" s="6">
        <v>1.8540000000000001</v>
      </c>
      <c r="J11" s="6">
        <v>1.3015600000000001</v>
      </c>
      <c r="K11" s="6">
        <v>1.4136200000000001</v>
      </c>
      <c r="L11" s="6">
        <v>0.735815</v>
      </c>
      <c r="M11" s="6">
        <v>1.3336600000000001</v>
      </c>
      <c r="N11" s="6">
        <v>0.500973</v>
      </c>
      <c r="O11" s="6">
        <v>2.8614999999999999</v>
      </c>
      <c r="P11" s="6">
        <v>0.53887799999999997</v>
      </c>
      <c r="Q11" s="6">
        <v>0.87482899999999997</v>
      </c>
      <c r="R11" s="6">
        <v>1.1938599999999999</v>
      </c>
      <c r="S11" s="6">
        <v>3.3370999999999998E-2</v>
      </c>
      <c r="T11" s="6">
        <v>0.50695599999999996</v>
      </c>
      <c r="U11" s="6">
        <v>0.167269</v>
      </c>
      <c r="V11" s="6">
        <v>0.11793099999999999</v>
      </c>
      <c r="W11" s="6">
        <v>4.8076599999999997E-2</v>
      </c>
      <c r="X11" s="6">
        <v>0.34249400000000002</v>
      </c>
      <c r="Y11" s="6">
        <v>2.8198300000000002E-3</v>
      </c>
      <c r="Z11" s="6">
        <v>0.247283</v>
      </c>
      <c r="AA11" s="6">
        <v>4.3183300000000001E-2</v>
      </c>
      <c r="AB11" s="6">
        <v>2.9404099999999999E-2</v>
      </c>
      <c r="AC11" s="6">
        <v>1.8207600000000001E-2</v>
      </c>
      <c r="AD11" s="6">
        <v>8.1184099999999995E-2</v>
      </c>
      <c r="AE11" s="6">
        <v>0.54986400000000002</v>
      </c>
    </row>
    <row r="12" spans="1:31" ht="14.5" x14ac:dyDescent="0.35">
      <c r="A12" s="1" t="s">
        <v>23</v>
      </c>
      <c r="B12" s="6">
        <v>7.6367900000000004</v>
      </c>
      <c r="C12" s="6">
        <v>5.4154400000000003</v>
      </c>
      <c r="D12" s="6">
        <v>0.121735</v>
      </c>
      <c r="E12" s="6">
        <v>4.4023399999999997</v>
      </c>
      <c r="F12" s="6">
        <v>1.2659100000000001</v>
      </c>
      <c r="G12" s="6">
        <v>5.4417799999999996</v>
      </c>
      <c r="H12" s="6">
        <v>1.9988600000000001</v>
      </c>
      <c r="I12" s="6">
        <v>1.8877299999999999</v>
      </c>
      <c r="J12" s="6">
        <v>1.32467</v>
      </c>
      <c r="K12" s="6">
        <v>1.44008</v>
      </c>
      <c r="L12" s="6">
        <v>0.74986600000000003</v>
      </c>
      <c r="M12" s="6">
        <v>1.35731</v>
      </c>
      <c r="N12" s="6">
        <v>0.50917599999999996</v>
      </c>
      <c r="O12" s="6">
        <v>2.9078300000000001</v>
      </c>
      <c r="P12" s="6">
        <v>0.54674</v>
      </c>
      <c r="Q12" s="6">
        <v>0.88359299999999996</v>
      </c>
      <c r="R12" s="6">
        <v>1.20234</v>
      </c>
      <c r="S12" s="6">
        <v>3.3594600000000002E-2</v>
      </c>
      <c r="T12" s="6">
        <v>0.50842299999999996</v>
      </c>
      <c r="U12" s="6">
        <v>0.167075</v>
      </c>
      <c r="V12" s="6">
        <v>0.117353</v>
      </c>
      <c r="W12" s="6">
        <v>4.7842099999999999E-2</v>
      </c>
      <c r="X12" s="6">
        <v>0.34833700000000001</v>
      </c>
      <c r="Y12" s="6">
        <v>3.0288400000000001E-3</v>
      </c>
      <c r="Z12" s="6">
        <v>0.28527200000000003</v>
      </c>
      <c r="AA12" s="6">
        <v>5.3389199999999998E-2</v>
      </c>
      <c r="AB12" s="6">
        <v>3.7972100000000002E-2</v>
      </c>
      <c r="AC12" s="6">
        <v>2.3668999999999999E-2</v>
      </c>
      <c r="AD12" s="6">
        <v>0.10561</v>
      </c>
      <c r="AE12" s="6">
        <v>0.64239400000000002</v>
      </c>
    </row>
    <row r="13" spans="1:31" ht="14.5" x14ac:dyDescent="0.35">
      <c r="A13" s="1" t="s">
        <v>24</v>
      </c>
      <c r="B13" s="6">
        <v>0.97171558599999996</v>
      </c>
      <c r="C13" s="6">
        <v>1.4566100479999999</v>
      </c>
      <c r="D13" s="6">
        <v>1.877666845</v>
      </c>
      <c r="E13" s="6">
        <v>2.2162489889999999</v>
      </c>
      <c r="F13" s="6">
        <v>2.4761269229999998</v>
      </c>
      <c r="G13" s="6">
        <v>2.6697694809999999</v>
      </c>
      <c r="H13" s="6">
        <v>2.8112749689999998</v>
      </c>
      <c r="I13" s="6">
        <v>2.9133389630000002</v>
      </c>
      <c r="J13" s="6">
        <v>2.9863039360000001</v>
      </c>
      <c r="K13" s="6">
        <v>3.0381491879999998</v>
      </c>
      <c r="L13" s="6">
        <v>3.0748330560000001</v>
      </c>
      <c r="M13" s="6">
        <v>3.1007135649999999</v>
      </c>
      <c r="N13" s="6">
        <v>3.1189352229999998</v>
      </c>
      <c r="O13" s="6">
        <v>3.1317463540000001</v>
      </c>
      <c r="P13" s="6">
        <v>3.140744588</v>
      </c>
      <c r="Q13" s="6">
        <v>3.1470603609999999</v>
      </c>
      <c r="R13" s="6">
        <v>3.1514911969999999</v>
      </c>
      <c r="S13" s="6">
        <v>3.1545985999999999</v>
      </c>
      <c r="T13" s="6">
        <v>3.1567773450000001</v>
      </c>
      <c r="U13" s="6">
        <v>3.1583047120000001</v>
      </c>
      <c r="V13" s="6">
        <v>3.1593753179999999</v>
      </c>
      <c r="W13" s="6">
        <v>3.1601256960000002</v>
      </c>
      <c r="X13" s="6">
        <v>3.1606516</v>
      </c>
      <c r="Y13" s="6">
        <v>3.1610201660000001</v>
      </c>
      <c r="Z13" s="6">
        <v>3.161278459</v>
      </c>
      <c r="AA13" s="6">
        <v>3.1614594669999998</v>
      </c>
      <c r="AB13" s="6">
        <v>3.1615863150000001</v>
      </c>
      <c r="AC13" s="6">
        <v>3.161675206</v>
      </c>
      <c r="AD13" s="6">
        <v>3.1617374979999999</v>
      </c>
      <c r="AE13" s="6">
        <v>3.161781151</v>
      </c>
    </row>
    <row r="14" spans="1:31" ht="14.5" x14ac:dyDescent="0.35">
      <c r="A14" s="1" t="s">
        <v>25</v>
      </c>
      <c r="B14" s="6">
        <v>0.91681977800000003</v>
      </c>
      <c r="C14" s="6">
        <v>1.4771232780000001</v>
      </c>
      <c r="D14" s="6">
        <v>2.052195835</v>
      </c>
      <c r="E14" s="6">
        <v>2.5982021550000001</v>
      </c>
      <c r="F14" s="6">
        <v>3.0909717329999999</v>
      </c>
      <c r="G14" s="6">
        <v>3.520478614</v>
      </c>
      <c r="H14" s="6">
        <v>3.8856869569999999</v>
      </c>
      <c r="I14" s="6">
        <v>4.1906618340000001</v>
      </c>
      <c r="J14" s="6">
        <v>4.4419406720000003</v>
      </c>
      <c r="K14" s="6">
        <v>4.6468938350000002</v>
      </c>
      <c r="L14" s="6">
        <v>4.8127798039999998</v>
      </c>
      <c r="M14" s="6">
        <v>4.946254777</v>
      </c>
      <c r="N14" s="6">
        <v>5.0531629230000004</v>
      </c>
      <c r="O14" s="6">
        <v>5.1384901029999996</v>
      </c>
      <c r="P14" s="6">
        <v>5.2064058099999997</v>
      </c>
      <c r="Q14" s="6">
        <v>5.2603471470000001</v>
      </c>
      <c r="R14" s="6">
        <v>5.3031177139999999</v>
      </c>
      <c r="S14" s="6">
        <v>5.3369863730000002</v>
      </c>
      <c r="T14" s="6">
        <v>5.3637782850000004</v>
      </c>
      <c r="U14" s="6">
        <v>5.3849549870000004</v>
      </c>
      <c r="V14" s="6">
        <v>5.4016827190000001</v>
      </c>
      <c r="W14" s="6">
        <v>5.4148895589999997</v>
      </c>
      <c r="X14" s="6">
        <v>5.4253124960000001</v>
      </c>
      <c r="Y14" s="6">
        <v>5.4335358149999999</v>
      </c>
      <c r="Z14" s="6">
        <v>5.4400221359999996</v>
      </c>
      <c r="AA14" s="6">
        <v>5.4451373820000004</v>
      </c>
      <c r="AB14" s="6">
        <v>5.4491707629999997</v>
      </c>
      <c r="AC14" s="6">
        <v>5.4523507110000002</v>
      </c>
      <c r="AD14" s="6">
        <v>5.454857574</v>
      </c>
      <c r="AE14" s="6">
        <v>5.4568336730000002</v>
      </c>
    </row>
    <row r="15" spans="1:31" ht="14.5" x14ac:dyDescent="0.35">
      <c r="A15" s="1" t="s">
        <v>26</v>
      </c>
      <c r="B15" s="6">
        <v>8.8978300000000007E-3</v>
      </c>
      <c r="C15" s="6">
        <v>9.7648799999999994E-2</v>
      </c>
      <c r="D15" s="6">
        <v>0.56605099999999997</v>
      </c>
      <c r="E15" s="6">
        <v>0.94020300000000001</v>
      </c>
      <c r="F15" s="6">
        <v>0.99475100000000005</v>
      </c>
      <c r="G15" s="6">
        <v>0.99956199999999995</v>
      </c>
      <c r="H15" s="6">
        <v>0.99996399999999996</v>
      </c>
      <c r="I15" s="6">
        <v>0.99999700000000002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</row>
    <row r="16" spans="1:31" ht="14.5" x14ac:dyDescent="0.35">
      <c r="A16" s="1" t="s">
        <v>27</v>
      </c>
      <c r="B16" s="6">
        <v>7.1834899999999998E-3</v>
      </c>
      <c r="C16" s="6">
        <v>5.8105999999999998E-2</v>
      </c>
      <c r="D16" s="6">
        <v>0.34468500000000002</v>
      </c>
      <c r="E16" s="6">
        <v>0.81767100000000004</v>
      </c>
      <c r="F16" s="6">
        <v>0.97451299999999996</v>
      </c>
      <c r="G16" s="6">
        <v>0.99694199999999999</v>
      </c>
      <c r="H16" s="6">
        <v>0.99963999999999997</v>
      </c>
      <c r="I16" s="6">
        <v>0.99995800000000001</v>
      </c>
      <c r="J16" s="6">
        <v>0.99999499999999997</v>
      </c>
      <c r="K16" s="6">
        <v>0.99999899999999997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</row>
    <row r="17" spans="1:31" ht="14.5" x14ac:dyDescent="0.35">
      <c r="A17" s="1" t="s">
        <v>28</v>
      </c>
      <c r="B17" s="6">
        <v>0.120336</v>
      </c>
      <c r="C17" s="6">
        <v>0.36710700000000002</v>
      </c>
      <c r="D17" s="6">
        <v>0.61789300000000003</v>
      </c>
      <c r="E17" s="6">
        <v>0.81524700000000005</v>
      </c>
      <c r="F17" s="6">
        <v>0.94128900000000004</v>
      </c>
      <c r="G17" s="6">
        <v>0.99886600000000003</v>
      </c>
      <c r="H17" s="6">
        <v>1</v>
      </c>
      <c r="I17" s="6">
        <v>0.95935800000000004</v>
      </c>
      <c r="J17" s="6">
        <v>0.89088800000000001</v>
      </c>
      <c r="K17" s="6">
        <v>0.80632899999999996</v>
      </c>
      <c r="L17" s="6">
        <v>0.71479000000000004</v>
      </c>
      <c r="M17" s="6">
        <v>0.622865</v>
      </c>
      <c r="N17" s="6">
        <v>0.534999</v>
      </c>
      <c r="O17" s="6">
        <v>0.45392500000000002</v>
      </c>
      <c r="P17" s="6">
        <v>0.38108599999999998</v>
      </c>
      <c r="Q17" s="6">
        <v>0.31700200000000001</v>
      </c>
      <c r="R17" s="6">
        <v>0.26157000000000002</v>
      </c>
      <c r="S17" s="6">
        <v>0.21429000000000001</v>
      </c>
      <c r="T17" s="6">
        <v>0.17443800000000001</v>
      </c>
      <c r="U17" s="6">
        <v>0.141185</v>
      </c>
      <c r="V17" s="6">
        <v>0.113681</v>
      </c>
      <c r="W17" s="6">
        <v>9.1107199999999999E-2</v>
      </c>
      <c r="X17" s="6">
        <v>7.2704000000000005E-2</v>
      </c>
      <c r="Y17" s="6">
        <v>5.7791700000000001E-2</v>
      </c>
      <c r="Z17" s="6">
        <v>4.5773399999999999E-2</v>
      </c>
      <c r="AA17" s="6">
        <v>3.61345E-2</v>
      </c>
      <c r="AB17" s="6">
        <v>2.84382E-2</v>
      </c>
      <c r="AC17" s="6">
        <v>2.2317799999999999E-2</v>
      </c>
      <c r="AD17" s="6">
        <v>1.7468399999999999E-2</v>
      </c>
      <c r="AE17" s="6">
        <v>1.3639099999999999E-2</v>
      </c>
    </row>
    <row r="18" spans="1:31" ht="14.5" x14ac:dyDescent="0.35">
      <c r="A18" s="1" t="s">
        <v>29</v>
      </c>
      <c r="B18" s="6">
        <v>1.4480752895999999E-2</v>
      </c>
      <c r="C18" s="6">
        <v>0.13476754944900002</v>
      </c>
      <c r="D18" s="6">
        <v>0.38179175944900001</v>
      </c>
      <c r="E18" s="6">
        <v>0.66462767100900011</v>
      </c>
      <c r="F18" s="6">
        <v>0.88602498152100007</v>
      </c>
      <c r="G18" s="6">
        <v>0.99773328595600008</v>
      </c>
      <c r="H18" s="6">
        <v>1</v>
      </c>
      <c r="I18" s="6">
        <v>0.92036777216400012</v>
      </c>
      <c r="J18" s="6">
        <v>0.79368142854400003</v>
      </c>
      <c r="K18" s="6">
        <v>0.65016645624099989</v>
      </c>
      <c r="L18" s="6">
        <v>0.51092474410000011</v>
      </c>
      <c r="M18" s="6">
        <v>0.38796080822500001</v>
      </c>
      <c r="N18" s="6">
        <v>0.28622393000099999</v>
      </c>
      <c r="O18" s="6">
        <v>0.20604790562500003</v>
      </c>
      <c r="P18" s="6">
        <v>0.145226539396</v>
      </c>
      <c r="Q18" s="6">
        <v>0.100490268004</v>
      </c>
      <c r="R18" s="6">
        <v>6.8418864900000015E-2</v>
      </c>
      <c r="S18" s="6">
        <v>4.5920204100000001E-2</v>
      </c>
      <c r="T18" s="6">
        <v>3.0428615844000004E-2</v>
      </c>
      <c r="U18" s="6">
        <v>1.9933204225000001E-2</v>
      </c>
      <c r="V18" s="6">
        <v>1.2923369761000001E-2</v>
      </c>
      <c r="W18" s="6">
        <v>8.3005218918399994E-3</v>
      </c>
      <c r="X18" s="6">
        <v>5.2858716160000003E-3</v>
      </c>
      <c r="Y18" s="6">
        <v>3.3398805888900001E-3</v>
      </c>
      <c r="Z18" s="6">
        <v>2.0952041475600001E-3</v>
      </c>
      <c r="AA18" s="6">
        <v>1.3057020902499999E-3</v>
      </c>
      <c r="AB18" s="6">
        <v>8.0873121923999999E-4</v>
      </c>
      <c r="AC18" s="6">
        <v>4.980841968399999E-4</v>
      </c>
      <c r="AD18" s="6">
        <v>3.0514499855999996E-4</v>
      </c>
      <c r="AE18" s="6">
        <v>1.8602504881E-4</v>
      </c>
    </row>
    <row r="19" spans="1:31" ht="14.5" x14ac:dyDescent="0.35">
      <c r="A19" s="1" t="s">
        <v>30</v>
      </c>
      <c r="B19" s="7">
        <f t="shared" ref="B19:AE19" si="0">B11*B13*B15*$C$6*(1-$C$8)/($C$6*(1-$C$8)*B15+$C$3)*(1-EXP(-$C$6*(1-$C$8)*B15-$C$3))</f>
        <v>4.9327026789112525E-3</v>
      </c>
      <c r="C19" s="7">
        <f t="shared" si="0"/>
        <v>5.7451747064653912E-2</v>
      </c>
      <c r="D19" s="7">
        <f t="shared" si="0"/>
        <v>9.4750688502026493E-3</v>
      </c>
      <c r="E19" s="7">
        <f t="shared" si="0"/>
        <v>0.6546860485081003</v>
      </c>
      <c r="F19" s="7">
        <f t="shared" si="0"/>
        <v>0.22024138014553105</v>
      </c>
      <c r="G19" s="7">
        <f t="shared" si="0"/>
        <v>1.0229159372037009</v>
      </c>
      <c r="H19" s="7">
        <f t="shared" si="0"/>
        <v>0.3960927848500892</v>
      </c>
      <c r="I19" s="7">
        <f t="shared" si="0"/>
        <v>0.38845674512007927</v>
      </c>
      <c r="J19" s="7">
        <f t="shared" si="0"/>
        <v>0.27953833438216646</v>
      </c>
      <c r="K19" s="7">
        <f t="shared" si="0"/>
        <v>0.30887655883202619</v>
      </c>
      <c r="L19" s="7">
        <f t="shared" si="0"/>
        <v>0.16271715841891518</v>
      </c>
      <c r="M19" s="7">
        <f t="shared" si="0"/>
        <v>0.29740615217175581</v>
      </c>
      <c r="N19" s="7">
        <f t="shared" si="0"/>
        <v>0.11237348465206159</v>
      </c>
      <c r="O19" s="7">
        <f t="shared" si="0"/>
        <v>0.64450086405140139</v>
      </c>
      <c r="P19" s="7">
        <f t="shared" si="0"/>
        <v>0.12172120607702937</v>
      </c>
      <c r="Q19" s="7">
        <f t="shared" si="0"/>
        <v>0.19800283894980514</v>
      </c>
      <c r="R19" s="7">
        <f t="shared" si="0"/>
        <v>0.27059057969874706</v>
      </c>
      <c r="S19" s="7">
        <f t="shared" si="0"/>
        <v>7.5710567308588158E-3</v>
      </c>
      <c r="T19" s="7">
        <f t="shared" si="0"/>
        <v>0.11509524766786294</v>
      </c>
      <c r="U19" s="7">
        <f t="shared" si="0"/>
        <v>3.7993793851476818E-2</v>
      </c>
      <c r="V19" s="7">
        <f t="shared" si="0"/>
        <v>2.6796148465064756E-2</v>
      </c>
      <c r="W19" s="7">
        <f t="shared" si="0"/>
        <v>1.09265052075055E-2</v>
      </c>
      <c r="X19" s="7">
        <f t="shared" si="0"/>
        <v>7.785253651430056E-2</v>
      </c>
      <c r="Y19" s="7">
        <f t="shared" si="0"/>
        <v>6.4105215772348166E-4</v>
      </c>
      <c r="Z19" s="7">
        <f t="shared" si="0"/>
        <v>5.622120971719153E-2</v>
      </c>
      <c r="AA19" s="7">
        <f t="shared" si="0"/>
        <v>9.8185333289265413E-3</v>
      </c>
      <c r="AB19" s="7">
        <f t="shared" si="0"/>
        <v>6.6858419723092753E-3</v>
      </c>
      <c r="AC19" s="7">
        <f t="shared" si="0"/>
        <v>4.1401219196535791E-3</v>
      </c>
      <c r="AD19" s="7">
        <f t="shared" si="0"/>
        <v>1.8460351396623227E-2</v>
      </c>
      <c r="AE19" s="7">
        <f t="shared" si="0"/>
        <v>0.12503461647374142</v>
      </c>
    </row>
    <row r="20" spans="1:31" ht="14.5" x14ac:dyDescent="0.35">
      <c r="A20" s="1" t="s">
        <v>31</v>
      </c>
      <c r="B20" s="7">
        <f t="shared" ref="B20:AE20" si="1">B12*B14*B16*$C$6*(1-$C$8)/($C$6*(1-$C$8)*B16+$C$3)*(1-EXP(-$C$6*(1-$C$8)*B16-$C$3))</f>
        <v>3.7575941828275963E-3</v>
      </c>
      <c r="C20" s="7">
        <f t="shared" si="1"/>
        <v>3.4657522731817318E-2</v>
      </c>
      <c r="D20" s="7">
        <f t="shared" si="1"/>
        <v>6.3502395980950697E-3</v>
      </c>
      <c r="E20" s="7">
        <f t="shared" si="1"/>
        <v>0.67732747658899917</v>
      </c>
      <c r="F20" s="7">
        <f t="shared" si="1"/>
        <v>0.27450511325650728</v>
      </c>
      <c r="G20" s="7">
        <f t="shared" si="1"/>
        <v>1.3737457229642447</v>
      </c>
      <c r="H20" s="7">
        <f t="shared" si="1"/>
        <v>0.55839682746603925</v>
      </c>
      <c r="I20" s="7">
        <f t="shared" si="1"/>
        <v>0.56891596592548932</v>
      </c>
      <c r="J20" s="7">
        <f t="shared" si="1"/>
        <v>0.42317649680598446</v>
      </c>
      <c r="K20" s="7">
        <f t="shared" si="1"/>
        <v>0.48127369475558512</v>
      </c>
      <c r="L20" s="7">
        <f t="shared" si="1"/>
        <v>0.2595510725378789</v>
      </c>
      <c r="M20" s="7">
        <f t="shared" si="1"/>
        <v>0.48283495635592666</v>
      </c>
      <c r="N20" s="7">
        <f t="shared" si="1"/>
        <v>0.18504374065007212</v>
      </c>
      <c r="O20" s="7">
        <f t="shared" si="1"/>
        <v>1.0746021630721723</v>
      </c>
      <c r="P20" s="7">
        <f t="shared" si="1"/>
        <v>0.20472083183356712</v>
      </c>
      <c r="Q20" s="7">
        <f t="shared" si="1"/>
        <v>0.33427957813619391</v>
      </c>
      <c r="R20" s="7">
        <f t="shared" si="1"/>
        <v>0.45856587856308795</v>
      </c>
      <c r="S20" s="7">
        <f t="shared" si="1"/>
        <v>1.2894625742531082E-2</v>
      </c>
      <c r="T20" s="7">
        <f t="shared" si="1"/>
        <v>0.19612781039856747</v>
      </c>
      <c r="U20" s="7">
        <f t="shared" si="1"/>
        <v>6.4704832956732961E-2</v>
      </c>
      <c r="V20" s="7">
        <f t="shared" si="1"/>
        <v>4.5589669181941003E-2</v>
      </c>
      <c r="W20" s="7">
        <f t="shared" si="1"/>
        <v>1.8631293654270034E-2</v>
      </c>
      <c r="X20" s="7">
        <f t="shared" si="1"/>
        <v>0.13591504675650243</v>
      </c>
      <c r="Y20" s="7">
        <f t="shared" si="1"/>
        <v>1.1835920498491173E-3</v>
      </c>
      <c r="Z20" s="7">
        <f t="shared" si="1"/>
        <v>0.11160996886676242</v>
      </c>
      <c r="AA20" s="7">
        <f t="shared" si="1"/>
        <v>2.0907659955831551E-2</v>
      </c>
      <c r="AB20" s="7">
        <f t="shared" si="1"/>
        <v>1.488120868152243E-2</v>
      </c>
      <c r="AC20" s="7">
        <f t="shared" si="1"/>
        <v>9.2812584413740438E-3</v>
      </c>
      <c r="AD20" s="7">
        <f t="shared" si="1"/>
        <v>4.1431592972799601E-2</v>
      </c>
      <c r="AE20" s="7">
        <f t="shared" si="1"/>
        <v>0.25210726770377889</v>
      </c>
    </row>
    <row r="21" spans="1:31" ht="15.75" customHeight="1" x14ac:dyDescent="0.35">
      <c r="A21" s="1" t="s">
        <v>32</v>
      </c>
      <c r="B21" s="7">
        <f t="shared" ref="B21:AE21" si="2">B11*B13*B17*$C$6*($C$8)/($C$6*($C$8)*B17+$C$3)*(1-EXP(-$C$6*($C$8)*B17-$C$3))</f>
        <v>7.4110357103295095E-3</v>
      </c>
      <c r="C21" s="7">
        <f t="shared" si="2"/>
        <v>2.4051326879898482E-2</v>
      </c>
      <c r="D21" s="7">
        <f t="shared" si="2"/>
        <v>1.1713936918189055E-3</v>
      </c>
      <c r="E21" s="7">
        <f t="shared" si="2"/>
        <v>6.516392235085687E-2</v>
      </c>
      <c r="F21" s="7">
        <f t="shared" si="2"/>
        <v>2.395975958293815E-2</v>
      </c>
      <c r="G21" s="7">
        <f t="shared" si="2"/>
        <v>0.1175127142141256</v>
      </c>
      <c r="H21" s="7">
        <f t="shared" si="2"/>
        <v>4.5537011668703102E-2</v>
      </c>
      <c r="I21" s="7">
        <f t="shared" si="2"/>
        <v>4.2850193785258818E-2</v>
      </c>
      <c r="J21" s="7">
        <f t="shared" si="2"/>
        <v>2.8643101789984922E-2</v>
      </c>
      <c r="K21" s="7">
        <f t="shared" si="2"/>
        <v>2.8655641971265501E-2</v>
      </c>
      <c r="L21" s="7">
        <f t="shared" si="2"/>
        <v>1.3387364588487655E-2</v>
      </c>
      <c r="M21" s="7">
        <f t="shared" si="2"/>
        <v>2.1330363084622408E-2</v>
      </c>
      <c r="N21" s="7">
        <f t="shared" si="2"/>
        <v>6.9252388733715611E-3</v>
      </c>
      <c r="O21" s="7">
        <f t="shared" si="2"/>
        <v>3.3711376681209354E-2</v>
      </c>
      <c r="P21" s="7">
        <f t="shared" si="2"/>
        <v>5.3467976627855664E-3</v>
      </c>
      <c r="Q21" s="7">
        <f t="shared" si="2"/>
        <v>7.2369781956918861E-3</v>
      </c>
      <c r="R21" s="7">
        <f t="shared" si="2"/>
        <v>8.1625843853487378E-3</v>
      </c>
      <c r="S21" s="7">
        <f t="shared" si="2"/>
        <v>1.8714298079511692E-4</v>
      </c>
      <c r="T21" s="7">
        <f t="shared" si="2"/>
        <v>2.3162629300093412E-3</v>
      </c>
      <c r="U21" s="7">
        <f t="shared" si="2"/>
        <v>6.1894566735233754E-4</v>
      </c>
      <c r="V21" s="7">
        <f t="shared" si="2"/>
        <v>3.5153033014353151E-4</v>
      </c>
      <c r="W21" s="7">
        <f t="shared" si="2"/>
        <v>1.1488903196535197E-4</v>
      </c>
      <c r="X21" s="7">
        <f t="shared" si="2"/>
        <v>6.532959252988186E-4</v>
      </c>
      <c r="Y21" s="7">
        <f t="shared" si="2"/>
        <v>4.2762737037182509E-6</v>
      </c>
      <c r="Z21" s="7">
        <f t="shared" si="2"/>
        <v>2.9705878965184413E-4</v>
      </c>
      <c r="AA21" s="7">
        <f t="shared" si="2"/>
        <v>4.0955824609192348E-5</v>
      </c>
      <c r="AB21" s="7">
        <f t="shared" si="2"/>
        <v>2.1949243491467216E-5</v>
      </c>
      <c r="AC21" s="7">
        <f t="shared" si="2"/>
        <v>1.0666876318309544E-5</v>
      </c>
      <c r="AD21" s="7">
        <f t="shared" si="2"/>
        <v>3.7228443088630019E-5</v>
      </c>
      <c r="AE21" s="7">
        <f t="shared" si="2"/>
        <v>1.9688149422426591E-4</v>
      </c>
    </row>
    <row r="22" spans="1:31" ht="15.75" customHeight="1" x14ac:dyDescent="0.35">
      <c r="A22" s="1" t="s">
        <v>33</v>
      </c>
      <c r="B22" s="7">
        <f t="shared" ref="B22:AE22" si="3">B12*B14*B18*$C$6*($C$8)/($C$6*($C$8)*B18+$C$3)*(1-EXP(-$C$6*($C$8)*B18-$C$3))</f>
        <v>8.4181466363105904E-4</v>
      </c>
      <c r="C22" s="7">
        <f t="shared" si="3"/>
        <v>8.9462752631473581E-3</v>
      </c>
      <c r="D22" s="7">
        <f t="shared" si="3"/>
        <v>7.9069169935370889E-4</v>
      </c>
      <c r="E22" s="7">
        <f t="shared" si="3"/>
        <v>6.2944059313516015E-2</v>
      </c>
      <c r="F22" s="7">
        <f t="shared" si="3"/>
        <v>2.8678182024859462E-2</v>
      </c>
      <c r="G22" s="7">
        <f t="shared" si="3"/>
        <v>0.15803638915004412</v>
      </c>
      <c r="H22" s="7">
        <f t="shared" si="3"/>
        <v>6.4216394246807196E-2</v>
      </c>
      <c r="I22" s="7">
        <f t="shared" si="3"/>
        <v>6.0218201841724023E-2</v>
      </c>
      <c r="J22" s="7">
        <f t="shared" si="3"/>
        <v>3.8646155322657041E-2</v>
      </c>
      <c r="K22" s="7">
        <f t="shared" si="3"/>
        <v>3.6026382471363479E-2</v>
      </c>
      <c r="L22" s="7">
        <f t="shared" si="3"/>
        <v>1.5277156330291645E-2</v>
      </c>
      <c r="M22" s="7">
        <f t="shared" si="3"/>
        <v>2.1591273904550505E-2</v>
      </c>
      <c r="N22" s="7">
        <f t="shared" si="3"/>
        <v>6.1074722570408045E-3</v>
      </c>
      <c r="O22" s="7">
        <f t="shared" si="3"/>
        <v>2.5541500284194198E-2</v>
      </c>
      <c r="P22" s="7">
        <f t="shared" si="3"/>
        <v>3.4304556173619374E-3</v>
      </c>
      <c r="Q22" s="7">
        <f t="shared" si="3"/>
        <v>3.8766890160155522E-3</v>
      </c>
      <c r="R22" s="7">
        <f t="shared" si="3"/>
        <v>3.6212996372874595E-3</v>
      </c>
      <c r="S22" s="7">
        <f t="shared" si="3"/>
        <v>6.8350441830132601E-5</v>
      </c>
      <c r="T22" s="7">
        <f t="shared" si="3"/>
        <v>6.8893621340094244E-4</v>
      </c>
      <c r="U22" s="7">
        <f t="shared" si="3"/>
        <v>1.488987414732417E-4</v>
      </c>
      <c r="V22" s="7">
        <f t="shared" si="3"/>
        <v>6.8019347518436798E-5</v>
      </c>
      <c r="W22" s="7">
        <f t="shared" si="3"/>
        <v>1.7854482770490778E-5</v>
      </c>
      <c r="X22" s="7">
        <f t="shared" si="3"/>
        <v>8.2944697871110222E-5</v>
      </c>
      <c r="Y22" s="7">
        <f t="shared" si="3"/>
        <v>4.5639521731914793E-7</v>
      </c>
      <c r="Z22" s="7">
        <f t="shared" si="3"/>
        <v>2.6998507505104257E-5</v>
      </c>
      <c r="AA22" s="7">
        <f t="shared" si="3"/>
        <v>3.1518201160627513E-6</v>
      </c>
      <c r="AB22" s="7">
        <f t="shared" si="3"/>
        <v>1.3894893961314344E-6</v>
      </c>
      <c r="AC22" s="7">
        <f t="shared" si="3"/>
        <v>5.3373173847879756E-7</v>
      </c>
      <c r="AD22" s="7">
        <f t="shared" si="3"/>
        <v>1.4596597997709388E-6</v>
      </c>
      <c r="AE22" s="7">
        <f t="shared" si="3"/>
        <v>5.4146548022980999E-6</v>
      </c>
    </row>
    <row r="23" spans="1:31" ht="15.75" customHeight="1" x14ac:dyDescent="0.3"/>
    <row r="24" spans="1:31" ht="15.75" customHeight="1" x14ac:dyDescent="0.35">
      <c r="A24" s="8" t="s">
        <v>34</v>
      </c>
      <c r="B24" s="8"/>
      <c r="C24" s="8"/>
      <c r="D24" s="8"/>
    </row>
    <row r="25" spans="1:31" ht="15.75" customHeight="1" x14ac:dyDescent="0.3"/>
    <row r="26" spans="1:31" ht="15.75" customHeight="1" x14ac:dyDescent="0.3"/>
    <row r="27" spans="1:31" ht="15.75" customHeight="1" x14ac:dyDescent="0.3"/>
    <row r="28" spans="1:31" ht="15.7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5.75" customHeight="1" x14ac:dyDescent="0.3"/>
    <row r="30" spans="1:31" ht="15.75" customHeight="1" x14ac:dyDescent="0.3"/>
    <row r="31" spans="1:31" ht="15.75" customHeight="1" x14ac:dyDescent="0.3"/>
    <row r="32" spans="1:3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640625" defaultRowHeight="15" customHeight="1" x14ac:dyDescent="0.3"/>
  <cols>
    <col min="1" max="1" width="25.75" customWidth="1"/>
    <col min="2" max="2" width="17.25" customWidth="1"/>
    <col min="3" max="3" width="9.25" customWidth="1"/>
    <col min="4" max="4" width="11.75" customWidth="1"/>
    <col min="5" max="5" width="10.1640625" customWidth="1"/>
    <col min="6" max="6" width="9.25" customWidth="1"/>
    <col min="7" max="9" width="10.1640625" customWidth="1"/>
    <col min="10" max="14" width="9.25" customWidth="1"/>
    <col min="15" max="15" width="10.1640625" customWidth="1"/>
    <col min="16" max="31" width="9.25" customWidth="1"/>
  </cols>
  <sheetData>
    <row r="1" spans="1:31" ht="14.5" x14ac:dyDescent="0.35">
      <c r="A1" s="12" t="s">
        <v>35</v>
      </c>
    </row>
    <row r="2" spans="1:31" ht="14.5" x14ac:dyDescent="0.35">
      <c r="A2" s="1" t="s">
        <v>36</v>
      </c>
      <c r="B2" s="1" t="s">
        <v>37</v>
      </c>
      <c r="C2" s="9">
        <v>0.12</v>
      </c>
    </row>
    <row r="3" spans="1:31" ht="14.5" x14ac:dyDescent="0.35">
      <c r="B3" s="1" t="s">
        <v>38</v>
      </c>
      <c r="C3" s="9">
        <v>0.08</v>
      </c>
    </row>
    <row r="4" spans="1:31" ht="14.5" x14ac:dyDescent="0.35">
      <c r="A4" s="2" t="s">
        <v>3</v>
      </c>
      <c r="B4" s="1" t="s">
        <v>39</v>
      </c>
      <c r="C4" s="9">
        <v>15</v>
      </c>
    </row>
    <row r="5" spans="1:31" ht="14.5" x14ac:dyDescent="0.35">
      <c r="B5" s="1" t="s">
        <v>5</v>
      </c>
      <c r="C5" s="10">
        <f>SUM(B19:AE22)</f>
        <v>14.999999999999996</v>
      </c>
    </row>
    <row r="6" spans="1:31" ht="14.5" x14ac:dyDescent="0.35">
      <c r="B6" s="1" t="s">
        <v>6</v>
      </c>
      <c r="C6" s="4">
        <v>8.7089736206141521E-2</v>
      </c>
      <c r="D6" s="1" t="s">
        <v>7</v>
      </c>
      <c r="E6" s="5" t="s">
        <v>8</v>
      </c>
    </row>
    <row r="7" spans="1:31" ht="14.5" x14ac:dyDescent="0.35">
      <c r="B7" s="1" t="s">
        <v>9</v>
      </c>
      <c r="C7" s="11">
        <f>(C4-C5)^2</f>
        <v>1.2621774483536189E-29</v>
      </c>
    </row>
    <row r="8" spans="1:31" ht="14.5" x14ac:dyDescent="0.35">
      <c r="B8" s="1" t="s">
        <v>19</v>
      </c>
      <c r="C8" s="9">
        <v>0.1</v>
      </c>
      <c r="E8" s="1" t="s">
        <v>40</v>
      </c>
    </row>
    <row r="9" spans="1:31" ht="14.5" x14ac:dyDescent="0.35">
      <c r="B9" s="1" t="s">
        <v>41</v>
      </c>
    </row>
    <row r="10" spans="1:31" ht="14.5" x14ac:dyDescent="0.35"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10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">
        <v>17</v>
      </c>
      <c r="R10" s="1">
        <v>18</v>
      </c>
      <c r="S10" s="1">
        <v>19</v>
      </c>
      <c r="T10" s="1">
        <v>20</v>
      </c>
      <c r="U10" s="1">
        <v>21</v>
      </c>
      <c r="V10" s="1">
        <v>22</v>
      </c>
      <c r="W10" s="1">
        <v>23</v>
      </c>
      <c r="X10" s="1">
        <v>24</v>
      </c>
      <c r="Y10" s="1">
        <v>25</v>
      </c>
      <c r="Z10" s="1">
        <v>26</v>
      </c>
      <c r="AA10" s="1">
        <v>27</v>
      </c>
      <c r="AB10" s="1">
        <v>28</v>
      </c>
      <c r="AC10" s="1">
        <v>29</v>
      </c>
      <c r="AD10" s="1">
        <v>30</v>
      </c>
      <c r="AE10" s="1">
        <v>31</v>
      </c>
    </row>
    <row r="11" spans="1:31" ht="14.5" x14ac:dyDescent="0.35">
      <c r="A11" s="1" t="s">
        <v>22</v>
      </c>
      <c r="B11" s="6">
        <v>7.6367900000000004</v>
      </c>
      <c r="C11" s="6">
        <v>5.42537</v>
      </c>
      <c r="D11" s="6">
        <v>0.121917</v>
      </c>
      <c r="E11" s="6">
        <v>4.3587300000000004</v>
      </c>
      <c r="F11" s="6">
        <v>1.2430300000000001</v>
      </c>
      <c r="G11" s="6">
        <v>5.3297400000000001</v>
      </c>
      <c r="H11" s="6">
        <v>1.9591400000000001</v>
      </c>
      <c r="I11" s="6">
        <v>1.8540000000000001</v>
      </c>
      <c r="J11" s="6">
        <v>1.3015600000000001</v>
      </c>
      <c r="K11" s="6">
        <v>1.4136200000000001</v>
      </c>
      <c r="L11" s="6">
        <v>0.735815</v>
      </c>
      <c r="M11" s="6">
        <v>1.3336600000000001</v>
      </c>
      <c r="N11" s="6">
        <v>0.500973</v>
      </c>
      <c r="O11" s="6">
        <v>2.8614999999999999</v>
      </c>
      <c r="P11" s="6">
        <v>0.53887799999999997</v>
      </c>
      <c r="Q11" s="6">
        <v>0.87482899999999997</v>
      </c>
      <c r="R11" s="6">
        <v>1.1938599999999999</v>
      </c>
      <c r="S11" s="6">
        <v>3.3370999999999998E-2</v>
      </c>
      <c r="T11" s="6">
        <v>0.50695599999999996</v>
      </c>
      <c r="U11" s="6">
        <v>0.167269</v>
      </c>
      <c r="V11" s="6">
        <v>0.11793099999999999</v>
      </c>
      <c r="W11" s="6">
        <v>4.8076599999999997E-2</v>
      </c>
      <c r="X11" s="6">
        <v>0.34249400000000002</v>
      </c>
      <c r="Y11" s="6">
        <v>2.8198300000000002E-3</v>
      </c>
      <c r="Z11" s="6">
        <v>0.247283</v>
      </c>
      <c r="AA11" s="6">
        <v>4.3183300000000001E-2</v>
      </c>
      <c r="AB11" s="6">
        <v>2.9404099999999999E-2</v>
      </c>
      <c r="AC11" s="6">
        <v>1.8207600000000001E-2</v>
      </c>
      <c r="AD11" s="6">
        <v>8.1184099999999995E-2</v>
      </c>
      <c r="AE11" s="6">
        <v>0.54986400000000002</v>
      </c>
    </row>
    <row r="12" spans="1:31" ht="14.5" x14ac:dyDescent="0.35">
      <c r="A12" s="1" t="s">
        <v>23</v>
      </c>
      <c r="B12" s="6">
        <v>7.6367900000000004</v>
      </c>
      <c r="C12" s="6">
        <v>5.4154400000000003</v>
      </c>
      <c r="D12" s="6">
        <v>0.121735</v>
      </c>
      <c r="E12" s="6">
        <v>4.4023399999999997</v>
      </c>
      <c r="F12" s="6">
        <v>1.2659100000000001</v>
      </c>
      <c r="G12" s="6">
        <v>5.4417799999999996</v>
      </c>
      <c r="H12" s="6">
        <v>1.9988600000000001</v>
      </c>
      <c r="I12" s="6">
        <v>1.8877299999999999</v>
      </c>
      <c r="J12" s="6">
        <v>1.32467</v>
      </c>
      <c r="K12" s="6">
        <v>1.44008</v>
      </c>
      <c r="L12" s="6">
        <v>0.74986600000000003</v>
      </c>
      <c r="M12" s="6">
        <v>1.35731</v>
      </c>
      <c r="N12" s="6">
        <v>0.50917599999999996</v>
      </c>
      <c r="O12" s="6">
        <v>2.9078300000000001</v>
      </c>
      <c r="P12" s="6">
        <v>0.54674</v>
      </c>
      <c r="Q12" s="6">
        <v>0.88359299999999996</v>
      </c>
      <c r="R12" s="6">
        <v>1.20234</v>
      </c>
      <c r="S12" s="6">
        <v>3.3594600000000002E-2</v>
      </c>
      <c r="T12" s="6">
        <v>0.50842299999999996</v>
      </c>
      <c r="U12" s="6">
        <v>0.167075</v>
      </c>
      <c r="V12" s="6">
        <v>0.117353</v>
      </c>
      <c r="W12" s="6">
        <v>4.7842099999999999E-2</v>
      </c>
      <c r="X12" s="6">
        <v>0.34833700000000001</v>
      </c>
      <c r="Y12" s="6">
        <v>3.0288400000000001E-3</v>
      </c>
      <c r="Z12" s="6">
        <v>0.28527200000000003</v>
      </c>
      <c r="AA12" s="6">
        <v>5.3389199999999998E-2</v>
      </c>
      <c r="AB12" s="6">
        <v>3.7972100000000002E-2</v>
      </c>
      <c r="AC12" s="6">
        <v>2.3668999999999999E-2</v>
      </c>
      <c r="AD12" s="6">
        <v>0.10561</v>
      </c>
      <c r="AE12" s="6">
        <v>0.64239400000000002</v>
      </c>
    </row>
    <row r="13" spans="1:31" ht="14.5" x14ac:dyDescent="0.35">
      <c r="A13" s="1" t="s">
        <v>24</v>
      </c>
      <c r="B13" s="6">
        <v>0.97171558599999996</v>
      </c>
      <c r="C13" s="6">
        <v>1.4566100479999999</v>
      </c>
      <c r="D13" s="6">
        <v>1.877666845</v>
      </c>
      <c r="E13" s="6">
        <v>2.2162489889999999</v>
      </c>
      <c r="F13" s="6">
        <v>2.4761269229999998</v>
      </c>
      <c r="G13" s="6">
        <v>2.6697694809999999</v>
      </c>
      <c r="H13" s="6">
        <v>2.8112749689999998</v>
      </c>
      <c r="I13" s="6">
        <v>2.9133389630000002</v>
      </c>
      <c r="J13" s="6">
        <v>2.9863039360000001</v>
      </c>
      <c r="K13" s="6">
        <v>3.0381491879999998</v>
      </c>
      <c r="L13" s="6">
        <v>3.0748330560000001</v>
      </c>
      <c r="M13" s="6">
        <v>3.1007135649999999</v>
      </c>
      <c r="N13" s="6">
        <v>3.1189352229999998</v>
      </c>
      <c r="O13" s="6">
        <v>3.1317463540000001</v>
      </c>
      <c r="P13" s="6">
        <v>3.140744588</v>
      </c>
      <c r="Q13" s="6">
        <v>3.1470603609999999</v>
      </c>
      <c r="R13" s="6">
        <v>3.1514911969999999</v>
      </c>
      <c r="S13" s="6">
        <v>3.1545985999999999</v>
      </c>
      <c r="T13" s="6">
        <v>3.1567773450000001</v>
      </c>
      <c r="U13" s="6">
        <v>3.1583047120000001</v>
      </c>
      <c r="V13" s="6">
        <v>3.1593753179999999</v>
      </c>
      <c r="W13" s="6">
        <v>3.1601256960000002</v>
      </c>
      <c r="X13" s="6">
        <v>3.1606516</v>
      </c>
      <c r="Y13" s="6">
        <v>3.1610201660000001</v>
      </c>
      <c r="Z13" s="6">
        <v>3.161278459</v>
      </c>
      <c r="AA13" s="6">
        <v>3.1614594669999998</v>
      </c>
      <c r="AB13" s="6">
        <v>3.1615863150000001</v>
      </c>
      <c r="AC13" s="6">
        <v>3.161675206</v>
      </c>
      <c r="AD13" s="6">
        <v>3.1617374979999999</v>
      </c>
      <c r="AE13" s="6">
        <v>3.161781151</v>
      </c>
    </row>
    <row r="14" spans="1:31" ht="14.5" x14ac:dyDescent="0.35">
      <c r="A14" s="1" t="s">
        <v>25</v>
      </c>
      <c r="B14" s="6">
        <v>0.91681977800000003</v>
      </c>
      <c r="C14" s="6">
        <v>1.4771232780000001</v>
      </c>
      <c r="D14" s="6">
        <v>2.052195835</v>
      </c>
      <c r="E14" s="6">
        <v>2.5982021550000001</v>
      </c>
      <c r="F14" s="6">
        <v>3.0909717329999999</v>
      </c>
      <c r="G14" s="6">
        <v>3.520478614</v>
      </c>
      <c r="H14" s="6">
        <v>3.8856869569999999</v>
      </c>
      <c r="I14" s="6">
        <v>4.1906618340000001</v>
      </c>
      <c r="J14" s="6">
        <v>4.4419406720000003</v>
      </c>
      <c r="K14" s="6">
        <v>4.6468938350000002</v>
      </c>
      <c r="L14" s="6">
        <v>4.8127798039999998</v>
      </c>
      <c r="M14" s="6">
        <v>4.946254777</v>
      </c>
      <c r="N14" s="6">
        <v>5.0531629230000004</v>
      </c>
      <c r="O14" s="6">
        <v>5.1384901029999996</v>
      </c>
      <c r="P14" s="6">
        <v>5.2064058099999997</v>
      </c>
      <c r="Q14" s="6">
        <v>5.2603471470000001</v>
      </c>
      <c r="R14" s="6">
        <v>5.3031177139999999</v>
      </c>
      <c r="S14" s="6">
        <v>5.3369863730000002</v>
      </c>
      <c r="T14" s="6">
        <v>5.3637782850000004</v>
      </c>
      <c r="U14" s="6">
        <v>5.3849549870000004</v>
      </c>
      <c r="V14" s="6">
        <v>5.4016827190000001</v>
      </c>
      <c r="W14" s="6">
        <v>5.4148895589999997</v>
      </c>
      <c r="X14" s="6">
        <v>5.4253124960000001</v>
      </c>
      <c r="Y14" s="6">
        <v>5.4335358149999999</v>
      </c>
      <c r="Z14" s="6">
        <v>5.4400221359999996</v>
      </c>
      <c r="AA14" s="6">
        <v>5.4451373820000004</v>
      </c>
      <c r="AB14" s="6">
        <v>5.4491707629999997</v>
      </c>
      <c r="AC14" s="6">
        <v>5.4523507110000002</v>
      </c>
      <c r="AD14" s="6">
        <v>5.454857574</v>
      </c>
      <c r="AE14" s="6">
        <v>5.4568336730000002</v>
      </c>
    </row>
    <row r="15" spans="1:31" ht="14.5" x14ac:dyDescent="0.35">
      <c r="A15" s="1" t="s">
        <v>26</v>
      </c>
      <c r="B15" s="6">
        <v>8.8978300000000007E-3</v>
      </c>
      <c r="C15" s="6">
        <v>9.7648799999999994E-2</v>
      </c>
      <c r="D15" s="6">
        <v>0.56605099999999997</v>
      </c>
      <c r="E15" s="6">
        <v>0.94020300000000001</v>
      </c>
      <c r="F15" s="6">
        <v>0.99475100000000005</v>
      </c>
      <c r="G15" s="6">
        <v>0.99956199999999995</v>
      </c>
      <c r="H15" s="6">
        <v>0.99996399999999996</v>
      </c>
      <c r="I15" s="6">
        <v>0.99999700000000002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</row>
    <row r="16" spans="1:31" ht="14.5" x14ac:dyDescent="0.35">
      <c r="A16" s="1" t="s">
        <v>27</v>
      </c>
      <c r="B16" s="6">
        <v>7.1834899999999998E-3</v>
      </c>
      <c r="C16" s="6">
        <v>5.8105999999999998E-2</v>
      </c>
      <c r="D16" s="6">
        <v>0.34468500000000002</v>
      </c>
      <c r="E16" s="6">
        <v>0.81767100000000004</v>
      </c>
      <c r="F16" s="6">
        <v>0.97451299999999996</v>
      </c>
      <c r="G16" s="6">
        <v>0.99694199999999999</v>
      </c>
      <c r="H16" s="6">
        <v>0.99963999999999997</v>
      </c>
      <c r="I16" s="6">
        <v>0.99995800000000001</v>
      </c>
      <c r="J16" s="6">
        <v>0.99999499999999997</v>
      </c>
      <c r="K16" s="6">
        <v>0.99999899999999997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</row>
    <row r="17" spans="1:31" ht="14.5" x14ac:dyDescent="0.35">
      <c r="A17" s="1" t="s">
        <v>28</v>
      </c>
      <c r="B17" s="6">
        <v>0.120336</v>
      </c>
      <c r="C17" s="6">
        <v>0.36710700000000002</v>
      </c>
      <c r="D17" s="6">
        <v>0.61789300000000003</v>
      </c>
      <c r="E17" s="6">
        <v>0.81524700000000005</v>
      </c>
      <c r="F17" s="6">
        <v>0.94128900000000004</v>
      </c>
      <c r="G17" s="6">
        <v>0.99886600000000003</v>
      </c>
      <c r="H17" s="6">
        <v>1</v>
      </c>
      <c r="I17" s="6">
        <v>0.95935800000000004</v>
      </c>
      <c r="J17" s="6">
        <v>0.89088800000000001</v>
      </c>
      <c r="K17" s="6">
        <v>0.80632899999999996</v>
      </c>
      <c r="L17" s="6">
        <v>0.71479000000000004</v>
      </c>
      <c r="M17" s="6">
        <v>0.622865</v>
      </c>
      <c r="N17" s="6">
        <v>0.534999</v>
      </c>
      <c r="O17" s="6">
        <v>0.45392500000000002</v>
      </c>
      <c r="P17" s="6">
        <v>0.38108599999999998</v>
      </c>
      <c r="Q17" s="6">
        <v>0.31700200000000001</v>
      </c>
      <c r="R17" s="6">
        <v>0.26157000000000002</v>
      </c>
      <c r="S17" s="6">
        <v>0.21429000000000001</v>
      </c>
      <c r="T17" s="6">
        <v>0.17443800000000001</v>
      </c>
      <c r="U17" s="6">
        <v>0.141185</v>
      </c>
      <c r="V17" s="6">
        <v>0.113681</v>
      </c>
      <c r="W17" s="6">
        <v>9.1107199999999999E-2</v>
      </c>
      <c r="X17" s="6">
        <v>7.2704000000000005E-2</v>
      </c>
      <c r="Y17" s="6">
        <v>5.7791700000000001E-2</v>
      </c>
      <c r="Z17" s="6">
        <v>4.5773399999999999E-2</v>
      </c>
      <c r="AA17" s="6">
        <v>3.61345E-2</v>
      </c>
      <c r="AB17" s="6">
        <v>2.84382E-2</v>
      </c>
      <c r="AC17" s="6">
        <v>2.2317799999999999E-2</v>
      </c>
      <c r="AD17" s="6">
        <v>1.7468399999999999E-2</v>
      </c>
      <c r="AE17" s="6">
        <v>1.3639099999999999E-2</v>
      </c>
    </row>
    <row r="18" spans="1:31" ht="14.5" x14ac:dyDescent="0.35">
      <c r="A18" s="1" t="s">
        <v>29</v>
      </c>
      <c r="B18" s="6">
        <v>1.4480752895999999E-2</v>
      </c>
      <c r="C18" s="6">
        <v>0.13476754944900002</v>
      </c>
      <c r="D18" s="6">
        <v>0.38179175944900001</v>
      </c>
      <c r="E18" s="6">
        <v>0.66462767100900011</v>
      </c>
      <c r="F18" s="6">
        <v>0.88602498152100007</v>
      </c>
      <c r="G18" s="6">
        <v>0.99773328595600008</v>
      </c>
      <c r="H18" s="6">
        <v>1</v>
      </c>
      <c r="I18" s="6">
        <v>0.92036777216400012</v>
      </c>
      <c r="J18" s="6">
        <v>0.79368142854400003</v>
      </c>
      <c r="K18" s="6">
        <v>0.65016645624099989</v>
      </c>
      <c r="L18" s="6">
        <v>0.51092474410000011</v>
      </c>
      <c r="M18" s="6">
        <v>0.38796080822500001</v>
      </c>
      <c r="N18" s="6">
        <v>0.28622393000099999</v>
      </c>
      <c r="O18" s="6">
        <v>0.20604790562500003</v>
      </c>
      <c r="P18" s="6">
        <v>0.145226539396</v>
      </c>
      <c r="Q18" s="6">
        <v>0.100490268004</v>
      </c>
      <c r="R18" s="6">
        <v>6.8418864900000015E-2</v>
      </c>
      <c r="S18" s="6">
        <v>4.5920204100000001E-2</v>
      </c>
      <c r="T18" s="6">
        <v>3.0428615844000004E-2</v>
      </c>
      <c r="U18" s="6">
        <v>1.9933204225000001E-2</v>
      </c>
      <c r="V18" s="6">
        <v>1.2923369761000001E-2</v>
      </c>
      <c r="W18" s="6">
        <v>8.3005218918399994E-3</v>
      </c>
      <c r="X18" s="6">
        <v>5.2858716160000003E-3</v>
      </c>
      <c r="Y18" s="6">
        <v>3.3398805888900001E-3</v>
      </c>
      <c r="Z18" s="6">
        <v>2.0952041475600001E-3</v>
      </c>
      <c r="AA18" s="6">
        <v>1.3057020902499999E-3</v>
      </c>
      <c r="AB18" s="6">
        <v>8.0873121923999999E-4</v>
      </c>
      <c r="AC18" s="6">
        <v>4.980841968399999E-4</v>
      </c>
      <c r="AD18" s="6">
        <v>3.0514499855999996E-4</v>
      </c>
      <c r="AE18" s="6">
        <v>1.8602504881E-4</v>
      </c>
    </row>
    <row r="19" spans="1:31" ht="14.5" x14ac:dyDescent="0.35">
      <c r="A19" s="1" t="s">
        <v>30</v>
      </c>
      <c r="B19" s="14">
        <f t="shared" ref="B19:AE19" si="0">B11*B13*B15*$C$6*(1-$C$8)/($C$6*(1-$C$8)*B15+$C$2)*(1-EXP(-$C$6*(1-$C$8)*B15-$C$2))</f>
        <v>4.8752633074725703E-3</v>
      </c>
      <c r="C19" s="14">
        <f t="shared" si="0"/>
        <v>5.6783770557895609E-2</v>
      </c>
      <c r="D19" s="14">
        <f t="shared" si="0"/>
        <v>9.3657955622330098E-3</v>
      </c>
      <c r="E19" s="7">
        <f t="shared" si="0"/>
        <v>0.64718469893451747</v>
      </c>
      <c r="F19" s="7">
        <f t="shared" si="0"/>
        <v>0.21772026485816992</v>
      </c>
      <c r="G19" s="7">
        <f t="shared" si="0"/>
        <v>1.0112075429194252</v>
      </c>
      <c r="H19" s="7">
        <f t="shared" si="0"/>
        <v>0.39155910045116488</v>
      </c>
      <c r="I19" s="7">
        <f t="shared" si="0"/>
        <v>0.38401046551064244</v>
      </c>
      <c r="J19" s="7">
        <f t="shared" si="0"/>
        <v>0.27633873610800364</v>
      </c>
      <c r="K19" s="7">
        <f t="shared" si="0"/>
        <v>0.30534115497855258</v>
      </c>
      <c r="L19" s="7">
        <f t="shared" si="0"/>
        <v>0.16085469636910529</v>
      </c>
      <c r="M19" s="7">
        <f t="shared" si="0"/>
        <v>0.29400203869545083</v>
      </c>
      <c r="N19" s="7">
        <f t="shared" si="0"/>
        <v>0.11108725674221488</v>
      </c>
      <c r="O19" s="7">
        <f t="shared" si="0"/>
        <v>0.63712390140020336</v>
      </c>
      <c r="P19" s="7">
        <f t="shared" si="0"/>
        <v>0.12032798406419216</v>
      </c>
      <c r="Q19" s="7">
        <f t="shared" si="0"/>
        <v>0.19573649668521603</v>
      </c>
      <c r="R19" s="7">
        <f t="shared" si="0"/>
        <v>0.26749339750467555</v>
      </c>
      <c r="S19" s="7">
        <f t="shared" si="0"/>
        <v>7.4843983478388772E-3</v>
      </c>
      <c r="T19" s="7">
        <f t="shared" si="0"/>
        <v>0.1137778664342072</v>
      </c>
      <c r="U19" s="7">
        <f t="shared" si="0"/>
        <v>3.7558916547422015E-2</v>
      </c>
      <c r="V19" s="7">
        <f t="shared" si="0"/>
        <v>2.6489439510199834E-2</v>
      </c>
      <c r="W19" s="7">
        <f t="shared" si="0"/>
        <v>1.0801440331227131E-2</v>
      </c>
      <c r="X19" s="7">
        <f t="shared" si="0"/>
        <v>7.6961435685425295E-2</v>
      </c>
      <c r="Y19" s="7">
        <f t="shared" si="0"/>
        <v>6.3371466899574147E-4</v>
      </c>
      <c r="Z19" s="7">
        <f t="shared" si="0"/>
        <v>5.5577701248200842E-2</v>
      </c>
      <c r="AA19" s="7">
        <f t="shared" si="0"/>
        <v>9.7061503086746728E-3</v>
      </c>
      <c r="AB19" s="7">
        <f t="shared" si="0"/>
        <v>6.6093157653287311E-3</v>
      </c>
      <c r="AC19" s="7">
        <f t="shared" si="0"/>
        <v>4.0927340471522081E-3</v>
      </c>
      <c r="AD19" s="7">
        <f t="shared" si="0"/>
        <v>1.8249054049518321E-2</v>
      </c>
      <c r="AE19" s="7">
        <f t="shared" si="0"/>
        <v>0.12360346913588448</v>
      </c>
    </row>
    <row r="20" spans="1:31" ht="14.5" x14ac:dyDescent="0.35">
      <c r="A20" s="1" t="s">
        <v>31</v>
      </c>
      <c r="B20" s="14">
        <f t="shared" ref="B20:AE20" si="1">B12*B14*B16*$C$6*(1-$C$8)/($C$6*(1-$C$8)*B16+$C$3)*(1-EXP(-$C$6*(1-$C$8)*B16-$C$3))</f>
        <v>3.7875920458854606E-3</v>
      </c>
      <c r="C20" s="14">
        <f t="shared" si="1"/>
        <v>3.4934100695922239E-2</v>
      </c>
      <c r="D20" s="14">
        <f t="shared" si="1"/>
        <v>6.4008106013882038E-3</v>
      </c>
      <c r="E20" s="7">
        <f t="shared" si="1"/>
        <v>0.68270259916330567</v>
      </c>
      <c r="F20" s="7">
        <f t="shared" si="1"/>
        <v>0.27668096564823796</v>
      </c>
      <c r="G20" s="7">
        <f t="shared" si="1"/>
        <v>1.3846328193618902</v>
      </c>
      <c r="H20" s="7">
        <f t="shared" si="1"/>
        <v>0.56282209812886153</v>
      </c>
      <c r="I20" s="7">
        <f t="shared" si="1"/>
        <v>0.57342458951363262</v>
      </c>
      <c r="J20" s="7">
        <f t="shared" si="1"/>
        <v>0.42653014324656113</v>
      </c>
      <c r="K20" s="7">
        <f t="shared" si="1"/>
        <v>0.48508775762757833</v>
      </c>
      <c r="L20" s="7">
        <f t="shared" si="1"/>
        <v>0.26160799796822987</v>
      </c>
      <c r="M20" s="7">
        <f t="shared" si="1"/>
        <v>0.48666139209622183</v>
      </c>
      <c r="N20" s="7">
        <f t="shared" si="1"/>
        <v>0.18651020030346022</v>
      </c>
      <c r="O20" s="7">
        <f t="shared" si="1"/>
        <v>1.0831183155778057</v>
      </c>
      <c r="P20" s="7">
        <f t="shared" si="1"/>
        <v>0.20634323115946321</v>
      </c>
      <c r="Q20" s="7">
        <f t="shared" si="1"/>
        <v>0.33692872213083097</v>
      </c>
      <c r="R20" s="7">
        <f t="shared" si="1"/>
        <v>0.46219998343456747</v>
      </c>
      <c r="S20" s="7">
        <f t="shared" si="1"/>
        <v>1.2996814815938975E-2</v>
      </c>
      <c r="T20" s="7">
        <f t="shared" si="1"/>
        <v>0.19768211058643895</v>
      </c>
      <c r="U20" s="7">
        <f t="shared" si="1"/>
        <v>6.5217614564891765E-2</v>
      </c>
      <c r="V20" s="7">
        <f t="shared" si="1"/>
        <v>4.5950964355891549E-2</v>
      </c>
      <c r="W20" s="7">
        <f t="shared" si="1"/>
        <v>1.8778945449129069E-2</v>
      </c>
      <c r="X20" s="7">
        <f t="shared" si="1"/>
        <v>0.13699216469443731</v>
      </c>
      <c r="Y20" s="7">
        <f t="shared" si="1"/>
        <v>1.1929719401446608E-3</v>
      </c>
      <c r="Z20" s="7">
        <f t="shared" si="1"/>
        <v>0.11249447063744655</v>
      </c>
      <c r="AA20" s="7">
        <f t="shared" si="1"/>
        <v>2.1073351806116643E-2</v>
      </c>
      <c r="AB20" s="7">
        <f t="shared" si="1"/>
        <v>1.4999141295986647E-2</v>
      </c>
      <c r="AC20" s="7">
        <f t="shared" si="1"/>
        <v>9.354811813074855E-3</v>
      </c>
      <c r="AD20" s="7">
        <f t="shared" si="1"/>
        <v>4.175993566224568E-2</v>
      </c>
      <c r="AE20" s="7">
        <f t="shared" si="1"/>
        <v>0.25410520146319543</v>
      </c>
    </row>
    <row r="21" spans="1:31" ht="15.75" customHeight="1" x14ac:dyDescent="0.35">
      <c r="A21" s="1" t="s">
        <v>32</v>
      </c>
      <c r="B21" s="14">
        <f t="shared" ref="B21:AE21" si="2">B11*B13*B17*$C$6*($C$8)/($C$6*($C$8)*B17+$C$2)*(1-EXP(-$C$6*($C$8)*B17-$C$2))</f>
        <v>7.3247438063556783E-3</v>
      </c>
      <c r="C21" s="14">
        <f t="shared" si="2"/>
        <v>2.3771413134352545E-2</v>
      </c>
      <c r="D21" s="14">
        <f t="shared" si="2"/>
        <v>1.1577673678169671E-3</v>
      </c>
      <c r="E21" s="7">
        <f t="shared" si="2"/>
        <v>6.4406185745961228E-2</v>
      </c>
      <c r="F21" s="7">
        <f t="shared" si="2"/>
        <v>2.3681219145103113E-2</v>
      </c>
      <c r="G21" s="7">
        <f t="shared" si="2"/>
        <v>0.11614673977814391</v>
      </c>
      <c r="H21" s="7">
        <f t="shared" si="2"/>
        <v>4.5007688023986615E-2</v>
      </c>
      <c r="I21" s="7">
        <f t="shared" si="2"/>
        <v>4.2352062866809849E-2</v>
      </c>
      <c r="J21" s="7">
        <f t="shared" si="2"/>
        <v>2.8310083617372549E-2</v>
      </c>
      <c r="K21" s="7">
        <f t="shared" si="2"/>
        <v>2.8322423828657892E-2</v>
      </c>
      <c r="L21" s="7">
        <f t="shared" si="2"/>
        <v>1.3231664083610022E-2</v>
      </c>
      <c r="M21" s="7">
        <f t="shared" si="2"/>
        <v>2.108223842558532E-2</v>
      </c>
      <c r="N21" s="7">
        <f t="shared" si="2"/>
        <v>6.8446676806680398E-3</v>
      </c>
      <c r="O21" s="7">
        <f t="shared" si="2"/>
        <v>3.3319102971242756E-2</v>
      </c>
      <c r="P21" s="7">
        <f t="shared" si="2"/>
        <v>5.2845723245613426E-3</v>
      </c>
      <c r="Q21" s="7">
        <f t="shared" si="2"/>
        <v>7.1527448072954934E-3</v>
      </c>
      <c r="R21" s="7">
        <f t="shared" si="2"/>
        <v>8.0675674633678175E-3</v>
      </c>
      <c r="S21" s="7">
        <f t="shared" si="2"/>
        <v>1.8496433676255548E-4</v>
      </c>
      <c r="T21" s="7">
        <f t="shared" si="2"/>
        <v>2.2892958545091056E-3</v>
      </c>
      <c r="U21" s="7">
        <f t="shared" si="2"/>
        <v>6.117391361170068E-4</v>
      </c>
      <c r="V21" s="7">
        <f t="shared" si="2"/>
        <v>3.4743716279142035E-4</v>
      </c>
      <c r="W21" s="7">
        <f t="shared" si="2"/>
        <v>1.135512229816465E-4</v>
      </c>
      <c r="X21" s="7">
        <f t="shared" si="2"/>
        <v>6.4568844484837998E-4</v>
      </c>
      <c r="Y21" s="7">
        <f t="shared" si="2"/>
        <v>4.2264760553298865E-6</v>
      </c>
      <c r="Z21" s="7">
        <f t="shared" si="2"/>
        <v>2.9359942951782264E-4</v>
      </c>
      <c r="AA21" s="7">
        <f t="shared" si="2"/>
        <v>4.047886995939606E-5</v>
      </c>
      <c r="AB21" s="7">
        <f t="shared" si="2"/>
        <v>2.1693627870062871E-5</v>
      </c>
      <c r="AC21" s="7">
        <f t="shared" si="2"/>
        <v>1.054265097610551E-5</v>
      </c>
      <c r="AD21" s="7">
        <f t="shared" si="2"/>
        <v>3.6794880437589961E-5</v>
      </c>
      <c r="AE21" s="7">
        <f t="shared" si="2"/>
        <v>1.9458859439938208E-4</v>
      </c>
    </row>
    <row r="22" spans="1:31" ht="15.75" customHeight="1" x14ac:dyDescent="0.35">
      <c r="A22" s="1" t="s">
        <v>33</v>
      </c>
      <c r="B22" s="14">
        <f t="shared" ref="B22:AE22" si="3">B12*B14*B18*$C$6*($C$8)/($C$6*($C$8)*B18+$C$3)*(1-EXP(-$C$6*($C$8)*B18-$C$3))</f>
        <v>8.4853536298105502E-4</v>
      </c>
      <c r="C22" s="14">
        <f t="shared" si="3"/>
        <v>9.01769170084076E-3</v>
      </c>
      <c r="D22" s="14">
        <f t="shared" si="3"/>
        <v>7.9700238682563641E-4</v>
      </c>
      <c r="E22" s="7">
        <f t="shared" si="3"/>
        <v>6.344631534615143E-2</v>
      </c>
      <c r="F22" s="7">
        <f t="shared" si="3"/>
        <v>2.8906975897332671E-2</v>
      </c>
      <c r="G22" s="7">
        <f t="shared" si="3"/>
        <v>0.15929708599713177</v>
      </c>
      <c r="H22" s="7">
        <f t="shared" si="3"/>
        <v>6.4728663970681929E-2</v>
      </c>
      <c r="I22" s="7">
        <f t="shared" si="3"/>
        <v>6.0698607932228366E-2</v>
      </c>
      <c r="J22" s="7">
        <f t="shared" si="3"/>
        <v>3.8954496453159362E-2</v>
      </c>
      <c r="K22" s="7">
        <f t="shared" si="3"/>
        <v>3.6313854860596802E-2</v>
      </c>
      <c r="L22" s="7">
        <f t="shared" si="3"/>
        <v>1.5399074039898122E-2</v>
      </c>
      <c r="M22" s="7">
        <f t="shared" si="3"/>
        <v>2.1763597838451079E-2</v>
      </c>
      <c r="N22" s="7">
        <f t="shared" si="3"/>
        <v>6.156221115047507E-3</v>
      </c>
      <c r="O22" s="7">
        <f t="shared" si="3"/>
        <v>2.5745381586605661E-2</v>
      </c>
      <c r="P22" s="7">
        <f t="shared" si="3"/>
        <v>3.4578400705906091E-3</v>
      </c>
      <c r="Q22" s="7">
        <f t="shared" si="3"/>
        <v>3.9076367515411964E-3</v>
      </c>
      <c r="R22" s="7">
        <f t="shared" si="3"/>
        <v>3.6502093374494856E-3</v>
      </c>
      <c r="S22" s="7">
        <f t="shared" si="3"/>
        <v>6.8896109619002486E-5</v>
      </c>
      <c r="T22" s="7">
        <f t="shared" si="3"/>
        <v>6.9443632397401568E-4</v>
      </c>
      <c r="U22" s="7">
        <f t="shared" si="3"/>
        <v>1.5008748209150355E-4</v>
      </c>
      <c r="V22" s="7">
        <f t="shared" si="3"/>
        <v>6.8562386476272587E-5</v>
      </c>
      <c r="W22" s="7">
        <f t="shared" si="3"/>
        <v>1.7997026269400498E-5</v>
      </c>
      <c r="X22" s="7">
        <f t="shared" si="3"/>
        <v>8.3606898859367741E-5</v>
      </c>
      <c r="Y22" s="7">
        <f t="shared" si="3"/>
        <v>4.6003892023221285E-7</v>
      </c>
      <c r="Z22" s="7">
        <f t="shared" si="3"/>
        <v>2.7214054546903511E-5</v>
      </c>
      <c r="AA22" s="7">
        <f t="shared" si="3"/>
        <v>3.1769832082750675E-6</v>
      </c>
      <c r="AB22" s="7">
        <f t="shared" si="3"/>
        <v>1.4005826255985278E-6</v>
      </c>
      <c r="AC22" s="7">
        <f t="shared" si="3"/>
        <v>5.379928794025688E-7</v>
      </c>
      <c r="AD22" s="7">
        <f t="shared" si="3"/>
        <v>1.4713132515425476E-6</v>
      </c>
      <c r="AE22" s="7">
        <f t="shared" si="3"/>
        <v>5.4578836592257995E-6</v>
      </c>
    </row>
    <row r="23" spans="1:31" ht="15.75" customHeight="1" x14ac:dyDescent="0.3"/>
    <row r="24" spans="1:31" ht="15.75" customHeight="1" x14ac:dyDescent="0.35">
      <c r="A24" s="8" t="s">
        <v>42</v>
      </c>
      <c r="B24" s="8"/>
      <c r="C24" s="8"/>
      <c r="D24" s="8"/>
    </row>
    <row r="25" spans="1:31" ht="15.75" customHeight="1" x14ac:dyDescent="0.3"/>
    <row r="26" spans="1:31" ht="15.75" customHeight="1" x14ac:dyDescent="0.3"/>
    <row r="27" spans="1:31" ht="15.75" customHeight="1" x14ac:dyDescent="0.3"/>
    <row r="28" spans="1:31" ht="15.75" customHeight="1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5.75" customHeight="1" x14ac:dyDescent="0.3"/>
    <row r="30" spans="1:31" ht="15.75" customHeight="1" x14ac:dyDescent="0.3"/>
    <row r="31" spans="1:31" ht="15.75" customHeight="1" x14ac:dyDescent="0.3"/>
    <row r="32" spans="1:3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1sex_1gear</vt:lpstr>
      <vt:lpstr>2sex_2gear</vt:lpstr>
      <vt:lpstr>2sex_2gear_2M</vt:lpstr>
      <vt:lpstr>'2sex_2gear'!solver_adj</vt:lpstr>
      <vt:lpstr>'2sex_2gear_2M'!solver_adj</vt:lpstr>
      <vt:lpstr>'2sex_2gear'!solver_opt</vt:lpstr>
      <vt:lpstr>'2sex_2gear_2M'!solver_opt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Pete.Hulson</cp:lastModifiedBy>
  <dcterms:modified xsi:type="dcterms:W3CDTF">2021-11-01T21:26:48Z</dcterms:modified>
</cp:coreProperties>
</file>