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 - PH Stuff\Asmnts\goa_pop\2023\mgmt\2020.1-2023\apport\"/>
    </mc:Choice>
  </mc:AlternateContent>
  <bookViews>
    <workbookView xWindow="1245" yWindow="0" windowWidth="24270" windowHeight="12435"/>
  </bookViews>
  <sheets>
    <sheet name="POP" sheetId="2" r:id="rId1"/>
    <sheet name="DR" sheetId="4" r:id="rId2"/>
    <sheet name="NR" sheetId="5" r:id="rId3"/>
    <sheet name="Biomass by Regulatory Area - GO" sheetId="1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I92" i="2" l="1"/>
  <c r="C67" i="2"/>
  <c r="I91" i="2"/>
  <c r="I90" i="2"/>
  <c r="D87" i="2"/>
  <c r="E97" i="2"/>
  <c r="D90" i="2"/>
  <c r="E91" i="2"/>
  <c r="E92" i="2"/>
  <c r="E93" i="2"/>
  <c r="E94" i="2"/>
  <c r="E95" i="2"/>
  <c r="E96" i="2"/>
  <c r="E98" i="2"/>
  <c r="E99" i="2"/>
  <c r="E90" i="2"/>
  <c r="C54" i="2"/>
  <c r="C48" i="2"/>
  <c r="J67" i="2" l="1"/>
  <c r="I67" i="2"/>
  <c r="J63" i="2"/>
  <c r="K63" i="2"/>
  <c r="I63" i="2"/>
  <c r="J71" i="2"/>
  <c r="I71" i="2"/>
  <c r="K68" i="2"/>
  <c r="L64" i="2"/>
  <c r="L62" i="2"/>
  <c r="E71" i="2"/>
  <c r="D71" i="2"/>
  <c r="C71" i="2"/>
  <c r="D63" i="2"/>
  <c r="E63" i="2"/>
  <c r="C63" i="2"/>
  <c r="F62" i="2"/>
  <c r="J54" i="2"/>
  <c r="I54" i="2"/>
  <c r="K55" i="2"/>
  <c r="D67" i="2"/>
  <c r="D99" i="2"/>
  <c r="D96" i="2"/>
  <c r="K71" i="2" l="1"/>
  <c r="J50" i="2"/>
  <c r="K50" i="2"/>
  <c r="I50" i="2"/>
  <c r="L51" i="2"/>
  <c r="L49" i="2"/>
  <c r="D50" i="2"/>
  <c r="E50" i="2"/>
  <c r="C50" i="2"/>
  <c r="F49" i="2"/>
  <c r="D48" i="2"/>
  <c r="J48" i="2" s="1"/>
  <c r="J61" i="2" s="1"/>
  <c r="E48" i="2"/>
  <c r="K48" i="2" s="1"/>
  <c r="K61" i="2" s="1"/>
  <c r="I48" i="2"/>
  <c r="I61" i="2" s="1"/>
  <c r="E68" i="2" l="1"/>
  <c r="F64" i="2"/>
  <c r="F50" i="5" l="1"/>
  <c r="E48" i="5"/>
  <c r="E49" i="5" s="1"/>
  <c r="D48" i="5"/>
  <c r="D49" i="5" s="1"/>
  <c r="C48" i="5"/>
  <c r="C49" i="5" s="1"/>
  <c r="J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E53" i="4"/>
  <c r="D80" i="4" l="1"/>
  <c r="D69" i="4" s="1"/>
  <c r="D79" i="4"/>
  <c r="D78" i="4"/>
  <c r="D77" i="4"/>
  <c r="D76" i="4"/>
  <c r="D75" i="4"/>
  <c r="I73" i="4" s="1"/>
  <c r="D74" i="4"/>
  <c r="D73" i="4"/>
  <c r="D72" i="4"/>
  <c r="G54" i="4"/>
  <c r="F53" i="4"/>
  <c r="F50" i="4"/>
  <c r="E48" i="4"/>
  <c r="E49" i="4" s="1"/>
  <c r="D48" i="4"/>
  <c r="D49" i="4" s="1"/>
  <c r="C48" i="4"/>
  <c r="C49" i="4" s="1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D54" i="2"/>
  <c r="E55" i="2"/>
  <c r="D98" i="2"/>
  <c r="D97" i="2"/>
  <c r="D95" i="2"/>
  <c r="D94" i="2"/>
  <c r="D93" i="2"/>
  <c r="D92" i="2"/>
  <c r="D91" i="2"/>
  <c r="F51" i="2"/>
  <c r="E79" i="4" l="1"/>
  <c r="E78" i="4"/>
  <c r="E73" i="4"/>
  <c r="E74" i="4"/>
  <c r="E77" i="4"/>
  <c r="E72" i="4"/>
  <c r="E76" i="4"/>
  <c r="E75" i="4"/>
  <c r="E80" i="4"/>
  <c r="I72" i="4" l="1"/>
  <c r="I74" i="4" s="1"/>
  <c r="C61" i="2" l="1"/>
  <c r="E61" i="2"/>
  <c r="D61" i="2"/>
</calcChain>
</file>

<file path=xl/sharedStrings.xml><?xml version="1.0" encoding="utf-8"?>
<sst xmlns="http://schemas.openxmlformats.org/spreadsheetml/2006/main" count="778" uniqueCount="65">
  <si>
    <t>Survey</t>
  </si>
  <si>
    <t>Year</t>
  </si>
  <si>
    <t>Regulatory Area Name</t>
  </si>
  <si>
    <t>Species Code</t>
  </si>
  <si>
    <t>Common Name</t>
  </si>
  <si>
    <t>Scientific Name</t>
  </si>
  <si>
    <t>Haul Count</t>
  </si>
  <si>
    <t>Catch Count</t>
  </si>
  <si>
    <t>Mean Weight CPUE</t>
  </si>
  <si>
    <t>Var Weight CPUE</t>
  </si>
  <si>
    <t>Mean Number CPUE</t>
  </si>
  <si>
    <t>Var Number CPUE</t>
  </si>
  <si>
    <t>Area Biomass</t>
  </si>
  <si>
    <t>Area Biomass Var</t>
  </si>
  <si>
    <t>Min Area Biomass</t>
  </si>
  <si>
    <t>Max Area Biomass</t>
  </si>
  <si>
    <t>Area Population</t>
  </si>
  <si>
    <t>Area Population Var</t>
  </si>
  <si>
    <t>Min Area Population</t>
  </si>
  <si>
    <t>Max Area Population</t>
  </si>
  <si>
    <t>GOA</t>
  </si>
  <si>
    <t>CENTRAL GOA</t>
  </si>
  <si>
    <t>Pacific ocean perch</t>
  </si>
  <si>
    <t>Sebastes alutus</t>
  </si>
  <si>
    <t>dusky and dark rockfishes unid.</t>
  </si>
  <si>
    <t>northern rockfish</t>
  </si>
  <si>
    <t>Sebastes polyspinis</t>
  </si>
  <si>
    <t>EASTERN GOA</t>
  </si>
  <si>
    <t>WESTERN GOA</t>
  </si>
  <si>
    <t>dusky rockfish</t>
  </si>
  <si>
    <t>Sebastes variabilis</t>
  </si>
  <si>
    <t>Row Labels</t>
  </si>
  <si>
    <t>Grand Total</t>
  </si>
  <si>
    <t>Column Labels</t>
  </si>
  <si>
    <t>Sum of Area Biomass</t>
  </si>
  <si>
    <t>Sum of Area Biomass Var</t>
  </si>
  <si>
    <t>CG</t>
  </si>
  <si>
    <t>EG</t>
  </si>
  <si>
    <t>WG</t>
  </si>
  <si>
    <t>Biomass</t>
  </si>
  <si>
    <t>SD</t>
  </si>
  <si>
    <t>ABC</t>
  </si>
  <si>
    <t>Prop</t>
  </si>
  <si>
    <t>Rounded</t>
  </si>
  <si>
    <t>EGOA split between E/WYAK</t>
  </si>
  <si>
    <t>Management Group</t>
  </si>
  <si>
    <t>Total Biomass (mt)</t>
  </si>
  <si>
    <t>Eastern Biomass (mt)</t>
  </si>
  <si>
    <t>Eastern Fraction</t>
  </si>
  <si>
    <t>Western Biomass (mt)</t>
  </si>
  <si>
    <t>Western Fraction</t>
  </si>
  <si>
    <t>var frac</t>
  </si>
  <si>
    <t>wt</t>
  </si>
  <si>
    <t>R(est)</t>
  </si>
  <si>
    <t>wt^2*Var</t>
  </si>
  <si>
    <t>variance weighted avg</t>
  </si>
  <si>
    <t>wtd average</t>
  </si>
  <si>
    <t>UCI wtd average</t>
  </si>
  <si>
    <t>WYAK</t>
  </si>
  <si>
    <t>EYAK</t>
  </si>
  <si>
    <t>(Multiple Items)</t>
  </si>
  <si>
    <t>OFL</t>
  </si>
  <si>
    <t>Rnd Prop</t>
  </si>
  <si>
    <t>W/C/WYAK</t>
  </si>
  <si>
    <t>EY/SE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</si>
</sst>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43" applyFont="1"/>
    <xf numFmtId="0" fontId="0" fillId="33" borderId="0" xfId="0" applyFill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Fill="1"/>
    <xf numFmtId="11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eastwest biomass split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.Hulson" refreshedDate="44118.629061805557" createdVersion="6" refreshedVersion="6" minRefreshableVersion="3" recordCount="145">
  <cacheSource type="worksheet">
    <worksheetSource ref="A1:T1048576" sheet="Biomass by Regulatory Area - GO"/>
  </cacheSource>
  <cacheFields count="20">
    <cacheField name="Survey" numFmtId="0">
      <sharedItems containsBlank="1"/>
    </cacheField>
    <cacheField name="Year" numFmtId="0">
      <sharedItems containsString="0" containsBlank="1" containsNumber="1" containsInteger="1" minValue="1984" maxValue="2019" count="17">
        <n v="1984"/>
        <n v="1987"/>
        <n v="1990"/>
        <n v="1993"/>
        <n v="1996"/>
        <n v="1999"/>
        <n v="2001"/>
        <n v="2003"/>
        <n v="2005"/>
        <n v="2007"/>
        <n v="2009"/>
        <n v="2011"/>
        <n v="2013"/>
        <n v="2015"/>
        <n v="2017"/>
        <n v="2019"/>
        <m/>
      </sharedItems>
    </cacheField>
    <cacheField name="Regulatory Area Name" numFmtId="0">
      <sharedItems containsBlank="1" count="4">
        <s v="CENTRAL GOA"/>
        <s v="EASTERN GOA"/>
        <s v="WESTERN GOA"/>
        <m/>
      </sharedItems>
    </cacheField>
    <cacheField name="Species Code" numFmtId="0">
      <sharedItems containsString="0" containsBlank="1" containsNumber="1" containsInteger="1" minValue="30060" maxValue="30420" count="5">
        <n v="30060"/>
        <n v="30150"/>
        <n v="30420"/>
        <n v="30152"/>
        <m/>
      </sharedItems>
    </cacheField>
    <cacheField name="Common Name" numFmtId="0">
      <sharedItems containsBlank="1"/>
    </cacheField>
    <cacheField name="Scientific Name" numFmtId="0">
      <sharedItems containsBlank="1"/>
    </cacheField>
    <cacheField name="Haul Count" numFmtId="0">
      <sharedItems containsString="0" containsBlank="1" containsNumber="1" containsInteger="1" minValue="99" maxValue="485"/>
    </cacheField>
    <cacheField name="Catch Count" numFmtId="0">
      <sharedItems containsString="0" containsBlank="1" containsNumber="1" containsInteger="1" minValue="0" maxValue="209"/>
    </cacheField>
    <cacheField name="Mean Weight CPUE" numFmtId="0">
      <sharedItems containsString="0" containsBlank="1" containsNumber="1" minValue="0" maxValue="6328.26191307097"/>
    </cacheField>
    <cacheField name="Var Weight CPUE" numFmtId="0">
      <sharedItems containsString="0" containsBlank="1" containsNumber="1" minValue="0" maxValue="7100678.7569412803"/>
    </cacheField>
    <cacheField name="Mean Number CPUE" numFmtId="0">
      <sharedItems containsString="0" containsBlank="1" containsNumber="1" minValue="0" maxValue="10307.4584462804"/>
    </cacheField>
    <cacheField name="Var Number CPUE" numFmtId="0">
      <sharedItems containsString="0" containsBlank="1" containsNumber="1" minValue="0" maxValue="35840565.569736399"/>
    </cacheField>
    <cacheField name="Area Biomass" numFmtId="0">
      <sharedItems containsString="0" containsBlank="1" containsNumber="1" minValue="0" maxValue="1031394.1" count="143">
        <n v="49349.9"/>
        <n v="11336.2"/>
        <n v="11612.5"/>
        <n v="110656.4"/>
        <n v="10672.3"/>
        <n v="5.0999999999999996"/>
        <n v="60666"/>
        <n v="3639.9"/>
        <n v="27716.1"/>
        <n v="76260.5"/>
        <n v="53782"/>
        <n v="90878.5"/>
        <n v="100542.7"/>
        <n v="27677.1"/>
        <n v="500.4"/>
        <n v="64402.6"/>
        <n v="12753.1"/>
        <n v="45037.8"/>
        <n v="31074.400000000001"/>
        <n v="17341.8"/>
        <n v="0"/>
        <n v="73835.899999999994"/>
        <n v="101678.2"/>
        <n v="6631.2"/>
        <n v="68.099999999999994"/>
        <n v="342.6"/>
        <n v="24542.6"/>
        <n v="2854"/>
        <n v="32897.699999999997"/>
        <n v="256485.8"/>
        <n v="36659.800000000003"/>
        <n v="90443.7"/>
        <n v="151580.70000000001"/>
        <n v="9107.7000000000007"/>
        <n v="40.700000000000003"/>
        <n v="75556"/>
        <n v="11978.4"/>
        <n v="14507.7"/>
        <n v="466759.2"/>
        <n v="55254.3"/>
        <n v="70659.3"/>
        <n v="212035.5"/>
        <n v="15673.1"/>
        <n v="191.9"/>
        <n v="92617.9"/>
        <n v="3552.8"/>
        <n v="28114"/>
        <n v="611967.5"/>
        <n v="42886"/>
        <n v="196611.4"/>
        <n v="77115.8"/>
        <n v="4204.5"/>
        <n v="118.2"/>
        <n v="37980.199999999997"/>
        <n v="2537.6"/>
        <n v="45457.1"/>
        <n v="397944.3"/>
        <n v="25651.5"/>
        <n v="250322.3"/>
        <n v="275210.7"/>
        <n v="5352.1"/>
        <n v="93291.199999999997"/>
        <n v="283072.8"/>
        <n v="53920.7"/>
        <n v="57159.1"/>
        <n v="101498.1"/>
        <n v="12896.3"/>
        <n v="5.2"/>
        <n v="72850.600000000006"/>
        <n v="4039.1"/>
        <n v="9145.6"/>
        <n v="375607.5"/>
        <n v="98312.3"/>
        <n v="127727.9"/>
        <n v="138377.79999999999"/>
        <n v="2905.2"/>
        <n v="160"/>
        <n v="250915.5"/>
        <n v="69295.3"/>
        <n v="231110.7"/>
        <n v="378713.7"/>
        <n v="58652.4"/>
        <n v="106966.9"/>
        <n v="151366"/>
        <n v="9436.5"/>
        <n v="37.6"/>
        <n v="158100.1"/>
        <n v="4984.8"/>
        <n v="114221.9"/>
        <n v="457493.3"/>
        <n v="44911.1"/>
        <n v="45133"/>
        <n v="160216.4"/>
        <n v="25808"/>
        <n v="70.2"/>
        <n v="31739.1"/>
        <n v="1403.7"/>
        <n v="44692.7"/>
        <n v="538237.80000000005"/>
        <n v="68062.5"/>
        <n v="126531.6"/>
        <n v="141026.1"/>
        <n v="4871"/>
        <n v="28"/>
        <n v="99405.8"/>
        <n v="10473.4"/>
        <n v="47082.2"/>
        <n v="886437.8"/>
        <n v="55361.3"/>
        <n v="327442.59999999998"/>
        <n v="254548"/>
        <n v="40858.699999999997"/>
        <n v="75.599999999999994"/>
        <n v="157457.4"/>
        <n v="2949.8"/>
        <n v="42935.9"/>
        <n v="763193.4"/>
        <n v="29187.3"/>
        <n v="43241.5"/>
        <n v="246848.9"/>
        <n v="2207.6"/>
        <n v="12.3"/>
        <n v="130364.3"/>
        <n v="1395.1"/>
        <n v="5679.6"/>
        <n v="1031394.1"/>
        <n v="34859.5"/>
        <n v="111880.5"/>
        <n v="344337.4"/>
        <n v="1973.8"/>
        <n v="19.100000000000001"/>
        <n v="194627.3"/>
        <n v="14436.9"/>
        <n v="38426.300000000003"/>
        <n v="934209.4"/>
        <n v="76161.100000000006"/>
        <n v="49637.3"/>
        <n v="234878.7"/>
        <n v="9111.1"/>
        <n v="43056.5"/>
        <n v="3092.7"/>
        <n v="37087.699999999997"/>
        <m/>
      </sharedItems>
    </cacheField>
    <cacheField name="Area Biomass Var" numFmtId="0">
      <sharedItems containsString="0" containsBlank="1" containsNumber="1" minValue="0" maxValue="150534467253.047" count="143">
        <n v="111641624.23172"/>
        <n v="22945593.783949599"/>
        <n v="13183311.565639"/>
        <n v="1545302324.8572299"/>
        <n v="9580124.0019667093"/>
        <n v="26.240706808905902"/>
        <n v="1489391490.10585"/>
        <n v="2291758.8940403"/>
        <n v="114674266.89004301"/>
        <n v="1597122932.13591"/>
        <n v="669861965.09151101"/>
        <n v="1272412888.6568799"/>
        <n v="856823247.36331606"/>
        <n v="163285338.81119499"/>
        <n v="239040.35354322399"/>
        <n v="553887069.57455897"/>
        <n v="30690421.2076829"/>
        <n v="259936509.38392699"/>
        <n v="52118094.934289202"/>
        <n v="59949964.511004001"/>
        <n v="0"/>
        <n v="1813184496.5157101"/>
        <n v="1983015906.4249799"/>
        <n v="12485943.8092875"/>
        <n v="1537.97880160918"/>
        <n v="42181.371744785101"/>
        <n v="186042957.62849301"/>
        <n v="2120538.9668389098"/>
        <n v="255419460.21555001"/>
        <n v="5252471973.5612202"/>
        <n v="184561887.25014299"/>
        <n v="1295721023.9865601"/>
        <n v="5013545607.3604603"/>
        <n v="13402938.3039505"/>
        <n v="471.36464364084298"/>
        <n v="1537367136.51809"/>
        <n v="85455330.620336503"/>
        <n v="62426420.258479603"/>
        <n v="35311146496.010399"/>
        <n v="1026900265.1445301"/>
        <n v="573780175.52659094"/>
        <n v="4622441417.0029402"/>
        <n v="47602709.376341097"/>
        <n v="4183.7231954997897"/>
        <n v="1500566177.13416"/>
        <n v="4716026.2111206502"/>
        <n v="133550208.49042"/>
        <n v="150534467253.047"/>
        <n v="361245988.57101601"/>
        <n v="21241579481.032001"/>
        <n v="210722911.91589499"/>
        <n v="5801623.1902634697"/>
        <n v="3034.6566180805999"/>
        <n v="238352012.95807999"/>
        <n v="1358152.9118780899"/>
        <n v="399520424.26320702"/>
        <n v="22616321274.687099"/>
        <n v="77690058.534083694"/>
        <n v="40006851008.880302"/>
        <n v="26669021640.5611"/>
        <n v="8408017.50292054"/>
        <n v="2212986381.80055"/>
        <n v="3428077895.64643"/>
        <n v="1102773591.05233"/>
        <n v="1006784535.57691"/>
        <n v="529006671.20862502"/>
        <n v="72758676.296026498"/>
        <n v="26.9298767804863"/>
        <n v="1229041429.94661"/>
        <n v="4519761.10830794"/>
        <n v="14366113.5071541"/>
        <n v="4953510951.4239597"/>
        <n v="1705240126.73138"/>
        <n v="3343713213.27775"/>
        <n v="784517425.085675"/>
        <n v="981943.998339299"/>
        <n v="8997.4881125218199"/>
        <n v="15761778094.9084"/>
        <n v="962299237.38390303"/>
        <n v="14194530874.628901"/>
        <n v="6448122774.6913204"/>
        <n v="1170265347.4907"/>
        <n v="3979494153.3719201"/>
        <n v="1734877749.4207201"/>
        <n v="16756364.3493286"/>
        <n v="528.67800008163397"/>
        <n v="4852282759.92451"/>
        <n v="3098472.9492142098"/>
        <n v="3174145095.1437998"/>
        <n v="10648049423.557699"/>
        <n v="255847362.46181399"/>
        <n v="403272146.59843302"/>
        <n v="3039479383.6204901"/>
        <n v="353303965.723212"/>
        <n v="1430.14096319994"/>
        <n v="180036841.038883"/>
        <n v="318275.13203266601"/>
        <n v="431215888.08390403"/>
        <n v="12701924410.2512"/>
        <n v="1265878816.3170199"/>
        <n v="3610820022.0641899"/>
        <n v="1028521079.9323"/>
        <n v="4680480.4721536003"/>
        <n v="401.44217017372398"/>
        <n v="4631422961.7208099"/>
        <n v="84111002.574357495"/>
        <n v="893907777.38663805"/>
        <n v="25664287141.628399"/>
        <n v="293412044.01686502"/>
        <n v="47863702920.724297"/>
        <n v="14553141711.394899"/>
        <n v="983095845.41974497"/>
        <n v="2184.4633647699902"/>
        <n v="5371667479.7609797"/>
        <n v="2739447.4418025501"/>
        <n v="806280022.84590697"/>
        <n v="22598502540.6068"/>
        <n v="60503010.235036097"/>
        <n v="271869450.77972102"/>
        <n v="2910684212.9533501"/>
        <n v="975098.81379930303"/>
        <n v="151.91113174164801"/>
        <n v="5753308042.2884502"/>
        <n v="463736.26012338401"/>
        <n v="6658984.07439523"/>
        <n v="104279547843.554"/>
        <n v="91024208.159955204"/>
        <n v="4310468460.9047298"/>
        <n v="8478681486.2463198"/>
        <n v="214948.32694782701"/>
        <n v="364.61956980468398"/>
        <n v="9888554720.9487591"/>
        <n v="77205165.919339493"/>
        <n v="298607383.25930399"/>
        <n v="25528700722.375702"/>
        <n v="362228219.15889198"/>
        <n v="688039611.44069803"/>
        <n v="1177718906.6293399"/>
        <n v="10527931.494783601"/>
        <n v="211352468.566284"/>
        <n v="2156600.6462441902"/>
        <n v="254803345.65102199"/>
        <m/>
      </sharedItems>
    </cacheField>
    <cacheField name="Min Area Biomass" numFmtId="0">
      <sharedItems containsString="0" containsBlank="1" containsNumber="1" containsInteger="1" minValue="0" maxValue="591488"/>
    </cacheField>
    <cacheField name="Max Area Biomass" numFmtId="0">
      <sharedItems containsString="0" containsBlank="1" containsNumber="1" containsInteger="1" minValue="0" maxValue="1695325"/>
    </cacheField>
    <cacheField name="Area Population" numFmtId="0">
      <sharedItems containsString="0" containsBlank="1" containsNumber="1" containsInteger="1" minValue="0" maxValue="1373512590"/>
    </cacheField>
    <cacheField name="Area Population Var" numFmtId="0">
      <sharedItems containsString="0" containsBlank="1" containsNumber="1" minValue="0" maxValue="3.55143175149192E+17"/>
    </cacheField>
    <cacheField name="Min Area Population" numFmtId="0">
      <sharedItems containsString="0" containsBlank="1" containsNumber="1" containsInteger="1" minValue="0" maxValue="848013167"/>
    </cacheField>
    <cacheField name="Max Area Population" numFmtId="0">
      <sharedItems containsString="0" containsBlank="1" containsNumber="1" containsInteger="1" minValue="0" maxValue="22307503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s v="GOA"/>
    <x v="0"/>
    <x v="0"/>
    <x v="0"/>
    <s v="Pacific ocean perch"/>
    <s v="Sebastes alutus"/>
    <n v="485"/>
    <n v="128"/>
    <n v="291.07114655891002"/>
    <n v="3883.9537300482598"/>
    <n v="529.92042298773697"/>
    <n v="14574.598830467799"/>
    <x v="0"/>
    <x v="0"/>
    <n v="27774"/>
    <n v="70926"/>
    <n v="89843034"/>
    <n v="418936990255785"/>
    <n v="48047479"/>
    <n v="131638589"/>
  </r>
  <r>
    <s v="GOA"/>
    <x v="0"/>
    <x v="0"/>
    <x v="1"/>
    <s v="dusky and dark rockfishes unid."/>
    <m/>
    <n v="485"/>
    <n v="115"/>
    <n v="66.865630336985703"/>
    <n v="798.265209581416"/>
    <n v="62.7243806615596"/>
    <n v="564.81502529855595"/>
    <x v="1"/>
    <x v="1"/>
    <n v="1555"/>
    <n v="21118"/>
    <n v="10634591"/>
    <n v="16235226060230.9"/>
    <n v="2406769"/>
    <n v="18862413"/>
  </r>
  <r>
    <s v="GOA"/>
    <x v="0"/>
    <x v="0"/>
    <x v="2"/>
    <s v="northern rockfish"/>
    <s v="Sebastes polyspinis"/>
    <n v="485"/>
    <n v="85"/>
    <n v="68.487210856578898"/>
    <n v="458.640515865981"/>
    <n v="131.88103093760901"/>
    <n v="1946.5470657328301"/>
    <x v="2"/>
    <x v="2"/>
    <n v="4351"/>
    <n v="18874"/>
    <n v="22359906"/>
    <n v="55952179445557.203"/>
    <n v="7399668"/>
    <n v="37320144"/>
  </r>
  <r>
    <s v="GOA"/>
    <x v="0"/>
    <x v="1"/>
    <x v="0"/>
    <s v="Pacific ocean perch"/>
    <s v="Sebastes alutus"/>
    <n v="202"/>
    <n v="152"/>
    <n v="1428.12507351984"/>
    <n v="257385.12952215099"/>
    <n v="3561.6350028412098"/>
    <n v="1753291.7444132301"/>
    <x v="3"/>
    <x v="3"/>
    <n v="27318"/>
    <n v="193994"/>
    <n v="275971807"/>
    <n v="1.0526504828872E+16"/>
    <n v="58462443"/>
    <n v="493481171"/>
  </r>
  <r>
    <s v="GOA"/>
    <x v="0"/>
    <x v="1"/>
    <x v="1"/>
    <s v="dusky and dark rockfishes unid."/>
    <m/>
    <n v="202"/>
    <n v="52"/>
    <n v="137.73439685186199"/>
    <n v="1595.6628145966699"/>
    <n v="107.970111454506"/>
    <n v="1043.70823826476"/>
    <x v="4"/>
    <x v="4"/>
    <n v="4352"/>
    <n v="16993"/>
    <n v="8365223"/>
    <n v="6266270200059.7803"/>
    <n v="3253583"/>
    <n v="13476863"/>
  </r>
  <r>
    <s v="GOA"/>
    <x v="0"/>
    <x v="1"/>
    <x v="2"/>
    <s v="northern rockfish"/>
    <s v="Sebastes polyspinis"/>
    <n v="202"/>
    <n v="1"/>
    <n v="6.5892316827629999E-2"/>
    <n v="4.3706448971959997E-3"/>
    <n v="3.5691671614966003E-2"/>
    <n v="1.3282228803520001E-3"/>
    <x v="5"/>
    <x v="5"/>
    <n v="0"/>
    <n v="16"/>
    <n v="2824"/>
    <n v="7974454.1137550399"/>
    <n v="0"/>
    <n v="8811"/>
  </r>
  <r>
    <s v="GOA"/>
    <x v="0"/>
    <x v="2"/>
    <x v="0"/>
    <s v="Pacific ocean perch"/>
    <s v="Sebastes alutus"/>
    <n v="242"/>
    <n v="67"/>
    <n v="930.06462678203104"/>
    <n v="350061.373089623"/>
    <n v="1601.95708657303"/>
    <n v="964555.654665504"/>
    <x v="6"/>
    <x v="6"/>
    <n v="0"/>
    <n v="139472"/>
    <n v="104493034"/>
    <n v="4103854621585120"/>
    <n v="0"/>
    <n v="235306280"/>
  </r>
  <r>
    <s v="GOA"/>
    <x v="0"/>
    <x v="2"/>
    <x v="1"/>
    <s v="dusky and dark rockfishes unid."/>
    <m/>
    <n v="242"/>
    <n v="37"/>
    <n v="55.7938022780829"/>
    <n v="538.64700487921095"/>
    <n v="63.6441372222288"/>
    <n v="710.74817583421805"/>
    <x v="7"/>
    <x v="7"/>
    <n v="580"/>
    <n v="6699"/>
    <n v="4152013"/>
    <n v="3023990551578.8701"/>
    <n v="637570"/>
    <n v="7666456"/>
  </r>
  <r>
    <s v="GOA"/>
    <x v="0"/>
    <x v="2"/>
    <x v="2"/>
    <s v="northern rockfish"/>
    <s v="Sebastes polyspinis"/>
    <n v="242"/>
    <n v="71"/>
    <n v="424.90151666451197"/>
    <n v="26952.639109493801"/>
    <n v="758.16092953763302"/>
    <n v="66283.231039216902"/>
    <x v="8"/>
    <x v="8"/>
    <n v="6074"/>
    <n v="49358"/>
    <n v="49453067"/>
    <n v="282012492195919"/>
    <n v="15513954"/>
    <n v="83392180"/>
  </r>
  <r>
    <s v="GOA"/>
    <x v="1"/>
    <x v="0"/>
    <x v="0"/>
    <s v="Pacific ocean perch"/>
    <s v="Sebastes alutus"/>
    <n v="446"/>
    <n v="153"/>
    <n v="449.80659636447399"/>
    <n v="55563.071679607798"/>
    <n v="807.26829815678605"/>
    <n v="167478.17641194499"/>
    <x v="9"/>
    <x v="9"/>
    <n v="0"/>
    <n v="160585"/>
    <n v="136865127"/>
    <n v="4814046957702470"/>
    <n v="0"/>
    <n v="283263961"/>
  </r>
  <r>
    <s v="GOA"/>
    <x v="1"/>
    <x v="0"/>
    <x v="1"/>
    <s v="dusky and dark rockfishes unid."/>
    <m/>
    <n v="446"/>
    <n v="151"/>
    <n v="317.22360910184398"/>
    <n v="23304.147497304501"/>
    <n v="306.25728550573098"/>
    <n v="25377.288230619099"/>
    <x v="10"/>
    <x v="10"/>
    <n v="1475"/>
    <n v="106089"/>
    <n v="51923418"/>
    <n v="729452993928333"/>
    <n v="0"/>
    <n v="106507369"/>
  </r>
  <r>
    <s v="GOA"/>
    <x v="1"/>
    <x v="0"/>
    <x v="2"/>
    <s v="northern rockfish"/>
    <s v="Sebastes polyspinis"/>
    <n v="446"/>
    <n v="121"/>
    <n v="536.03442714510197"/>
    <n v="44266.579056597599"/>
    <n v="842.39210770452598"/>
    <n v="82722.257589827306"/>
    <x v="11"/>
    <x v="11"/>
    <n v="18788"/>
    <n v="162969"/>
    <n v="142820877"/>
    <n v="2377795370216280"/>
    <n v="44271575"/>
    <n v="241370179"/>
  </r>
  <r>
    <s v="GOA"/>
    <x v="1"/>
    <x v="1"/>
    <x v="0"/>
    <s v="Pacific ocean perch"/>
    <s v="Sebastes alutus"/>
    <n v="160"/>
    <n v="76"/>
    <n v="1224.00053178803"/>
    <n v="126982.957271812"/>
    <n v="2235.3236569071"/>
    <n v="223825.89864800399"/>
    <x v="12"/>
    <x v="12"/>
    <n v="36760"/>
    <n v="164325"/>
    <n v="183617817"/>
    <n v="1510275374301480"/>
    <n v="98936949"/>
    <n v="268298685"/>
  </r>
  <r>
    <s v="GOA"/>
    <x v="1"/>
    <x v="1"/>
    <x v="1"/>
    <s v="dusky and dark rockfishes unid."/>
    <m/>
    <n v="160"/>
    <n v="32"/>
    <n v="336.93958714148403"/>
    <n v="24199.221093943299"/>
    <n v="278.26094477193999"/>
    <n v="16902.165972544801"/>
    <x v="13"/>
    <x v="13"/>
    <n v="830"/>
    <n v="54524"/>
    <n v="22858125"/>
    <n v="114048129349121"/>
    <n v="420849"/>
    <n v="45295401"/>
  </r>
  <r>
    <s v="GOA"/>
    <x v="1"/>
    <x v="1"/>
    <x v="2"/>
    <s v="northern rockfish"/>
    <s v="Sebastes polyspinis"/>
    <n v="160"/>
    <n v="4"/>
    <n v="6.0904431361612099"/>
    <n v="35.426269179350498"/>
    <n v="9.9807404542320004"/>
    <n v="92.542157073605907"/>
    <x v="14"/>
    <x v="14"/>
    <n v="0"/>
    <n v="1537"/>
    <n v="819903"/>
    <n v="624432390341.05005"/>
    <n v="0"/>
    <n v="2495149"/>
  </r>
  <r>
    <s v="GOA"/>
    <x v="1"/>
    <x v="2"/>
    <x v="0"/>
    <s v="Pacific ocean perch"/>
    <s v="Sebastes alutus"/>
    <n v="177"/>
    <n v="72"/>
    <n v="987.356154032684"/>
    <n v="130183.681993562"/>
    <n v="2458.9524372107298"/>
    <n v="642198.484399145"/>
    <x v="15"/>
    <x v="15"/>
    <n v="16839"/>
    <n v="111966"/>
    <n v="160392983"/>
    <n v="2732335045083890"/>
    <n v="54751792"/>
    <n v="266034174"/>
  </r>
  <r>
    <s v="GOA"/>
    <x v="1"/>
    <x v="2"/>
    <x v="1"/>
    <s v="dusky and dark rockfishes unid."/>
    <m/>
    <n v="177"/>
    <n v="43"/>
    <n v="195.51512792233601"/>
    <n v="7213.3693928228304"/>
    <n v="156.69976345493899"/>
    <n v="3780.2598880568298"/>
    <x v="16"/>
    <x v="16"/>
    <n v="1557"/>
    <n v="23949"/>
    <n v="10221486"/>
    <n v="16083713715591.5"/>
    <n v="2116365"/>
    <n v="18326607"/>
  </r>
  <r>
    <s v="GOA"/>
    <x v="1"/>
    <x v="2"/>
    <x v="2"/>
    <s v="northern rockfish"/>
    <s v="Sebastes polyspinis"/>
    <n v="177"/>
    <n v="77"/>
    <n v="690.46153415921594"/>
    <n v="61094.569154946701"/>
    <n v="1401.58640860796"/>
    <n v="215865.310288746"/>
    <x v="17"/>
    <x v="17"/>
    <n v="12019"/>
    <n v="78057"/>
    <n v="91421959"/>
    <n v="918433111644129"/>
    <n v="29355964"/>
    <n v="153487954"/>
  </r>
  <r>
    <s v="GOA"/>
    <x v="2"/>
    <x v="0"/>
    <x v="0"/>
    <s v="Pacific ocean perch"/>
    <s v="Sebastes alutus"/>
    <n v="371"/>
    <n v="142"/>
    <n v="195.07560510153499"/>
    <n v="2054.2057331068499"/>
    <n v="377.37809151302798"/>
    <n v="5535.1589803137904"/>
    <x v="18"/>
    <x v="18"/>
    <n v="16484"/>
    <n v="45665"/>
    <n v="60111103"/>
    <n v="140434785359141"/>
    <n v="36161205"/>
    <n v="84061001"/>
  </r>
  <r>
    <s v="GOA"/>
    <x v="2"/>
    <x v="0"/>
    <x v="1"/>
    <s v="dusky and dark rockfishes unid."/>
    <m/>
    <n v="371"/>
    <n v="68"/>
    <n v="108.878891937161"/>
    <n v="2362.8945177931801"/>
    <n v="71.1847810138282"/>
    <n v="848.07621613944502"/>
    <x v="19"/>
    <x v="19"/>
    <n v="842"/>
    <n v="33842"/>
    <n v="11339300"/>
    <n v="21516889000898"/>
    <n v="1454379"/>
    <n v="21224221"/>
  </r>
  <r>
    <s v="GOA"/>
    <x v="2"/>
    <x v="0"/>
    <x v="3"/>
    <s v="dusky rockfish"/>
    <s v="Sebastes variabilis"/>
    <n v="371"/>
    <n v="0"/>
    <n v="0"/>
    <n v="0"/>
    <n v="0"/>
    <n v="0"/>
    <x v="20"/>
    <x v="20"/>
    <n v="0"/>
    <n v="0"/>
    <n v="0"/>
    <n v="0"/>
    <n v="0"/>
    <n v="0"/>
  </r>
  <r>
    <s v="GOA"/>
    <x v="2"/>
    <x v="0"/>
    <x v="2"/>
    <s v="northern rockfish"/>
    <s v="Sebastes polyspinis"/>
    <n v="371"/>
    <n v="84"/>
    <n v="463.54485575589899"/>
    <n v="71465.6587624526"/>
    <n v="685.442138021814"/>
    <n v="113799.10248447501"/>
    <x v="21"/>
    <x v="21"/>
    <n v="0"/>
    <n v="165812"/>
    <n v="109179197"/>
    <n v="2887243634430200"/>
    <n v="0"/>
    <n v="225242645"/>
  </r>
  <r>
    <s v="GOA"/>
    <x v="2"/>
    <x v="1"/>
    <x v="0"/>
    <s v="Pacific ocean perch"/>
    <s v="Sebastes alutus"/>
    <n v="202"/>
    <n v="129"/>
    <n v="1391.0539674187401"/>
    <n v="371157.262626104"/>
    <n v="2425.83260166216"/>
    <n v="540523.68104371196"/>
    <x v="22"/>
    <x v="22"/>
    <n v="3665"/>
    <n v="199691"/>
    <n v="177314825"/>
    <n v="2887905384701690"/>
    <n v="59034769"/>
    <n v="295594881"/>
  </r>
  <r>
    <s v="GOA"/>
    <x v="2"/>
    <x v="1"/>
    <x v="1"/>
    <s v="dusky and dark rockfishes unid."/>
    <m/>
    <n v="202"/>
    <n v="25"/>
    <n v="90.713137947280799"/>
    <n v="2336.9700215432099"/>
    <n v="64.129248919773602"/>
    <n v="1083.1225557027601"/>
    <x v="23"/>
    <x v="23"/>
    <n v="0"/>
    <n v="13847"/>
    <n v="4686667"/>
    <n v="5786898096427.5498"/>
    <n v="0"/>
    <n v="9598897"/>
  </r>
  <r>
    <s v="GOA"/>
    <x v="2"/>
    <x v="1"/>
    <x v="3"/>
    <s v="dusky rockfish"/>
    <s v="Sebastes variabilis"/>
    <n v="202"/>
    <n v="3"/>
    <n v="0.93277964159280002"/>
    <n v="0.28786052604658402"/>
    <n v="0.57264674796847004"/>
    <n v="0.106735448318915"/>
    <x v="24"/>
    <x v="24"/>
    <n v="0"/>
    <n v="148"/>
    <n v="42011"/>
    <n v="570265257.09947002"/>
    <n v="0"/>
    <n v="90846"/>
  </r>
  <r>
    <s v="GOA"/>
    <x v="2"/>
    <x v="1"/>
    <x v="2"/>
    <s v="northern rockfish"/>
    <s v="Sebastes polyspinis"/>
    <n v="202"/>
    <n v="11"/>
    <n v="4.6735755386575297"/>
    <n v="7.8950059956066099"/>
    <n v="6.3738432212633702"/>
    <n v="13.955241503477501"/>
    <x v="25"/>
    <x v="25"/>
    <n v="0"/>
    <n v="772"/>
    <n v="466594"/>
    <n v="74559947132.910202"/>
    <n v="0"/>
    <n v="1038102"/>
  </r>
  <r>
    <s v="GOA"/>
    <x v="2"/>
    <x v="2"/>
    <x v="0"/>
    <s v="Pacific ocean perch"/>
    <s v="Sebastes alutus"/>
    <n v="135"/>
    <n v="38"/>
    <n v="400.44998907724698"/>
    <n v="49534.298442429601"/>
    <n v="1300.52736586839"/>
    <n v="725901.37137510697"/>
    <x v="26"/>
    <x v="26"/>
    <n v="0"/>
    <n v="52586"/>
    <n v="79703473"/>
    <n v="2726370259067310"/>
    <n v="0"/>
    <n v="187056805"/>
  </r>
  <r>
    <s v="GOA"/>
    <x v="2"/>
    <x v="2"/>
    <x v="1"/>
    <s v="dusky and dark rockfishes unid."/>
    <m/>
    <n v="135"/>
    <n v="17"/>
    <n v="46.554577459008797"/>
    <n v="564.59761434212305"/>
    <n v="30.470945512238401"/>
    <n v="204.97746284348"/>
    <x v="27"/>
    <x v="27"/>
    <n v="0"/>
    <n v="5828"/>
    <n v="1868112"/>
    <n v="769862794744.271"/>
    <n v="76424"/>
    <n v="3659800"/>
  </r>
  <r>
    <s v="GOA"/>
    <x v="2"/>
    <x v="2"/>
    <x v="3"/>
    <s v="dusky rockfish"/>
    <s v="Sebastes variabilis"/>
    <n v="135"/>
    <n v="0"/>
    <n v="0"/>
    <n v="0"/>
    <n v="0"/>
    <n v="0"/>
    <x v="20"/>
    <x v="20"/>
    <n v="0"/>
    <n v="0"/>
    <n v="0"/>
    <n v="0"/>
    <n v="0"/>
    <n v="0"/>
  </r>
  <r>
    <s v="GOA"/>
    <x v="2"/>
    <x v="2"/>
    <x v="2"/>
    <s v="northern rockfish"/>
    <s v="Sebastes polyspinis"/>
    <n v="135"/>
    <n v="35"/>
    <n v="536.81189949213899"/>
    <n v="68005.926865482194"/>
    <n v="700.16130215430803"/>
    <n v="164345.331197102"/>
    <x v="28"/>
    <x v="28"/>
    <n v="0"/>
    <n v="66236"/>
    <n v="42908205"/>
    <n v="617254961708576"/>
    <n v="0"/>
    <n v="94734075"/>
  </r>
  <r>
    <s v="GOA"/>
    <x v="3"/>
    <x v="0"/>
    <x v="0"/>
    <s v="Pacific ocean perch"/>
    <s v="Sebastes alutus"/>
    <n v="412"/>
    <n v="158"/>
    <n v="1610.2389605844601"/>
    <n v="207023.26235592799"/>
    <n v="2852.63693149558"/>
    <n v="651961.31490857503"/>
    <x v="29"/>
    <x v="29"/>
    <n v="111538"/>
    <n v="401434"/>
    <n v="454379672"/>
    <n v="1.6541177524852E+16"/>
    <n v="197154654"/>
    <n v="711604690"/>
  </r>
  <r>
    <s v="GOA"/>
    <x v="3"/>
    <x v="0"/>
    <x v="1"/>
    <s v="dusky and dark rockfishes unid."/>
    <m/>
    <n v="412"/>
    <n v="82"/>
    <n v="230.13235559557199"/>
    <n v="7274.4041657752596"/>
    <n v="239.71196783899001"/>
    <n v="14824.4451503607"/>
    <x v="30"/>
    <x v="30"/>
    <n v="9489"/>
    <n v="63831"/>
    <n v="38182499"/>
    <n v="376117069114652"/>
    <n v="0"/>
    <n v="76969975"/>
  </r>
  <r>
    <s v="GOA"/>
    <x v="3"/>
    <x v="0"/>
    <x v="2"/>
    <s v="northern rockfish"/>
    <s v="Sebastes polyspinis"/>
    <n v="412"/>
    <n v="104"/>
    <n v="567.811586741832"/>
    <n v="51070.123713004701"/>
    <n v="829.82911569245402"/>
    <n v="110166.71623167901"/>
    <x v="31"/>
    <x v="31"/>
    <n v="18451"/>
    <n v="162436"/>
    <n v="132177148"/>
    <n v="2795084875202660"/>
    <n v="26440023"/>
    <n v="237914273"/>
  </r>
  <r>
    <s v="GOA"/>
    <x v="3"/>
    <x v="1"/>
    <x v="0"/>
    <s v="Pacific ocean perch"/>
    <s v="Sebastes alutus"/>
    <n v="192"/>
    <n v="99"/>
    <n v="2073.7528191351798"/>
    <n v="938375.66186433099"/>
    <n v="3216.69478424216"/>
    <n v="1368515.0059241201"/>
    <x v="32"/>
    <x v="32"/>
    <n v="0"/>
    <n v="303460"/>
    <n v="235121935"/>
    <n v="7311690483240310"/>
    <n v="51706367"/>
    <n v="418537503"/>
  </r>
  <r>
    <s v="GOA"/>
    <x v="3"/>
    <x v="1"/>
    <x v="1"/>
    <s v="dusky and dark rockfishes unid."/>
    <m/>
    <n v="192"/>
    <n v="29"/>
    <n v="124.614773842736"/>
    <n v="2508.60211253128"/>
    <n v="86.965329410588794"/>
    <n v="1261.5149918157999"/>
    <x v="33"/>
    <x v="33"/>
    <n v="1200"/>
    <n v="17015"/>
    <n v="6356630"/>
    <n v="6740011706262.5898"/>
    <n v="748939"/>
    <n v="11964321"/>
  </r>
  <r>
    <s v="GOA"/>
    <x v="3"/>
    <x v="1"/>
    <x v="2"/>
    <s v="northern rockfish"/>
    <s v="Sebastes polyspinis"/>
    <n v="192"/>
    <n v="4"/>
    <n v="0.55272942516172396"/>
    <n v="8.8224411244318998E-2"/>
    <n v="0.8064768147361"/>
    <n v="0.178304785141917"/>
    <x v="34"/>
    <x v="34"/>
    <n v="0"/>
    <n v="87"/>
    <n v="59167"/>
    <n v="952645308.96247196"/>
    <n v="0"/>
    <n v="124601"/>
  </r>
  <r>
    <s v="GOA"/>
    <x v="3"/>
    <x v="2"/>
    <x v="0"/>
    <s v="Pacific ocean perch"/>
    <s v="Sebastes alutus"/>
    <n v="170"/>
    <n v="46"/>
    <n v="1232.8748180832999"/>
    <n v="409326.98300753802"/>
    <n v="2356.2311796631602"/>
    <n v="1270402.8560327601"/>
    <x v="35"/>
    <x v="35"/>
    <n v="0"/>
    <n v="156680"/>
    <n v="144400544"/>
    <n v="4771431354593890"/>
    <n v="1483235"/>
    <n v="287317853"/>
  </r>
  <r>
    <s v="GOA"/>
    <x v="3"/>
    <x v="2"/>
    <x v="1"/>
    <s v="dusky and dark rockfishes unid."/>
    <m/>
    <n v="170"/>
    <n v="21"/>
    <n v="195.44250418512399"/>
    <n v="22752.6475842047"/>
    <n v="196.987458565254"/>
    <n v="23398.821435303798"/>
    <x v="36"/>
    <x v="36"/>
    <n v="0"/>
    <n v="31327"/>
    <n v="12071691"/>
    <n v="87882256976028.906"/>
    <n v="0"/>
    <n v="31692632"/>
  </r>
  <r>
    <s v="GOA"/>
    <x v="3"/>
    <x v="2"/>
    <x v="2"/>
    <s v="northern rockfish"/>
    <s v="Sebastes polyspinis"/>
    <n v="170"/>
    <n v="40"/>
    <n v="236.71367928076501"/>
    <n v="16621.1555180225"/>
    <n v="365.01973598952998"/>
    <n v="39220.413964895197"/>
    <x v="37"/>
    <x v="37"/>
    <n v="0"/>
    <n v="31045"/>
    <n v="22370124"/>
    <n v="147305645641139"/>
    <n v="0"/>
    <n v="47772768"/>
  </r>
  <r>
    <s v="GOA"/>
    <x v="4"/>
    <x v="0"/>
    <x v="0"/>
    <s v="Pacific ocean perch"/>
    <s v="Sebastes alutus"/>
    <n v="393"/>
    <n v="141"/>
    <n v="2930.3528515757898"/>
    <n v="1391769.20541963"/>
    <n v="4408.3723008768502"/>
    <n v="2809160.9154745"/>
    <x v="38"/>
    <x v="38"/>
    <n v="83042"/>
    <n v="850477"/>
    <n v="702182710"/>
    <n v="7.1272372050565E+16"/>
    <n v="157032298"/>
    <n v="1247333122"/>
  </r>
  <r>
    <s v="GOA"/>
    <x v="4"/>
    <x v="0"/>
    <x v="3"/>
    <s v="dusky rockfish"/>
    <s v="Sebastes variabilis"/>
    <n v="393"/>
    <n v="58"/>
    <n v="346.89116625629799"/>
    <n v="40474.702973093503"/>
    <n v="230.448196505271"/>
    <n v="16472.248236634001"/>
    <x v="39"/>
    <x v="39"/>
    <n v="0"/>
    <n v="120018"/>
    <n v="36705545"/>
    <n v="417924156057943"/>
    <n v="0"/>
    <n v="78021239"/>
  </r>
  <r>
    <s v="GOA"/>
    <x v="4"/>
    <x v="0"/>
    <x v="2"/>
    <s v="northern rockfish"/>
    <s v="Sebastes polyspinis"/>
    <n v="393"/>
    <n v="72"/>
    <n v="443.60792352766202"/>
    <n v="22615.226584852"/>
    <n v="574.507634903037"/>
    <n v="39583.558747915398"/>
    <x v="40"/>
    <x v="40"/>
    <n v="22752"/>
    <n v="118567"/>
    <n v="91509282"/>
    <n v="1004290680048240"/>
    <n v="28128191"/>
    <n v="154890373"/>
  </r>
  <r>
    <s v="GOA"/>
    <x v="4"/>
    <x v="1"/>
    <x v="0"/>
    <s v="Pacific ocean perch"/>
    <s v="Sebastes alutus"/>
    <n v="214"/>
    <n v="107"/>
    <n v="2662.4009171161902"/>
    <n v="728787.61583057698"/>
    <n v="4766.7516510716896"/>
    <n v="2542926.5603021299"/>
    <x v="41"/>
    <x v="41"/>
    <n v="70619"/>
    <n v="353452"/>
    <n v="379626591"/>
    <n v="1.61288814428345E+16"/>
    <n v="115467562"/>
    <n v="643785620"/>
  </r>
  <r>
    <s v="GOA"/>
    <x v="4"/>
    <x v="1"/>
    <x v="3"/>
    <s v="dusky rockfish"/>
    <s v="Sebastes variabilis"/>
    <n v="214"/>
    <n v="25"/>
    <n v="196.80287559906401"/>
    <n v="7505.1822064957596"/>
    <n v="115.302284666487"/>
    <n v="2485.8726732602099"/>
    <x v="42"/>
    <x v="42"/>
    <n v="970"/>
    <n v="30376"/>
    <n v="9182620"/>
    <n v="15767008868802.1"/>
    <n v="720911"/>
    <n v="17644329"/>
  </r>
  <r>
    <s v="GOA"/>
    <x v="4"/>
    <x v="1"/>
    <x v="2"/>
    <s v="northern rockfish"/>
    <s v="Sebastes polyspinis"/>
    <n v="214"/>
    <n v="12"/>
    <n v="2.41324588234861"/>
    <n v="0.65961801954437604"/>
    <n v="3.72426176119663"/>
    <n v="1.75885607094986"/>
    <x v="43"/>
    <x v="43"/>
    <n v="50"/>
    <n v="334"/>
    <n v="296232"/>
    <n v="11155800362.551399"/>
    <n v="63760"/>
    <n v="528704"/>
  </r>
  <r>
    <s v="GOA"/>
    <x v="4"/>
    <x v="2"/>
    <x v="0"/>
    <s v="Pacific ocean perch"/>
    <s v="Sebastes alutus"/>
    <n v="200"/>
    <n v="75"/>
    <n v="1511.2680695583199"/>
    <n v="399528.65616771701"/>
    <n v="2710.12620690624"/>
    <n v="1080728.28360914"/>
    <x v="44"/>
    <x v="44"/>
    <n v="14330"/>
    <n v="170906"/>
    <n v="166091071"/>
    <n v="4059043785773820"/>
    <n v="37331897"/>
    <n v="294850245"/>
  </r>
  <r>
    <s v="GOA"/>
    <x v="4"/>
    <x v="2"/>
    <x v="3"/>
    <s v="dusky rockfish"/>
    <s v="Sebastes variabilis"/>
    <n v="200"/>
    <n v="27"/>
    <n v="58.001940609596602"/>
    <n v="1255.6511290819899"/>
    <n v="45.797090230258597"/>
    <n v="750.24188196762304"/>
    <x v="45"/>
    <x v="45"/>
    <n v="0"/>
    <n v="7942"/>
    <n v="2806505"/>
    <n v="2817789350953.3501"/>
    <n v="0"/>
    <n v="6199011"/>
  </r>
  <r>
    <s v="GOA"/>
    <x v="4"/>
    <x v="2"/>
    <x v="2"/>
    <s v="northern rockfish"/>
    <s v="Sebastes polyspinis"/>
    <n v="200"/>
    <n v="51"/>
    <n v="458.73769045264902"/>
    <n v="35558.002134233902"/>
    <n v="509.04629342247"/>
    <n v="47394.615199715001"/>
    <x v="46"/>
    <x v="46"/>
    <n v="4759"/>
    <n v="51469"/>
    <n v="31197749"/>
    <n v="178006647205617"/>
    <n v="4233742"/>
    <n v="58161756"/>
  </r>
  <r>
    <s v="GOA"/>
    <x v="5"/>
    <x v="0"/>
    <x v="0"/>
    <s v="Pacific ocean perch"/>
    <s v="Sebastes alutus"/>
    <n v="414"/>
    <n v="141"/>
    <n v="3609.5348570333299"/>
    <n v="5237015.4018431501"/>
    <n v="5565.1512221051298"/>
    <n v="12355245.3604485"/>
    <x v="47"/>
    <x v="47"/>
    <n v="0"/>
    <n v="1450021"/>
    <n v="943522323"/>
    <n v="3.55143175149192E+17"/>
    <n v="0"/>
    <n v="2230750352"/>
  </r>
  <r>
    <s v="GOA"/>
    <x v="5"/>
    <x v="0"/>
    <x v="3"/>
    <s v="dusky rockfish"/>
    <s v="Sebastes variabilis"/>
    <n v="414"/>
    <n v="55"/>
    <n v="252.955944102681"/>
    <n v="12567.5590482562"/>
    <n v="168.33207322718701"/>
    <n v="4779.3713229690702"/>
    <x v="48"/>
    <x v="48"/>
    <n v="3353"/>
    <n v="82419"/>
    <n v="28539649"/>
    <n v="137379797595101"/>
    <n v="4160150"/>
    <n v="52919148"/>
  </r>
  <r>
    <s v="GOA"/>
    <x v="5"/>
    <x v="0"/>
    <x v="2"/>
    <s v="northern rockfish"/>
    <s v="Sebastes polyspinis"/>
    <n v="414"/>
    <n v="81"/>
    <n v="1159.66553108932"/>
    <n v="738983.44300539605"/>
    <n v="1508.7052798591601"/>
    <n v="1290346.28078004"/>
    <x v="49"/>
    <x v="49"/>
    <n v="0"/>
    <n v="517396"/>
    <n v="255788086"/>
    <n v="3.70901315052104E+16"/>
    <n v="0"/>
    <n v="679674238"/>
  </r>
  <r>
    <s v="GOA"/>
    <x v="5"/>
    <x v="1"/>
    <x v="0"/>
    <s v="Pacific ocean perch"/>
    <s v="Sebastes alutus"/>
    <n v="203"/>
    <n v="106"/>
    <n v="904.72218135886897"/>
    <n v="29003.701005033101"/>
    <n v="2255.2686757937699"/>
    <n v="252022.37862856899"/>
    <x v="50"/>
    <x v="50"/>
    <n v="48083"/>
    <n v="106148"/>
    <n v="192233028"/>
    <n v="1831038372770650"/>
    <n v="106651760"/>
    <n v="277814296"/>
  </r>
  <r>
    <s v="GOA"/>
    <x v="5"/>
    <x v="1"/>
    <x v="3"/>
    <s v="dusky rockfish"/>
    <s v="Sebastes variabilis"/>
    <n v="203"/>
    <n v="16"/>
    <n v="49.320952854164098"/>
    <n v="798.529893234523"/>
    <n v="31.9230204748985"/>
    <n v="336.24531578487699"/>
    <x v="51"/>
    <x v="51"/>
    <n v="0"/>
    <n v="9166"/>
    <n v="2721177"/>
    <n v="2442950023790.8799"/>
    <n v="0"/>
    <n v="5940944"/>
  </r>
  <r>
    <s v="GOA"/>
    <x v="5"/>
    <x v="1"/>
    <x v="2"/>
    <s v="northern rockfish"/>
    <s v="Sebastes polyspinis"/>
    <n v="203"/>
    <n v="5"/>
    <n v="1.3883479465344699"/>
    <n v="0.41768724816636998"/>
    <n v="2.2780676568219902"/>
    <n v="1.2498076977249399"/>
    <x v="52"/>
    <x v="52"/>
    <n v="6"/>
    <n v="231"/>
    <n v="194375"/>
    <n v="9080327967.5858498"/>
    <n v="0"/>
    <n v="388959"/>
  </r>
  <r>
    <s v="GOA"/>
    <x v="5"/>
    <x v="2"/>
    <x v="0"/>
    <s v="Pacific ocean perch"/>
    <s v="Sebastes alutus"/>
    <n v="147"/>
    <n v="52"/>
    <n v="582.27162383409802"/>
    <n v="56021.424514014703"/>
    <n v="1169.4438469546301"/>
    <n v="191674.03494521501"/>
    <x v="53"/>
    <x v="53"/>
    <n v="4633"/>
    <n v="71328"/>
    <n v="76279565"/>
    <n v="815507503732974"/>
    <n v="14596246"/>
    <n v="137962884"/>
  </r>
  <r>
    <s v="GOA"/>
    <x v="5"/>
    <x v="2"/>
    <x v="3"/>
    <s v="dusky rockfish"/>
    <s v="Sebastes variabilis"/>
    <n v="147"/>
    <n v="18"/>
    <n v="38.9000985792226"/>
    <n v="319.21551610579201"/>
    <n v="34.831379782108399"/>
    <n v="191.26481979662199"/>
    <x v="54"/>
    <x v="54"/>
    <n v="158"/>
    <n v="4917"/>
    <n v="2271966"/>
    <n v="813766433147.10095"/>
    <n v="429898"/>
    <n v="4114034"/>
  </r>
  <r>
    <s v="GOA"/>
    <x v="5"/>
    <x v="2"/>
    <x v="2"/>
    <s v="northern rockfish"/>
    <s v="Sebastes polyspinis"/>
    <n v="147"/>
    <n v="33"/>
    <n v="696.89987246377302"/>
    <n v="93901.884913406495"/>
    <n v="733.36180256495504"/>
    <n v="102711.46942910001"/>
    <x v="55"/>
    <x v="55"/>
    <n v="4642"/>
    <n v="86273"/>
    <n v="47835382"/>
    <n v="437002195225931"/>
    <n v="5148194"/>
    <n v="90522570"/>
  </r>
  <r>
    <s v="GOA"/>
    <x v="6"/>
    <x v="0"/>
    <x v="0"/>
    <s v="Pacific ocean perch"/>
    <s v="Sebastes alutus"/>
    <n v="350"/>
    <n v="143"/>
    <n v="2498.3289439721898"/>
    <n v="891409.72790398297"/>
    <n v="3501.1507811481902"/>
    <n v="1415986.0108138099"/>
    <x v="56"/>
    <x v="56"/>
    <n v="84237"/>
    <n v="711652"/>
    <n v="557678067"/>
    <n v="3.59255609834192E+16"/>
    <n v="162296805"/>
    <n v="953059329"/>
  </r>
  <r>
    <s v="GOA"/>
    <x v="6"/>
    <x v="0"/>
    <x v="3"/>
    <s v="dusky rockfish"/>
    <s v="Sebastes variabilis"/>
    <n v="350"/>
    <n v="56"/>
    <n v="161.04660963266701"/>
    <n v="3062.1104598572801"/>
    <n v="139.35196514807399"/>
    <n v="2864.1786317064898"/>
    <x v="57"/>
    <x v="57"/>
    <n v="8023"/>
    <n v="43280"/>
    <n v="22195083"/>
    <n v="72668249061048.094"/>
    <n v="5145948"/>
    <n v="39244218"/>
  </r>
  <r>
    <s v="GOA"/>
    <x v="6"/>
    <x v="0"/>
    <x v="2"/>
    <s v="northern rockfish"/>
    <s v="Sebastes polyspinis"/>
    <n v="350"/>
    <n v="90"/>
    <n v="1571.5451326467701"/>
    <n v="1576847.7878865199"/>
    <n v="2008.67269632322"/>
    <n v="2372529.8774909899"/>
    <x v="58"/>
    <x v="58"/>
    <n v="0"/>
    <n v="665158"/>
    <n v="319949554"/>
    <n v="6.0194427167963296E+16"/>
    <n v="0"/>
    <n v="828796175"/>
  </r>
  <r>
    <s v="GOA"/>
    <x v="6"/>
    <x v="2"/>
    <x v="0"/>
    <s v="Pacific ocean perch"/>
    <s v="Sebastes alutus"/>
    <n v="139"/>
    <n v="37"/>
    <n v="4490.6713136746002"/>
    <n v="7100678.7569412803"/>
    <n v="10307.4584462804"/>
    <n v="35840565.569736399"/>
    <x v="59"/>
    <x v="59"/>
    <n v="0"/>
    <n v="617011"/>
    <n v="631692044"/>
    <n v="1.34611471875822E+17"/>
    <n v="0"/>
    <n v="1399601941"/>
  </r>
  <r>
    <s v="GOA"/>
    <x v="6"/>
    <x v="2"/>
    <x v="3"/>
    <s v="dusky rockfish"/>
    <s v="Sebastes variabilis"/>
    <n v="139"/>
    <n v="14"/>
    <n v="87.346059784236004"/>
    <n v="2238.6509739890898"/>
    <n v="83.175240808839803"/>
    <n v="2194.6102346991902"/>
    <x v="60"/>
    <x v="60"/>
    <n v="0"/>
    <n v="11444"/>
    <n v="5097274"/>
    <n v="8242607480950.3896"/>
    <n v="0"/>
    <n v="11129233"/>
  </r>
  <r>
    <s v="GOA"/>
    <x v="6"/>
    <x v="2"/>
    <x v="2"/>
    <s v="northern rockfish"/>
    <s v="Sebastes polyspinis"/>
    <n v="139"/>
    <n v="17"/>
    <n v="1522.2536845427501"/>
    <n v="589211.917948741"/>
    <n v="2158.4692744632498"/>
    <n v="1378546.37966545"/>
    <x v="61"/>
    <x v="61"/>
    <n v="0"/>
    <n v="192127"/>
    <n v="132281291"/>
    <n v="5177601253383830"/>
    <n v="0"/>
    <n v="283459903"/>
  </r>
  <r>
    <s v="GOA"/>
    <x v="7"/>
    <x v="0"/>
    <x v="0"/>
    <s v="Pacific ocean perch"/>
    <s v="Sebastes alutus"/>
    <n v="420"/>
    <n v="161"/>
    <n v="1736.83054753535"/>
    <n v="129053.82284271"/>
    <n v="2576.4889280950401"/>
    <n v="286914.70809588302"/>
    <x v="62"/>
    <x v="62"/>
    <n v="165973"/>
    <n v="400172"/>
    <n v="419924950"/>
    <n v="7621362522194380"/>
    <n v="245324119"/>
    <n v="594525781"/>
  </r>
  <r>
    <s v="GOA"/>
    <x v="7"/>
    <x v="0"/>
    <x v="3"/>
    <s v="dusky rockfish"/>
    <s v="Sebastes variabilis"/>
    <n v="420"/>
    <n v="68"/>
    <n v="330.843370715476"/>
    <n v="41515.144050846997"/>
    <n v="308.03074686583102"/>
    <n v="49489.562070099397"/>
    <x v="63"/>
    <x v="63"/>
    <n v="0"/>
    <n v="121732"/>
    <n v="50203736"/>
    <n v="1314599366843270"/>
    <n v="0"/>
    <n v="124241356"/>
  </r>
  <r>
    <s v="GOA"/>
    <x v="7"/>
    <x v="0"/>
    <x v="2"/>
    <s v="northern rockfish"/>
    <s v="Sebastes polyspinis"/>
    <n v="420"/>
    <n v="80"/>
    <n v="350.70503157224101"/>
    <n v="37901.5288013522"/>
    <n v="411.42077120028199"/>
    <n v="46995.734327387101"/>
    <x v="64"/>
    <x v="64"/>
    <n v="0"/>
    <n v="121951"/>
    <n v="67053858"/>
    <n v="1248355410856300"/>
    <n v="0"/>
    <n v="139201952"/>
  </r>
  <r>
    <s v="GOA"/>
    <x v="7"/>
    <x v="1"/>
    <x v="0"/>
    <s v="Pacific ocean perch"/>
    <s v="Sebastes alutus"/>
    <n v="159"/>
    <n v="93"/>
    <n v="1235.6225661006199"/>
    <n v="78399.870373853802"/>
    <n v="2769.9025472794001"/>
    <n v="285233.77053459099"/>
    <x v="65"/>
    <x v="65"/>
    <n v="55498"/>
    <n v="147498"/>
    <n v="227529509"/>
    <n v="1924627767204960"/>
    <n v="139788350"/>
    <n v="315270668"/>
  </r>
  <r>
    <s v="GOA"/>
    <x v="7"/>
    <x v="1"/>
    <x v="3"/>
    <s v="dusky rockfish"/>
    <s v="Sebastes variabilis"/>
    <n v="159"/>
    <n v="12"/>
    <n v="156.99969500304499"/>
    <n v="10782.9846023474"/>
    <n v="104.164526144832"/>
    <n v="4557.9626875289296"/>
    <x v="66"/>
    <x v="66"/>
    <n v="0"/>
    <n v="30894"/>
    <n v="8555996"/>
    <n v="30755059381155.898"/>
    <n v="0"/>
    <n v="20257475"/>
  </r>
  <r>
    <s v="GOA"/>
    <x v="7"/>
    <x v="1"/>
    <x v="2"/>
    <s v="northern rockfish"/>
    <s v="Sebastes polyspinis"/>
    <n v="159"/>
    <n v="1"/>
    <n v="6.2155115655427001E-2"/>
    <n v="3.9910628044639998E-3"/>
    <n v="9.5822469968784005E-2"/>
    <n v="9.1622194776489994E-3"/>
    <x v="67"/>
    <x v="67"/>
    <n v="0"/>
    <n v="17"/>
    <n v="7863"/>
    <n v="61822490.313329302"/>
    <n v="0"/>
    <n v="25169"/>
  </r>
  <r>
    <s v="GOA"/>
    <x v="7"/>
    <x v="2"/>
    <x v="0"/>
    <s v="Pacific ocean perch"/>
    <s v="Sebastes alutus"/>
    <n v="230"/>
    <n v="61"/>
    <n v="1151.0362710618199"/>
    <n v="306823.89677697199"/>
    <n v="2110.5936376254499"/>
    <n v="852084.402536573"/>
    <x v="68"/>
    <x v="68"/>
    <n v="1052"/>
    <n v="144649"/>
    <n v="133579749"/>
    <n v="3413186011681440"/>
    <n v="13930513"/>
    <n v="253228985"/>
  </r>
  <r>
    <s v="GOA"/>
    <x v="7"/>
    <x v="2"/>
    <x v="3"/>
    <s v="dusky rockfish"/>
    <s v="Sebastes variabilis"/>
    <n v="230"/>
    <n v="35"/>
    <n v="63.808411191622199"/>
    <n v="1128.3352065782601"/>
    <n v="49.752280882630103"/>
    <n v="491.387933710499"/>
    <x v="69"/>
    <x v="69"/>
    <n v="0"/>
    <n v="8336"/>
    <n v="3148204"/>
    <n v="1968347755993.26"/>
    <n v="312785"/>
    <n v="5983623"/>
  </r>
  <r>
    <s v="GOA"/>
    <x v="7"/>
    <x v="2"/>
    <x v="2"/>
    <s v="northern rockfish"/>
    <s v="Sebastes polyspinis"/>
    <n v="230"/>
    <n v="45"/>
    <n v="144.507858410583"/>
    <n v="3586.4266414491799"/>
    <n v="207.689948725497"/>
    <n v="6147.1521863469097"/>
    <x v="70"/>
    <x v="70"/>
    <n v="1565"/>
    <n v="16726"/>
    <n v="13144812"/>
    <n v="24623586339166.301"/>
    <n v="3220380"/>
    <n v="23069244"/>
  </r>
  <r>
    <s v="GOA"/>
    <x v="8"/>
    <x v="0"/>
    <x v="0"/>
    <s v="Pacific ocean perch"/>
    <s v="Sebastes alutus"/>
    <n v="470"/>
    <n v="189"/>
    <n v="2215.4294192010602"/>
    <n v="172330.05582833299"/>
    <n v="3195.1678488780199"/>
    <n v="299758.247183992"/>
    <x v="71"/>
    <x v="71"/>
    <n v="231889"/>
    <n v="519326"/>
    <n v="541713511"/>
    <n v="8616348164389260"/>
    <n v="352166318"/>
    <n v="731260704"/>
  </r>
  <r>
    <s v="GOA"/>
    <x v="8"/>
    <x v="0"/>
    <x v="3"/>
    <s v="dusky rockfish"/>
    <s v="Sebastes variabilis"/>
    <n v="470"/>
    <n v="86"/>
    <n v="579.86352649705896"/>
    <n v="59324.4123455218"/>
    <n v="364.42615013676499"/>
    <n v="23256.382072690001"/>
    <x v="72"/>
    <x v="72"/>
    <n v="15723"/>
    <n v="180901"/>
    <n v="61785601"/>
    <n v="668488980252679"/>
    <n v="10075293"/>
    <n v="113495909"/>
  </r>
  <r>
    <s v="GOA"/>
    <x v="8"/>
    <x v="0"/>
    <x v="2"/>
    <s v="northern rockfish"/>
    <s v="Sebastes polyspinis"/>
    <n v="470"/>
    <n v="96"/>
    <n v="753.37707965926995"/>
    <n v="116326.03427523399"/>
    <n v="959.07545078325995"/>
    <n v="221870.71385444401"/>
    <x v="73"/>
    <x v="73"/>
    <n v="10864"/>
    <n v="244592"/>
    <n v="162602517"/>
    <n v="6377523674529840"/>
    <n v="1206671"/>
    <n v="323998363"/>
  </r>
  <r>
    <s v="GOA"/>
    <x v="8"/>
    <x v="1"/>
    <x v="0"/>
    <s v="Pacific ocean perch"/>
    <s v="Sebastes alutus"/>
    <n v="187"/>
    <n v="124"/>
    <n v="1623.4437985192401"/>
    <n v="107980.23159202099"/>
    <n v="4083.15509457086"/>
    <n v="480063.58058017999"/>
    <x v="74"/>
    <x v="74"/>
    <n v="81771"/>
    <n v="194984"/>
    <n v="348036943"/>
    <n v="3487844381897050"/>
    <n v="228680776"/>
    <n v="467393110"/>
  </r>
  <r>
    <s v="GOA"/>
    <x v="8"/>
    <x v="1"/>
    <x v="3"/>
    <s v="dusky rockfish"/>
    <s v="Sebastes variabilis"/>
    <n v="187"/>
    <n v="23"/>
    <n v="34.073805288932597"/>
    <n v="135.153837200612"/>
    <n v="23.572474433375"/>
    <n v="63.906802591485999"/>
    <x v="75"/>
    <x v="75"/>
    <n v="780"/>
    <n v="5031"/>
    <n v="2009378"/>
    <n v="464307211378.82703"/>
    <n v="547773"/>
    <n v="3470983"/>
  </r>
  <r>
    <s v="GOA"/>
    <x v="8"/>
    <x v="1"/>
    <x v="2"/>
    <s v="northern rockfish"/>
    <s v="Sebastes polyspinis"/>
    <n v="187"/>
    <n v="6"/>
    <n v="1.88465931758269"/>
    <n v="1.2384056989307299"/>
    <n v="3.12862878448176"/>
    <n v="3.6761907875109499"/>
    <x v="76"/>
    <x v="76"/>
    <n v="0"/>
    <n v="369"/>
    <n v="266687"/>
    <n v="26708923366.996101"/>
    <n v="0"/>
    <n v="626393"/>
  </r>
  <r>
    <s v="GOA"/>
    <x v="8"/>
    <x v="2"/>
    <x v="0"/>
    <s v="Pacific ocean perch"/>
    <s v="Sebastes alutus"/>
    <n v="180"/>
    <n v="59"/>
    <n v="3846.76057489098"/>
    <n v="3704593.26435753"/>
    <n v="6956.9508139826603"/>
    <n v="9969406.5598625001"/>
    <x v="77"/>
    <x v="77"/>
    <n v="0"/>
    <n v="508034"/>
    <n v="453785806"/>
    <n v="4.2416417328807104E+16"/>
    <n v="31995160"/>
    <n v="875576452"/>
  </r>
  <r>
    <s v="GOA"/>
    <x v="8"/>
    <x v="2"/>
    <x v="3"/>
    <s v="dusky rockfish"/>
    <s v="Sebastes variabilis"/>
    <n v="180"/>
    <n v="31"/>
    <n v="1062.3627381438801"/>
    <n v="226175.45124939899"/>
    <n v="916.09761067150896"/>
    <n v="188101.115996457"/>
    <x v="78"/>
    <x v="78"/>
    <n v="6602"/>
    <n v="131989"/>
    <n v="59754839"/>
    <n v="800305954844127"/>
    <n v="2581397"/>
    <n v="116928281"/>
  </r>
  <r>
    <s v="GOA"/>
    <x v="8"/>
    <x v="2"/>
    <x v="2"/>
    <s v="northern rockfish"/>
    <s v="Sebastes polyspinis"/>
    <n v="180"/>
    <n v="45"/>
    <n v="3543.1227785996798"/>
    <n v="3336232.95241366"/>
    <n v="3625.4156404174701"/>
    <n v="2825991.4499441702"/>
    <x v="79"/>
    <x v="79"/>
    <n v="0"/>
    <n v="471894"/>
    <n v="236479079"/>
    <n v="1.20236276842266E+16"/>
    <n v="14871773"/>
    <n v="458086385"/>
  </r>
  <r>
    <s v="GOA"/>
    <x v="9"/>
    <x v="0"/>
    <x v="0"/>
    <s v="Pacific ocean perch"/>
    <s v="Sebastes alutus"/>
    <n v="470"/>
    <n v="170"/>
    <n v="2233.7542928616499"/>
    <n v="224326.81963306601"/>
    <n v="3381.57018591925"/>
    <n v="474553.38975416002"/>
    <x v="80"/>
    <x v="80"/>
    <n v="218113"/>
    <n v="539314"/>
    <n v="573316859"/>
    <n v="1.36407163676907E+16"/>
    <n v="339729904"/>
    <n v="806903814"/>
  </r>
  <r>
    <s v="GOA"/>
    <x v="9"/>
    <x v="0"/>
    <x v="3"/>
    <s v="dusky rockfish"/>
    <s v="Sebastes variabilis"/>
    <n v="470"/>
    <n v="75"/>
    <n v="345.95349619716399"/>
    <n v="40712.919511980203"/>
    <n v="244.74204145732801"/>
    <n v="20396.788674785799"/>
    <x v="81"/>
    <x v="81"/>
    <n v="0"/>
    <n v="128507"/>
    <n v="41495720"/>
    <n v="586291901251855"/>
    <n v="0"/>
    <n v="90939616"/>
  </r>
  <r>
    <s v="GOA"/>
    <x v="9"/>
    <x v="0"/>
    <x v="2"/>
    <s v="northern rockfish"/>
    <s v="Sebastes polyspinis"/>
    <n v="470"/>
    <n v="93"/>
    <n v="630.91470718991104"/>
    <n v="138444.52073371701"/>
    <n v="776.19436160917496"/>
    <n v="237149.48169228001"/>
    <x v="82"/>
    <x v="82"/>
    <n v="0"/>
    <n v="235783"/>
    <n v="131595302"/>
    <n v="6816701526850470"/>
    <n v="0"/>
    <n v="300189598"/>
  </r>
  <r>
    <s v="GOA"/>
    <x v="9"/>
    <x v="1"/>
    <x v="0"/>
    <s v="Pacific ocean perch"/>
    <s v="Sebastes alutus"/>
    <n v="141"/>
    <n v="85"/>
    <n v="1775.8213127029201"/>
    <n v="238786.92196777501"/>
    <n v="3056.8541913853801"/>
    <n v="439725.04993816302"/>
    <x v="83"/>
    <x v="83"/>
    <n v="58566"/>
    <n v="244166"/>
    <n v="260557611"/>
    <n v="3194769624374930"/>
    <n v="134625942"/>
    <n v="386489280"/>
  </r>
  <r>
    <s v="GOA"/>
    <x v="9"/>
    <x v="1"/>
    <x v="3"/>
    <s v="dusky rockfish"/>
    <s v="Sebastes variabilis"/>
    <n v="141"/>
    <n v="26"/>
    <n v="110.70183002493999"/>
    <n v="2306.3300383457899"/>
    <n v="64.541725837330702"/>
    <n v="845.46406400789704"/>
    <x v="84"/>
    <x v="84"/>
    <n v="898"/>
    <n v="17975"/>
    <n v="5501676"/>
    <n v="6142617780298.96"/>
    <n v="331670"/>
    <n v="10671682"/>
  </r>
  <r>
    <s v="GOA"/>
    <x v="9"/>
    <x v="1"/>
    <x v="2"/>
    <s v="northern rockfish"/>
    <s v="Sebastes polyspinis"/>
    <n v="141"/>
    <n v="3"/>
    <n v="0.43906597282719301"/>
    <n v="7.2766736672786006E-2"/>
    <n v="0.78378217238227199"/>
    <n v="0.23999702252888699"/>
    <x v="85"/>
    <x v="85"/>
    <n v="0"/>
    <n v="86"/>
    <n v="66891"/>
    <n v="1743669589.94839"/>
    <n v="0"/>
    <n v="155416"/>
  </r>
  <r>
    <s v="GOA"/>
    <x v="9"/>
    <x v="2"/>
    <x v="0"/>
    <s v="Pacific ocean perch"/>
    <s v="Sebastes alutus"/>
    <n v="205"/>
    <n v="61"/>
    <n v="2423.81893761122"/>
    <n v="1140463.5898903599"/>
    <n v="4382.0760986602299"/>
    <n v="3522571.8397268201"/>
    <x v="86"/>
    <x v="86"/>
    <n v="12793"/>
    <n v="303407"/>
    <n v="285833186"/>
    <n v="1.49873391487625E+16"/>
    <n v="30459249"/>
    <n v="541207123"/>
  </r>
  <r>
    <s v="GOA"/>
    <x v="9"/>
    <x v="2"/>
    <x v="3"/>
    <s v="dusky rockfish"/>
    <s v="Sebastes variabilis"/>
    <n v="205"/>
    <n v="25"/>
    <n v="76.415780571030396"/>
    <n v="728.25425839239301"/>
    <n v="56.138802375510799"/>
    <n v="364.03974053881302"/>
    <x v="87"/>
    <x v="87"/>
    <n v="1464"/>
    <n v="8505"/>
    <n v="3662431"/>
    <n v="1548864665739.73"/>
    <n v="1173363"/>
    <n v="6151499"/>
  </r>
  <r>
    <s v="GOA"/>
    <x v="9"/>
    <x v="2"/>
    <x v="2"/>
    <s v="northern rockfish"/>
    <s v="Sebastes polyspinis"/>
    <n v="205"/>
    <n v="43"/>
    <n v="1751.1109220553899"/>
    <n v="746039.97523361701"/>
    <n v="1958.5573476628599"/>
    <n v="1016969.09398953"/>
    <x v="88"/>
    <x v="88"/>
    <n v="360"/>
    <n v="228084"/>
    <n v="127751999"/>
    <n v="4326855890783700"/>
    <n v="0"/>
    <n v="260691036"/>
  </r>
  <r>
    <s v="GOA"/>
    <x v="10"/>
    <x v="0"/>
    <x v="0"/>
    <s v="Pacific ocean perch"/>
    <s v="Sebastes alutus"/>
    <n v="470"/>
    <n v="209"/>
    <n v="2698.4215966112301"/>
    <n v="370440.071621735"/>
    <n v="4304.2810111460003"/>
    <n v="814700.98284432397"/>
    <x v="89"/>
    <x v="89"/>
    <n v="251115"/>
    <n v="663872"/>
    <n v="729752830"/>
    <n v="2.34180289750229E+16"/>
    <n v="423693823"/>
    <n v="1035811837"/>
  </r>
  <r>
    <s v="GOA"/>
    <x v="10"/>
    <x v="0"/>
    <x v="3"/>
    <s v="dusky rockfish"/>
    <s v="Sebastes variabilis"/>
    <n v="470"/>
    <n v="71"/>
    <n v="264.90340888727798"/>
    <n v="8900.7959584508208"/>
    <n v="180.655852083328"/>
    <n v="3516.1390961643101"/>
    <x v="90"/>
    <x v="90"/>
    <n v="12249"/>
    <n v="77573"/>
    <n v="30628441"/>
    <n v="101069041241013"/>
    <n v="10099582"/>
    <n v="51157300"/>
  </r>
  <r>
    <s v="GOA"/>
    <x v="10"/>
    <x v="0"/>
    <x v="2"/>
    <s v="northern rockfish"/>
    <s v="Sebastes polyspinis"/>
    <n v="470"/>
    <n v="88"/>
    <n v="266.20415404697002"/>
    <n v="14029.6271107147"/>
    <n v="272.26867595570701"/>
    <n v="12952.7227354715"/>
    <x v="91"/>
    <x v="91"/>
    <n v="4970"/>
    <n v="85296"/>
    <n v="46159883"/>
    <n v="372317258370942"/>
    <n v="7568834"/>
    <n v="84750932"/>
  </r>
  <r>
    <s v="GOA"/>
    <x v="10"/>
    <x v="1"/>
    <x v="0"/>
    <s v="Pacific ocean perch"/>
    <s v="Sebastes alutus"/>
    <n v="157"/>
    <n v="110"/>
    <n v="1879.64810721666"/>
    <n v="418351.04902440001"/>
    <n v="4258.0366955852196"/>
    <n v="1912374.4342086699"/>
    <x v="92"/>
    <x v="92"/>
    <n v="40085"/>
    <n v="280348"/>
    <n v="362942738"/>
    <n v="1.3894127145361E+16"/>
    <n v="106096704"/>
    <n v="619788772"/>
  </r>
  <r>
    <s v="GOA"/>
    <x v="10"/>
    <x v="1"/>
    <x v="3"/>
    <s v="dusky rockfish"/>
    <s v="Sebastes variabilis"/>
    <n v="157"/>
    <n v="24"/>
    <n v="302.78256682155899"/>
    <n v="48628.421525507401"/>
    <n v="176.86590543642799"/>
    <n v="16073.7195714434"/>
    <x v="93"/>
    <x v="93"/>
    <n v="0"/>
    <n v="70261"/>
    <n v="15076346"/>
    <n v="116781682200706"/>
    <n v="0"/>
    <n v="40633854"/>
  </r>
  <r>
    <s v="GOA"/>
    <x v="10"/>
    <x v="1"/>
    <x v="2"/>
    <s v="northern rockfish"/>
    <s v="Sebastes polyspinis"/>
    <n v="157"/>
    <n v="4"/>
    <n v="0.82395919650058003"/>
    <n v="0.19684324079697901"/>
    <n v="1.1692174457774001"/>
    <n v="0.38050929837049002"/>
    <x v="94"/>
    <x v="94"/>
    <n v="0"/>
    <n v="150"/>
    <n v="99572"/>
    <n v="2764544681.7214699"/>
    <n v="0"/>
    <n v="210040"/>
  </r>
  <r>
    <s v="GOA"/>
    <x v="10"/>
    <x v="2"/>
    <x v="0"/>
    <s v="Pacific ocean perch"/>
    <s v="Sebastes alutus"/>
    <n v="196"/>
    <n v="69"/>
    <n v="486.58449469681898"/>
    <n v="42315.230212783397"/>
    <n v="1263.53102806212"/>
    <n v="288852.85388118197"/>
    <x v="95"/>
    <x v="95"/>
    <n v="4340"/>
    <n v="59138"/>
    <n v="82416969"/>
    <n v="1228970162192900"/>
    <n v="10831247"/>
    <n v="154002691"/>
  </r>
  <r>
    <s v="GOA"/>
    <x v="10"/>
    <x v="2"/>
    <x v="3"/>
    <s v="dusky rockfish"/>
    <s v="Sebastes variabilis"/>
    <n v="196"/>
    <n v="18"/>
    <n v="21.531731020701798"/>
    <n v="74.806275233731597"/>
    <n v="17.905455733933799"/>
    <n v="43.433454115784201"/>
    <x v="96"/>
    <x v="96"/>
    <n v="275"/>
    <n v="2532"/>
    <n v="1168864"/>
    <n v="184794501532.70801"/>
    <n v="309109"/>
    <n v="2028619"/>
  </r>
  <r>
    <s v="GOA"/>
    <x v="10"/>
    <x v="2"/>
    <x v="2"/>
    <s v="northern rockfish"/>
    <s v="Sebastes polyspinis"/>
    <n v="196"/>
    <n v="40"/>
    <n v="685.17123770850799"/>
    <n v="101351.476011176"/>
    <n v="703.38555270678501"/>
    <n v="108491.45423130599"/>
    <x v="97"/>
    <x v="97"/>
    <n v="3161"/>
    <n v="86224"/>
    <n v="45880333"/>
    <n v="461594054937181"/>
    <n v="2910853"/>
    <n v="88849813"/>
  </r>
  <r>
    <s v="GOA"/>
    <x v="11"/>
    <x v="0"/>
    <x v="0"/>
    <s v="Pacific ocean perch"/>
    <s v="Sebastes alutus"/>
    <n v="383"/>
    <n v="172"/>
    <n v="3302.4408910995899"/>
    <n v="478178.13728323701"/>
    <n v="4990.0730855477104"/>
    <n v="1060104.2833875001"/>
    <x v="98"/>
    <x v="98"/>
    <n v="310465"/>
    <n v="766010"/>
    <n v="813290798"/>
    <n v="2.81597242213431E+16"/>
    <n v="474149630"/>
    <n v="1152431966"/>
  </r>
  <r>
    <s v="GOA"/>
    <x v="11"/>
    <x v="0"/>
    <x v="3"/>
    <s v="dusky rockfish"/>
    <s v="Sebastes variabilis"/>
    <n v="383"/>
    <n v="56"/>
    <n v="417.60319014730101"/>
    <n v="47655.422506235198"/>
    <n v="285.866124231632"/>
    <n v="22895.092301364199"/>
    <x v="99"/>
    <x v="99"/>
    <n v="0"/>
    <n v="142067"/>
    <n v="46591417"/>
    <n v="608166097743185"/>
    <n v="0"/>
    <n v="97886347"/>
  </r>
  <r>
    <s v="GOA"/>
    <x v="11"/>
    <x v="0"/>
    <x v="2"/>
    <s v="northern rockfish"/>
    <s v="Sebastes polyspinis"/>
    <n v="383"/>
    <n v="56"/>
    <n v="776.34877126320998"/>
    <n v="135933.35438385999"/>
    <n v="709.14789716843597"/>
    <n v="105073.289710492"/>
    <x v="100"/>
    <x v="100"/>
    <n v="3647"/>
    <n v="249416"/>
    <n v="115577408"/>
    <n v="2791079054809570"/>
    <n v="7538700"/>
    <n v="223616116"/>
  </r>
  <r>
    <s v="GOA"/>
    <x v="11"/>
    <x v="1"/>
    <x v="0"/>
    <s v="Pacific ocean perch"/>
    <s v="Sebastes alutus"/>
    <n v="124"/>
    <n v="79"/>
    <n v="1716.83206596782"/>
    <n v="152428.927142334"/>
    <n v="4911.9904031207898"/>
    <n v="2252858.59239648"/>
    <x v="101"/>
    <x v="101"/>
    <n v="72684"/>
    <n v="209368"/>
    <n v="403487356"/>
    <n v="1.52012652442455E+16"/>
    <n v="140749097"/>
    <n v="666225615"/>
  </r>
  <r>
    <s v="GOA"/>
    <x v="11"/>
    <x v="1"/>
    <x v="3"/>
    <s v="dusky rockfish"/>
    <s v="Sebastes variabilis"/>
    <n v="124"/>
    <n v="13"/>
    <n v="59.298593539596297"/>
    <n v="693.65677651252599"/>
    <n v="41.250887101238298"/>
    <n v="326.54833683573997"/>
    <x v="102"/>
    <x v="102"/>
    <n v="230"/>
    <n v="9512"/>
    <n v="3388040"/>
    <n v="2203399671892.7998"/>
    <n v="204034"/>
    <n v="6572046"/>
  </r>
  <r>
    <s v="GOA"/>
    <x v="11"/>
    <x v="1"/>
    <x v="2"/>
    <s v="northern rockfish"/>
    <s v="Sebastes polyspinis"/>
    <n v="124"/>
    <n v="2"/>
    <n v="0.33658207143813001"/>
    <n v="5.9494550479509002E-2"/>
    <n v="0.59405347423774302"/>
    <n v="0.19505079159373001"/>
    <x v="103"/>
    <x v="103"/>
    <n v="0"/>
    <n v="73"/>
    <n v="48393"/>
    <n v="1316114038.01527"/>
    <n v="0"/>
    <n v="129221"/>
  </r>
  <r>
    <s v="GOA"/>
    <x v="11"/>
    <x v="2"/>
    <x v="0"/>
    <s v="Pacific ocean perch"/>
    <s v="Sebastes alutus"/>
    <n v="163"/>
    <n v="52"/>
    <n v="1570.6324554335699"/>
    <n v="1156211.0162545601"/>
    <n v="2558.8340906736998"/>
    <n v="3023613.4709226"/>
    <x v="104"/>
    <x v="104"/>
    <n v="0"/>
    <n v="246404"/>
    <n v="161949342"/>
    <n v="1.21116583908384E+16"/>
    <n v="0"/>
    <n v="399663779"/>
  </r>
  <r>
    <s v="GOA"/>
    <x v="11"/>
    <x v="2"/>
    <x v="3"/>
    <s v="dusky rockfish"/>
    <s v="Sebastes variabilis"/>
    <n v="163"/>
    <n v="18"/>
    <n v="165.49379505502901"/>
    <n v="20997.880903659501"/>
    <n v="111.911716866733"/>
    <n v="8513.3060610563098"/>
    <x v="105"/>
    <x v="105"/>
    <n v="0"/>
    <n v="29293"/>
    <n v="7081858"/>
    <n v="34101665368194.602"/>
    <n v="0"/>
    <n v="19064847"/>
  </r>
  <r>
    <s v="GOA"/>
    <x v="11"/>
    <x v="2"/>
    <x v="2"/>
    <s v="northern rockfish"/>
    <s v="Sebastes polyspinis"/>
    <n v="163"/>
    <n v="31"/>
    <n v="743.90633294518102"/>
    <n v="223159.49725870899"/>
    <n v="664.25462108456998"/>
    <n v="174146.89605252599"/>
    <x v="106"/>
    <x v="106"/>
    <n v="0"/>
    <n v="107507"/>
    <n v="42041406"/>
    <n v="697578488486311"/>
    <n v="0"/>
    <n v="95419474"/>
  </r>
  <r>
    <s v="GOA"/>
    <x v="12"/>
    <x v="0"/>
    <x v="0"/>
    <s v="Pacific ocean perch"/>
    <s v="Sebastes alutus"/>
    <n v="313"/>
    <n v="147"/>
    <n v="5438.8652446239803"/>
    <n v="966160.76617348695"/>
    <n v="7846.6567903341102"/>
    <n v="1982799.0477770399"/>
    <x v="107"/>
    <x v="107"/>
    <n v="562672"/>
    <n v="1210204"/>
    <n v="1278864761"/>
    <n v="5.2669416817490304E+16"/>
    <n v="815048930"/>
    <n v="1742680592"/>
  </r>
  <r>
    <s v="GOA"/>
    <x v="12"/>
    <x v="0"/>
    <x v="3"/>
    <s v="dusky rockfish"/>
    <s v="Sebastes variabilis"/>
    <n v="313"/>
    <n v="64"/>
    <n v="339.66437600772599"/>
    <n v="11045.824249372699"/>
    <n v="206.11918616178301"/>
    <n v="4027.6533409719"/>
    <x v="108"/>
    <x v="108"/>
    <n v="20743"/>
    <n v="89980"/>
    <n v="33593222"/>
    <n v="106987217312735"/>
    <n v="12689084"/>
    <n v="54497360"/>
  </r>
  <r>
    <s v="GOA"/>
    <x v="12"/>
    <x v="0"/>
    <x v="2"/>
    <s v="northern rockfish"/>
    <s v="Sebastes polyspinis"/>
    <n v="313"/>
    <n v="62"/>
    <n v="2009.0696557403501"/>
    <n v="1801882.5783311001"/>
    <n v="2142.43837515823"/>
    <n v="2137221.3340607299"/>
    <x v="109"/>
    <x v="109"/>
    <n v="0"/>
    <n v="781188"/>
    <n v="349178800"/>
    <n v="5.6771361374758704E+16"/>
    <n v="0"/>
    <n v="843345420"/>
  </r>
  <r>
    <s v="GOA"/>
    <x v="12"/>
    <x v="1"/>
    <x v="0"/>
    <s v="Pacific ocean perch"/>
    <s v="Sebastes alutus"/>
    <n v="99"/>
    <n v="64"/>
    <n v="3098.8226537935602"/>
    <n v="2156805.3595598699"/>
    <n v="5891.8540238409496"/>
    <n v="4946235.8112887498"/>
    <x v="110"/>
    <x v="110"/>
    <n v="0"/>
    <n v="523326"/>
    <n v="483977293"/>
    <n v="3.33749498445011E+16"/>
    <n v="76948158"/>
    <n v="891006428"/>
  </r>
  <r>
    <s v="GOA"/>
    <x v="12"/>
    <x v="1"/>
    <x v="3"/>
    <s v="dusky rockfish"/>
    <s v="Sebastes variabilis"/>
    <n v="99"/>
    <n v="13"/>
    <n v="497.40518933568399"/>
    <n v="145696.81450309401"/>
    <n v="317.25716773035703"/>
    <n v="59480.994940880599"/>
    <x v="111"/>
    <x v="111"/>
    <n v="0"/>
    <n v="111782"/>
    <n v="26060952"/>
    <n v="401350703563741"/>
    <n v="0"/>
    <n v="71377270"/>
  </r>
  <r>
    <s v="GOA"/>
    <x v="12"/>
    <x v="1"/>
    <x v="2"/>
    <s v="northern rockfish"/>
    <s v="Sebastes polyspinis"/>
    <n v="99"/>
    <n v="3"/>
    <n v="0.91687080610925897"/>
    <n v="0.32374193739961199"/>
    <n v="1.1153374055674801"/>
    <n v="0.46205866440638899"/>
    <x v="112"/>
    <x v="112"/>
    <n v="0"/>
    <n v="175"/>
    <n v="91278"/>
    <n v="3117761736.0225201"/>
    <n v="0"/>
    <n v="210266"/>
  </r>
  <r>
    <s v="GOA"/>
    <x v="12"/>
    <x v="2"/>
    <x v="0"/>
    <s v="Pacific ocean perch"/>
    <s v="Sebastes alutus"/>
    <n v="136"/>
    <n v="30"/>
    <n v="2487.8399066346801"/>
    <n v="1341009.2680130401"/>
    <n v="4634.5904872358396"/>
    <n v="3705839.1337849302"/>
    <x v="113"/>
    <x v="113"/>
    <n v="7356"/>
    <n v="307559"/>
    <n v="293325085"/>
    <n v="1.48444429393642E+16"/>
    <n v="43801326"/>
    <n v="542848844"/>
  </r>
  <r>
    <s v="GOA"/>
    <x v="12"/>
    <x v="2"/>
    <x v="3"/>
    <s v="dusky rockfish"/>
    <s v="Sebastes variabilis"/>
    <n v="136"/>
    <n v="11"/>
    <n v="46.595240448407701"/>
    <n v="683.88902003578403"/>
    <n v="46.879193130674302"/>
    <n v="721.84073712337499"/>
    <x v="114"/>
    <x v="114"/>
    <n v="0"/>
    <n v="6556"/>
    <n v="2966187"/>
    <n v="2891470257261.96"/>
    <n v="0"/>
    <n v="6671429"/>
  </r>
  <r>
    <s v="GOA"/>
    <x v="12"/>
    <x v="2"/>
    <x v="2"/>
    <s v="northern rockfish"/>
    <s v="Sebastes polyspinis"/>
    <n v="136"/>
    <n v="21"/>
    <n v="678.38322048889404"/>
    <n v="201283.67724247801"/>
    <n v="708.79798788352502"/>
    <n v="244675.945505852"/>
    <x v="115"/>
    <x v="115"/>
    <n v="0"/>
    <n v="101089"/>
    <n v="44859200"/>
    <n v="980096000008240"/>
    <n v="0"/>
    <n v="108974881"/>
  </r>
  <r>
    <s v="GOA"/>
    <x v="13"/>
    <x v="0"/>
    <x v="0"/>
    <s v="Pacific ocean perch"/>
    <s v="Sebastes alutus"/>
    <n v="434"/>
    <n v="202"/>
    <n v="4501.5118423475697"/>
    <n v="786190.08671818802"/>
    <n v="6350.70081416226"/>
    <n v="1493125.27611776"/>
    <x v="116"/>
    <x v="116"/>
    <n v="465544"/>
    <n v="1060843"/>
    <n v="1076707029"/>
    <n v="4.2918876637891904E+16"/>
    <n v="666512973"/>
    <n v="1486901085"/>
  </r>
  <r>
    <s v="GOA"/>
    <x v="13"/>
    <x v="0"/>
    <x v="3"/>
    <s v="dusky rockfish"/>
    <s v="Sebastes variabilis"/>
    <n v="434"/>
    <n v="87"/>
    <n v="172.15047246511801"/>
    <n v="2104.8680892870002"/>
    <n v="109.214664902332"/>
    <n v="773.97271145159505"/>
    <x v="117"/>
    <x v="117"/>
    <n v="13631"/>
    <n v="44744"/>
    <n v="18516140"/>
    <n v="22247322348098.699"/>
    <n v="9082727"/>
    <n v="27949553"/>
  </r>
  <r>
    <s v="GOA"/>
    <x v="13"/>
    <x v="0"/>
    <x v="2"/>
    <s v="northern rockfish"/>
    <s v="Sebastes polyspinis"/>
    <n v="434"/>
    <n v="65"/>
    <n v="255.04748355227301"/>
    <n v="9458.1960331427908"/>
    <n v="263.63326907296499"/>
    <n v="9733.3228100840406"/>
    <x v="118"/>
    <x v="118"/>
    <n v="9523"/>
    <n v="76960"/>
    <n v="44696946"/>
    <n v="279777783984034"/>
    <n v="10491132"/>
    <n v="78902760"/>
  </r>
  <r>
    <s v="GOA"/>
    <x v="13"/>
    <x v="1"/>
    <x v="0"/>
    <s v="Pacific ocean perch"/>
    <s v="Sebastes alutus"/>
    <n v="148"/>
    <n v="84"/>
    <n v="2896.0255216539899"/>
    <n v="400623.8043363"/>
    <n v="5573.1021108823597"/>
    <n v="1525065.2741292701"/>
    <x v="119"/>
    <x v="119"/>
    <n v="134631"/>
    <n v="359066"/>
    <n v="475036629"/>
    <n v="1.10801788837419E+16"/>
    <n v="256090777"/>
    <n v="693982481"/>
  </r>
  <r>
    <s v="GOA"/>
    <x v="13"/>
    <x v="1"/>
    <x v="3"/>
    <s v="dusky rockfish"/>
    <s v="Sebastes variabilis"/>
    <n v="148"/>
    <n v="14"/>
    <n v="25.9013071124029"/>
    <n v="134.211672516585"/>
    <n v="19.6985351606873"/>
    <n v="95.065563412494996"/>
    <x v="120"/>
    <x v="120"/>
    <n v="141"/>
    <n v="4274"/>
    <n v="1678722"/>
    <n v="690687451981.72595"/>
    <n v="0"/>
    <n v="3418164"/>
  </r>
  <r>
    <s v="GOA"/>
    <x v="13"/>
    <x v="1"/>
    <x v="2"/>
    <s v="northern rockfish"/>
    <s v="Sebastes polyspinis"/>
    <n v="148"/>
    <n v="1"/>
    <n v="0.14635725301109401"/>
    <n v="2.0908903565879999E-2"/>
    <n v="0.15349663120675799"/>
    <n v="2.3663313225306001E-2"/>
    <x v="121"/>
    <x v="121"/>
    <n v="0"/>
    <n v="40"/>
    <n v="13112"/>
    <n v="171922964.85021201"/>
    <n v="0"/>
    <n v="42771"/>
  </r>
  <r>
    <s v="GOA"/>
    <x v="13"/>
    <x v="2"/>
    <x v="0"/>
    <s v="Pacific ocean perch"/>
    <s v="Sebastes alutus"/>
    <n v="189"/>
    <n v="61"/>
    <n v="1998.6044643612599"/>
    <n v="1352237.4247941501"/>
    <n v="3333.7178802497501"/>
    <n v="3430442.4434194802"/>
    <x v="122"/>
    <x v="122"/>
    <n v="0"/>
    <n v="283658"/>
    <n v="217450936"/>
    <n v="1.45953600576743E+16"/>
    <n v="0"/>
    <n v="461610488"/>
  </r>
  <r>
    <s v="GOA"/>
    <x v="13"/>
    <x v="2"/>
    <x v="3"/>
    <s v="dusky rockfish"/>
    <s v="Sebastes variabilis"/>
    <n v="189"/>
    <n v="14"/>
    <n v="21.398055528245202"/>
    <n v="108.99495065511699"/>
    <n v="14.5618018750642"/>
    <n v="46.154185239868603"/>
    <x v="123"/>
    <x v="123"/>
    <n v="33"/>
    <n v="2757"/>
    <n v="950291"/>
    <n v="196370282508.80499"/>
    <n v="64017"/>
    <n v="1836565"/>
  </r>
  <r>
    <s v="GOA"/>
    <x v="13"/>
    <x v="2"/>
    <x v="2"/>
    <s v="northern rockfish"/>
    <s v="Sebastes polyspinis"/>
    <n v="189"/>
    <n v="29"/>
    <n v="87.076233567555306"/>
    <n v="1565.1043556714901"/>
    <n v="94.950946135019507"/>
    <n v="1642.4568380225501"/>
    <x v="124"/>
    <x v="124"/>
    <n v="519"/>
    <n v="10841"/>
    <n v="6192333"/>
    <n v="6988092447408.2402"/>
    <n v="905333"/>
    <n v="11479333"/>
  </r>
  <r>
    <s v="GOA"/>
    <x v="14"/>
    <x v="0"/>
    <x v="0"/>
    <s v="Pacific ocean perch"/>
    <s v="Sebastes alutus"/>
    <n v="296"/>
    <n v="162"/>
    <n v="6328.26191307097"/>
    <n v="3925720.0983124701"/>
    <n v="8427.3798429113394"/>
    <n v="5847548.2683781199"/>
    <x v="125"/>
    <x v="125"/>
    <n v="367464"/>
    <n v="1695325"/>
    <n v="1373512590"/>
    <n v="1.5532938522080301E+17"/>
    <n v="563204972"/>
    <n v="2183820208"/>
  </r>
  <r>
    <s v="GOA"/>
    <x v="14"/>
    <x v="0"/>
    <x v="3"/>
    <s v="dusky rockfish"/>
    <s v="Sebastes variabilis"/>
    <n v="296"/>
    <n v="68"/>
    <n v="213.89258072564499"/>
    <n v="3426.7080246896498"/>
    <n v="152.67950177571001"/>
    <n v="2061.4082373003398"/>
    <x v="126"/>
    <x v="126"/>
    <n v="15578"/>
    <n v="54141"/>
    <n v="24884637"/>
    <n v="54757525631809.898"/>
    <n v="9929575"/>
    <n v="39839699"/>
  </r>
  <r>
    <s v="GOA"/>
    <x v="14"/>
    <x v="0"/>
    <x v="2"/>
    <s v="northern rockfish"/>
    <s v="Sebastes polyspinis"/>
    <n v="296"/>
    <n v="63"/>
    <n v="686.46961930383304"/>
    <n v="162272.40163625"/>
    <n v="669.55950812217395"/>
    <n v="148276.55212976999"/>
    <x v="127"/>
    <x v="127"/>
    <n v="0"/>
    <n v="248441"/>
    <n v="109126156"/>
    <n v="3938694411387170"/>
    <n v="0"/>
    <n v="239664915"/>
  </r>
  <r>
    <s v="GOA"/>
    <x v="14"/>
    <x v="1"/>
    <x v="0"/>
    <s v="Pacific ocean perch"/>
    <s v="Sebastes alutus"/>
    <n v="115"/>
    <n v="74"/>
    <n v="4191.8965648883304"/>
    <n v="1256557.9332755799"/>
    <n v="6136.0295396554102"/>
    <n v="2061598.03296025"/>
    <x v="128"/>
    <x v="128"/>
    <n v="150878"/>
    <n v="537797"/>
    <n v="504034090"/>
    <n v="1.39107259691371E+16"/>
    <n v="256234291"/>
    <n v="751833889"/>
  </r>
  <r>
    <s v="GOA"/>
    <x v="14"/>
    <x v="1"/>
    <x v="3"/>
    <s v="dusky rockfish"/>
    <s v="Sebastes variabilis"/>
    <n v="115"/>
    <n v="20"/>
    <n v="24.031900159091201"/>
    <n v="31.855781575088098"/>
    <n v="18.7429423843361"/>
    <n v="20.449325835486501"/>
    <x v="129"/>
    <x v="129"/>
    <n v="991"/>
    <n v="2957"/>
    <n v="1538948"/>
    <n v="137982750954.89099"/>
    <n v="751452"/>
    <n v="2326444"/>
  </r>
  <r>
    <s v="GOA"/>
    <x v="14"/>
    <x v="1"/>
    <x v="2"/>
    <s v="northern rockfish"/>
    <s v="Sebastes polyspinis"/>
    <n v="115"/>
    <n v="1"/>
    <n v="0.23250270870676801"/>
    <n v="5.4037365810807002E-2"/>
    <n v="0.52760230052689705"/>
    <n v="0.27411211453416201"/>
    <x v="130"/>
    <x v="130"/>
    <n v="0"/>
    <n v="64"/>
    <n v="43007"/>
    <n v="1849583890.3329899"/>
    <n v="0"/>
    <n v="144718"/>
  </r>
  <r>
    <s v="GOA"/>
    <x v="14"/>
    <x v="2"/>
    <x v="0"/>
    <s v="Pacific ocean perch"/>
    <s v="Sebastes alutus"/>
    <n v="125"/>
    <n v="45"/>
    <n v="3075.1373433724798"/>
    <n v="2468627.0283871801"/>
    <n v="5284.7434987444603"/>
    <n v="6236089.5808699103"/>
    <x v="131"/>
    <x v="131"/>
    <n v="0"/>
    <n v="405443"/>
    <n v="334474773"/>
    <n v="2.49798419753423E+16"/>
    <n v="0"/>
    <n v="669541038"/>
  </r>
  <r>
    <s v="GOA"/>
    <x v="14"/>
    <x v="2"/>
    <x v="3"/>
    <s v="dusky rockfish"/>
    <s v="Sebastes variabilis"/>
    <n v="125"/>
    <n v="13"/>
    <n v="228.100079405256"/>
    <n v="19273.874160380001"/>
    <n v="181.564024761307"/>
    <n v="10566.642054468201"/>
    <x v="132"/>
    <x v="132"/>
    <n v="0"/>
    <n v="32537"/>
    <n v="11492877"/>
    <n v="42326692923131.797"/>
    <n v="0"/>
    <n v="24895024"/>
  </r>
  <r>
    <s v="GOA"/>
    <x v="14"/>
    <x v="2"/>
    <x v="2"/>
    <s v="northern rockfish"/>
    <s v="Sebastes polyspinis"/>
    <n v="125"/>
    <n v="28"/>
    <n v="607.15314979631796"/>
    <n v="74545.803506375407"/>
    <n v="586.95557815521897"/>
    <n v="60863.331230409902"/>
    <x v="133"/>
    <x v="133"/>
    <n v="3503"/>
    <n v="73350"/>
    <n v="37149799"/>
    <n v="243799640225257"/>
    <n v="5593734"/>
    <n v="68705864"/>
  </r>
  <r>
    <s v="GOA"/>
    <x v="15"/>
    <x v="0"/>
    <x v="0"/>
    <s v="Pacific ocean perch"/>
    <s v="Sebastes alutus"/>
    <n v="297"/>
    <n v="163"/>
    <n v="5731.9755865904999"/>
    <n v="961056.46391934901"/>
    <n v="8316.9098349537799"/>
    <n v="2107303.9361220598"/>
    <x v="134"/>
    <x v="134"/>
    <n v="591488"/>
    <n v="1276931"/>
    <n v="1355507024"/>
    <n v="5.5976660618828096E+16"/>
    <n v="848013167"/>
    <n v="1863000881"/>
  </r>
  <r>
    <s v="GOA"/>
    <x v="15"/>
    <x v="0"/>
    <x v="3"/>
    <s v="dusky rockfish"/>
    <s v="Sebastes variabilis"/>
    <n v="297"/>
    <n v="84"/>
    <n v="467.294109935927"/>
    <n v="13636.4860563202"/>
    <n v="332.43684950907902"/>
    <n v="7569.4169625729701"/>
    <x v="135"/>
    <x v="135"/>
    <n v="37697"/>
    <n v="114625"/>
    <n v="54181715"/>
    <n v="201067666193457"/>
    <n v="25524272"/>
    <n v="82839158"/>
  </r>
  <r>
    <s v="GOA"/>
    <x v="15"/>
    <x v="0"/>
    <x v="2"/>
    <s v="northern rockfish"/>
    <s v="Sebastes polyspinis"/>
    <n v="297"/>
    <n v="48"/>
    <n v="304.552422746454"/>
    <n v="25902.0199734671"/>
    <n v="373.12569120260099"/>
    <n v="42713.523527851597"/>
    <x v="136"/>
    <x v="136"/>
    <n v="0"/>
    <n v="106794"/>
    <n v="60812831"/>
    <n v="1134606341955980"/>
    <n v="0"/>
    <n v="134210089"/>
  </r>
  <r>
    <s v="GOA"/>
    <x v="15"/>
    <x v="1"/>
    <x v="0"/>
    <s v="Pacific ocean perch"/>
    <s v="Sebastes alutus"/>
    <n v="121"/>
    <n v="93"/>
    <n v="2859.3787625970299"/>
    <n v="174540.35013513701"/>
    <n v="7606.2923956876302"/>
    <n v="2410744.9002209799"/>
    <x v="137"/>
    <x v="137"/>
    <n v="164802"/>
    <n v="304956"/>
    <n v="624806125"/>
    <n v="1.62666102471565E+16"/>
    <n v="364368175"/>
    <n v="885244075"/>
  </r>
  <r>
    <s v="GOA"/>
    <x v="15"/>
    <x v="1"/>
    <x v="3"/>
    <s v="dusky rockfish"/>
    <s v="Sebastes variabilis"/>
    <n v="121"/>
    <n v="17"/>
    <n v="110.92475841924499"/>
    <n v="1560.2609748003399"/>
    <n v="78.530277926139505"/>
    <n v="775.35628377013597"/>
    <x v="138"/>
    <x v="138"/>
    <n v="1772"/>
    <n v="16451"/>
    <n v="6451795"/>
    <n v="5231751592471"/>
    <n v="1277917"/>
    <n v="11625673"/>
  </r>
  <r>
    <s v="GOA"/>
    <x v="15"/>
    <x v="1"/>
    <x v="2"/>
    <s v="northern rockfish"/>
    <s v="Sebastes polyspinis"/>
    <n v="121"/>
    <n v="0"/>
    <n v="0"/>
    <n v="0"/>
    <n v="0"/>
    <n v="0"/>
    <x v="20"/>
    <x v="20"/>
    <n v="0"/>
    <n v="0"/>
    <n v="0"/>
    <n v="0"/>
    <n v="0"/>
    <n v="0"/>
  </r>
  <r>
    <s v="GOA"/>
    <x v="15"/>
    <x v="2"/>
    <x v="0"/>
    <s v="Pacific ocean perch"/>
    <s v="Sebastes alutus"/>
    <n v="123"/>
    <n v="49"/>
    <n v="680.31220037989601"/>
    <n v="52763.061048118398"/>
    <n v="1393.73535111048"/>
    <n v="284340.47059690702"/>
    <x v="139"/>
    <x v="139"/>
    <n v="12730"/>
    <n v="73383"/>
    <n v="88209539"/>
    <n v="1138979793442030"/>
    <n v="17809595"/>
    <n v="158609483"/>
  </r>
  <r>
    <s v="GOA"/>
    <x v="15"/>
    <x v="2"/>
    <x v="3"/>
    <s v="dusky rockfish"/>
    <s v="Sebastes variabilis"/>
    <n v="123"/>
    <n v="19"/>
    <n v="48.877164561498901"/>
    <n v="538.38430336813303"/>
    <n v="58.952005443279603"/>
    <n v="884.30609134926999"/>
    <x v="140"/>
    <x v="140"/>
    <n v="73"/>
    <n v="6112"/>
    <n v="3731467"/>
    <n v="3542256109902.7598"/>
    <n v="0"/>
    <n v="7601040"/>
  </r>
  <r>
    <s v="GOA"/>
    <x v="15"/>
    <x v="2"/>
    <x v="2"/>
    <s v="northern rockfish"/>
    <s v="Sebastes polyspinis"/>
    <n v="123"/>
    <n v="26"/>
    <n v="585.990780221259"/>
    <n v="63610.349919491702"/>
    <n v="678.02791333634298"/>
    <n v="92123.2625116852"/>
    <x v="141"/>
    <x v="141"/>
    <n v="4061"/>
    <n v="70114"/>
    <n v="42912508"/>
    <n v="369017235873937"/>
    <n v="3167388"/>
    <n v="82657628"/>
  </r>
  <r>
    <m/>
    <x v="16"/>
    <x v="3"/>
    <x v="4"/>
    <m/>
    <m/>
    <m/>
    <m/>
    <m/>
    <m/>
    <m/>
    <m/>
    <x v="142"/>
    <x v="14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P21" firstHeaderRow="1" firstDataRow="2" firstDataCol="1" rowPageCount="1" colPageCount="1"/>
  <pivotFields count="20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6">
        <item h="1" x="0"/>
        <item x="1"/>
        <item x="3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4">
        <item x="20"/>
        <item x="5"/>
        <item x="67"/>
        <item x="121"/>
        <item x="130"/>
        <item x="103"/>
        <item x="85"/>
        <item x="34"/>
        <item x="24"/>
        <item x="94"/>
        <item x="112"/>
        <item x="52"/>
        <item x="76"/>
        <item x="43"/>
        <item x="25"/>
        <item x="14"/>
        <item x="123"/>
        <item x="96"/>
        <item x="129"/>
        <item x="120"/>
        <item x="54"/>
        <item x="27"/>
        <item x="75"/>
        <item x="114"/>
        <item x="140"/>
        <item x="45"/>
        <item x="7"/>
        <item x="69"/>
        <item x="51"/>
        <item x="102"/>
        <item x="87"/>
        <item x="60"/>
        <item x="124"/>
        <item x="23"/>
        <item x="33"/>
        <item x="138"/>
        <item x="70"/>
        <item x="84"/>
        <item x="105"/>
        <item x="4"/>
        <item x="1"/>
        <item x="2"/>
        <item x="36"/>
        <item x="16"/>
        <item x="66"/>
        <item x="132"/>
        <item x="37"/>
        <item x="42"/>
        <item x="19"/>
        <item x="26"/>
        <item x="57"/>
        <item x="93"/>
        <item x="13"/>
        <item x="8"/>
        <item x="46"/>
        <item x="117"/>
        <item x="18"/>
        <item x="95"/>
        <item x="28"/>
        <item x="126"/>
        <item x="30"/>
        <item x="141"/>
        <item x="53"/>
        <item x="133"/>
        <item x="111"/>
        <item x="48"/>
        <item x="115"/>
        <item x="139"/>
        <item x="118"/>
        <item x="97"/>
        <item x="90"/>
        <item x="17"/>
        <item x="91"/>
        <item x="55"/>
        <item x="106"/>
        <item x="0"/>
        <item x="136"/>
        <item x="10"/>
        <item x="63"/>
        <item x="39"/>
        <item x="108"/>
        <item x="64"/>
        <item x="81"/>
        <item x="6"/>
        <item x="15"/>
        <item x="99"/>
        <item x="78"/>
        <item x="40"/>
        <item x="68"/>
        <item x="21"/>
        <item x="35"/>
        <item x="135"/>
        <item x="9"/>
        <item x="50"/>
        <item x="31"/>
        <item x="11"/>
        <item x="44"/>
        <item x="61"/>
        <item x="72"/>
        <item x="104"/>
        <item x="12"/>
        <item x="65"/>
        <item x="22"/>
        <item x="82"/>
        <item x="3"/>
        <item x="127"/>
        <item x="88"/>
        <item x="100"/>
        <item x="73"/>
        <item x="122"/>
        <item x="74"/>
        <item x="101"/>
        <item x="83"/>
        <item x="32"/>
        <item x="113"/>
        <item x="86"/>
        <item x="92"/>
        <item x="131"/>
        <item x="49"/>
        <item x="41"/>
        <item x="79"/>
        <item x="137"/>
        <item x="119"/>
        <item x="58"/>
        <item x="77"/>
        <item x="110"/>
        <item x="29"/>
        <item x="59"/>
        <item x="62"/>
        <item x="109"/>
        <item x="128"/>
        <item x="71"/>
        <item x="80"/>
        <item x="56"/>
        <item x="89"/>
        <item x="38"/>
        <item x="98"/>
        <item x="47"/>
        <item x="116"/>
        <item x="107"/>
        <item x="134"/>
        <item x="125"/>
        <item x="14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Area Biomass" fld="12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5:P43" firstHeaderRow="1" firstDataRow="2" firstDataCol="1" rowPageCount="1" colPageCount="1"/>
  <pivotFields count="20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6">
        <item h="1" x="0"/>
        <item x="1"/>
        <item x="3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4">
        <item x="20"/>
        <item x="5"/>
        <item x="67"/>
        <item x="121"/>
        <item x="130"/>
        <item x="103"/>
        <item x="34"/>
        <item x="85"/>
        <item x="94"/>
        <item x="24"/>
        <item x="112"/>
        <item x="52"/>
        <item x="43"/>
        <item x="76"/>
        <item x="25"/>
        <item x="129"/>
        <item x="14"/>
        <item x="96"/>
        <item x="123"/>
        <item x="120"/>
        <item x="75"/>
        <item x="54"/>
        <item x="27"/>
        <item x="140"/>
        <item x="7"/>
        <item x="114"/>
        <item x="87"/>
        <item x="69"/>
        <item x="102"/>
        <item x="45"/>
        <item x="51"/>
        <item x="124"/>
        <item x="60"/>
        <item x="4"/>
        <item x="138"/>
        <item x="23"/>
        <item x="2"/>
        <item x="33"/>
        <item x="70"/>
        <item x="84"/>
        <item x="1"/>
        <item x="16"/>
        <item x="42"/>
        <item x="18"/>
        <item x="19"/>
        <item x="117"/>
        <item x="37"/>
        <item x="66"/>
        <item x="132"/>
        <item x="57"/>
        <item x="105"/>
        <item x="36"/>
        <item x="126"/>
        <item x="0"/>
        <item x="8"/>
        <item x="46"/>
        <item x="13"/>
        <item x="95"/>
        <item x="30"/>
        <item x="26"/>
        <item x="50"/>
        <item x="139"/>
        <item x="53"/>
        <item x="141"/>
        <item x="28"/>
        <item x="90"/>
        <item x="17"/>
        <item x="118"/>
        <item x="108"/>
        <item x="133"/>
        <item x="93"/>
        <item x="48"/>
        <item x="135"/>
        <item x="55"/>
        <item x="91"/>
        <item x="97"/>
        <item x="65"/>
        <item x="15"/>
        <item x="40"/>
        <item x="10"/>
        <item x="136"/>
        <item x="74"/>
        <item x="115"/>
        <item x="12"/>
        <item x="106"/>
        <item x="78"/>
        <item x="111"/>
        <item x="64"/>
        <item x="39"/>
        <item x="101"/>
        <item x="63"/>
        <item x="81"/>
        <item x="137"/>
        <item x="68"/>
        <item x="99"/>
        <item x="11"/>
        <item x="31"/>
        <item x="6"/>
        <item x="44"/>
        <item x="35"/>
        <item x="3"/>
        <item x="9"/>
        <item x="72"/>
        <item x="83"/>
        <item x="21"/>
        <item x="22"/>
        <item x="61"/>
        <item x="119"/>
        <item x="92"/>
        <item x="88"/>
        <item x="73"/>
        <item x="62"/>
        <item x="100"/>
        <item x="82"/>
        <item x="127"/>
        <item x="41"/>
        <item x="104"/>
        <item x="86"/>
        <item x="71"/>
        <item x="32"/>
        <item x="29"/>
        <item x="113"/>
        <item x="122"/>
        <item x="80"/>
        <item x="128"/>
        <item x="131"/>
        <item x="89"/>
        <item x="98"/>
        <item x="79"/>
        <item x="110"/>
        <item x="77"/>
        <item x="49"/>
        <item x="116"/>
        <item x="56"/>
        <item x="134"/>
        <item x="107"/>
        <item x="59"/>
        <item x="38"/>
        <item x="58"/>
        <item x="109"/>
        <item x="125"/>
        <item x="47"/>
        <item x="14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Area Biomass Var" fld="1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P21" firstHeaderRow="1" firstDataRow="2" firstDataCol="1" rowPageCount="1" colPageCount="1"/>
  <pivotFields count="20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6">
        <item h="1" x="0"/>
        <item h="1" x="1"/>
        <item h="1" x="3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4">
        <item x="20"/>
        <item x="5"/>
        <item x="67"/>
        <item x="121"/>
        <item x="130"/>
        <item x="103"/>
        <item x="85"/>
        <item x="34"/>
        <item x="24"/>
        <item x="94"/>
        <item x="112"/>
        <item x="52"/>
        <item x="76"/>
        <item x="43"/>
        <item x="25"/>
        <item x="14"/>
        <item x="123"/>
        <item x="96"/>
        <item x="129"/>
        <item x="120"/>
        <item x="54"/>
        <item x="27"/>
        <item x="75"/>
        <item x="114"/>
        <item x="140"/>
        <item x="45"/>
        <item x="7"/>
        <item x="69"/>
        <item x="51"/>
        <item x="102"/>
        <item x="87"/>
        <item x="60"/>
        <item x="124"/>
        <item x="23"/>
        <item x="33"/>
        <item x="138"/>
        <item x="70"/>
        <item x="84"/>
        <item x="105"/>
        <item x="4"/>
        <item x="1"/>
        <item x="2"/>
        <item x="36"/>
        <item x="16"/>
        <item x="66"/>
        <item x="132"/>
        <item x="37"/>
        <item x="42"/>
        <item x="19"/>
        <item x="26"/>
        <item x="57"/>
        <item x="93"/>
        <item x="13"/>
        <item x="8"/>
        <item x="46"/>
        <item x="117"/>
        <item x="18"/>
        <item x="95"/>
        <item x="28"/>
        <item x="126"/>
        <item x="30"/>
        <item x="141"/>
        <item x="53"/>
        <item x="133"/>
        <item x="111"/>
        <item x="48"/>
        <item x="115"/>
        <item x="139"/>
        <item x="118"/>
        <item x="97"/>
        <item x="90"/>
        <item x="17"/>
        <item x="91"/>
        <item x="55"/>
        <item x="106"/>
        <item x="0"/>
        <item x="136"/>
        <item x="10"/>
        <item x="63"/>
        <item x="39"/>
        <item x="108"/>
        <item x="64"/>
        <item x="81"/>
        <item x="6"/>
        <item x="15"/>
        <item x="99"/>
        <item x="78"/>
        <item x="40"/>
        <item x="68"/>
        <item x="21"/>
        <item x="35"/>
        <item x="135"/>
        <item x="9"/>
        <item x="50"/>
        <item x="31"/>
        <item x="11"/>
        <item x="44"/>
        <item x="61"/>
        <item x="72"/>
        <item x="104"/>
        <item x="12"/>
        <item x="65"/>
        <item x="22"/>
        <item x="82"/>
        <item x="3"/>
        <item x="127"/>
        <item x="88"/>
        <item x="100"/>
        <item x="73"/>
        <item x="122"/>
        <item x="74"/>
        <item x="101"/>
        <item x="83"/>
        <item x="32"/>
        <item x="113"/>
        <item x="86"/>
        <item x="92"/>
        <item x="131"/>
        <item x="49"/>
        <item x="41"/>
        <item x="79"/>
        <item x="137"/>
        <item x="119"/>
        <item x="58"/>
        <item x="77"/>
        <item x="110"/>
        <item x="29"/>
        <item x="59"/>
        <item x="62"/>
        <item x="109"/>
        <item x="128"/>
        <item x="71"/>
        <item x="80"/>
        <item x="56"/>
        <item x="89"/>
        <item x="38"/>
        <item x="98"/>
        <item x="47"/>
        <item x="116"/>
        <item x="107"/>
        <item x="134"/>
        <item x="125"/>
        <item x="14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Area Biomass" fld="12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5:P43" firstHeaderRow="1" firstDataRow="2" firstDataCol="1" rowPageCount="1" colPageCount="1"/>
  <pivotFields count="20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6">
        <item h="1" x="0"/>
        <item h="1" x="1"/>
        <item h="1" x="3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4">
        <item x="20"/>
        <item x="5"/>
        <item x="67"/>
        <item x="121"/>
        <item x="130"/>
        <item x="103"/>
        <item x="34"/>
        <item x="85"/>
        <item x="94"/>
        <item x="24"/>
        <item x="112"/>
        <item x="52"/>
        <item x="43"/>
        <item x="76"/>
        <item x="25"/>
        <item x="129"/>
        <item x="14"/>
        <item x="96"/>
        <item x="123"/>
        <item x="120"/>
        <item x="75"/>
        <item x="54"/>
        <item x="27"/>
        <item x="140"/>
        <item x="7"/>
        <item x="114"/>
        <item x="87"/>
        <item x="69"/>
        <item x="102"/>
        <item x="45"/>
        <item x="51"/>
        <item x="124"/>
        <item x="60"/>
        <item x="4"/>
        <item x="138"/>
        <item x="23"/>
        <item x="2"/>
        <item x="33"/>
        <item x="70"/>
        <item x="84"/>
        <item x="1"/>
        <item x="16"/>
        <item x="42"/>
        <item x="18"/>
        <item x="19"/>
        <item x="117"/>
        <item x="37"/>
        <item x="66"/>
        <item x="132"/>
        <item x="57"/>
        <item x="105"/>
        <item x="36"/>
        <item x="126"/>
        <item x="0"/>
        <item x="8"/>
        <item x="46"/>
        <item x="13"/>
        <item x="95"/>
        <item x="30"/>
        <item x="26"/>
        <item x="50"/>
        <item x="139"/>
        <item x="53"/>
        <item x="141"/>
        <item x="28"/>
        <item x="90"/>
        <item x="17"/>
        <item x="118"/>
        <item x="108"/>
        <item x="133"/>
        <item x="93"/>
        <item x="48"/>
        <item x="135"/>
        <item x="55"/>
        <item x="91"/>
        <item x="97"/>
        <item x="65"/>
        <item x="15"/>
        <item x="40"/>
        <item x="10"/>
        <item x="136"/>
        <item x="74"/>
        <item x="115"/>
        <item x="12"/>
        <item x="106"/>
        <item x="78"/>
        <item x="111"/>
        <item x="64"/>
        <item x="39"/>
        <item x="101"/>
        <item x="63"/>
        <item x="81"/>
        <item x="137"/>
        <item x="68"/>
        <item x="99"/>
        <item x="11"/>
        <item x="31"/>
        <item x="6"/>
        <item x="44"/>
        <item x="35"/>
        <item x="3"/>
        <item x="9"/>
        <item x="72"/>
        <item x="83"/>
        <item x="21"/>
        <item x="22"/>
        <item x="61"/>
        <item x="119"/>
        <item x="92"/>
        <item x="88"/>
        <item x="73"/>
        <item x="62"/>
        <item x="100"/>
        <item x="82"/>
        <item x="127"/>
        <item x="41"/>
        <item x="104"/>
        <item x="86"/>
        <item x="71"/>
        <item x="32"/>
        <item x="29"/>
        <item x="113"/>
        <item x="122"/>
        <item x="80"/>
        <item x="128"/>
        <item x="131"/>
        <item x="89"/>
        <item x="98"/>
        <item x="79"/>
        <item x="110"/>
        <item x="77"/>
        <item x="49"/>
        <item x="116"/>
        <item x="56"/>
        <item x="134"/>
        <item x="107"/>
        <item x="59"/>
        <item x="38"/>
        <item x="58"/>
        <item x="109"/>
        <item x="125"/>
        <item x="47"/>
        <item x="14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Area Biomass Var" fld="1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9"/>
  <sheetViews>
    <sheetView tabSelected="1" topLeftCell="A40" workbookViewId="0">
      <selection activeCell="G47" sqref="G47"/>
    </sheetView>
  </sheetViews>
  <sheetFormatPr defaultRowHeight="15" x14ac:dyDescent="0.25"/>
  <cols>
    <col min="11" max="11" width="12" bestFit="1" customWidth="1"/>
  </cols>
  <sheetData>
    <row r="4" spans="2:10" x14ac:dyDescent="0.25">
      <c r="C4" t="s">
        <v>36</v>
      </c>
      <c r="D4" t="s">
        <v>37</v>
      </c>
      <c r="E4" t="s">
        <v>38</v>
      </c>
      <c r="G4" t="s">
        <v>39</v>
      </c>
      <c r="H4" t="s">
        <v>36</v>
      </c>
      <c r="I4" t="s">
        <v>37</v>
      </c>
      <c r="J4" t="s">
        <v>38</v>
      </c>
    </row>
    <row r="5" spans="2:10" x14ac:dyDescent="0.25">
      <c r="B5">
        <v>1990</v>
      </c>
      <c r="C5">
        <v>39103.9</v>
      </c>
      <c r="D5">
        <v>121250</v>
      </c>
      <c r="E5">
        <v>32683.5</v>
      </c>
      <c r="G5" s="2">
        <v>1990</v>
      </c>
      <c r="H5">
        <v>31074.400000000001</v>
      </c>
      <c r="I5">
        <v>101678.2</v>
      </c>
      <c r="J5">
        <v>24542.6</v>
      </c>
    </row>
    <row r="6" spans="2:10" x14ac:dyDescent="0.25">
      <c r="B6">
        <v>1991</v>
      </c>
      <c r="C6">
        <v>68225</v>
      </c>
      <c r="D6">
        <v>124474</v>
      </c>
      <c r="E6">
        <v>40851.800000000003</v>
      </c>
      <c r="G6" s="2">
        <v>1993</v>
      </c>
      <c r="H6">
        <v>256485.8</v>
      </c>
      <c r="I6">
        <v>151580.70000000001</v>
      </c>
      <c r="J6">
        <v>75556</v>
      </c>
    </row>
    <row r="7" spans="2:10" x14ac:dyDescent="0.25">
      <c r="B7">
        <v>1992</v>
      </c>
      <c r="C7">
        <v>119033</v>
      </c>
      <c r="D7">
        <v>127784</v>
      </c>
      <c r="E7">
        <v>51061.5</v>
      </c>
      <c r="G7" s="2">
        <v>1996</v>
      </c>
      <c r="H7">
        <v>466759.2</v>
      </c>
      <c r="I7">
        <v>212035.5</v>
      </c>
      <c r="J7">
        <v>92617.9</v>
      </c>
    </row>
    <row r="8" spans="2:10" x14ac:dyDescent="0.25">
      <c r="B8">
        <v>1993</v>
      </c>
      <c r="C8">
        <v>207678</v>
      </c>
      <c r="D8">
        <v>131182</v>
      </c>
      <c r="E8">
        <v>63822.8</v>
      </c>
      <c r="G8" s="2">
        <v>1999</v>
      </c>
      <c r="H8">
        <v>611967.5</v>
      </c>
      <c r="I8">
        <v>77115.8</v>
      </c>
      <c r="J8">
        <v>37980.199999999997</v>
      </c>
    </row>
    <row r="9" spans="2:10" x14ac:dyDescent="0.25">
      <c r="B9">
        <v>1994</v>
      </c>
      <c r="C9">
        <v>255384</v>
      </c>
      <c r="D9">
        <v>132116</v>
      </c>
      <c r="E9">
        <v>68775.8</v>
      </c>
      <c r="G9" s="2">
        <v>2001</v>
      </c>
      <c r="H9">
        <v>397944.3</v>
      </c>
      <c r="I9">
        <v>-9</v>
      </c>
      <c r="J9">
        <v>275210.7</v>
      </c>
    </row>
    <row r="10" spans="2:10" x14ac:dyDescent="0.25">
      <c r="B10">
        <v>1995</v>
      </c>
      <c r="C10">
        <v>314047</v>
      </c>
      <c r="D10">
        <v>133056</v>
      </c>
      <c r="E10">
        <v>74113</v>
      </c>
      <c r="G10" s="2">
        <v>2003</v>
      </c>
      <c r="H10">
        <v>283072.8</v>
      </c>
      <c r="I10">
        <v>101498.1</v>
      </c>
      <c r="J10">
        <v>72850.600000000006</v>
      </c>
    </row>
    <row r="11" spans="2:10" x14ac:dyDescent="0.25">
      <c r="B11">
        <v>1996</v>
      </c>
      <c r="C11">
        <v>386186</v>
      </c>
      <c r="D11">
        <v>134002</v>
      </c>
      <c r="E11">
        <v>79864.5</v>
      </c>
      <c r="G11" s="2">
        <v>2005</v>
      </c>
      <c r="H11">
        <v>375607.5</v>
      </c>
      <c r="I11">
        <v>138377.79999999999</v>
      </c>
      <c r="J11">
        <v>250915.5</v>
      </c>
    </row>
    <row r="12" spans="2:10" x14ac:dyDescent="0.25">
      <c r="B12">
        <v>1997</v>
      </c>
      <c r="C12">
        <v>404440</v>
      </c>
      <c r="D12">
        <v>119376</v>
      </c>
      <c r="E12">
        <v>70983.100000000006</v>
      </c>
      <c r="G12" s="2">
        <v>2007</v>
      </c>
      <c r="H12">
        <v>378713.7</v>
      </c>
      <c r="I12">
        <v>151366</v>
      </c>
      <c r="J12">
        <v>158100.1</v>
      </c>
    </row>
    <row r="13" spans="2:10" x14ac:dyDescent="0.25">
      <c r="B13">
        <v>1998</v>
      </c>
      <c r="C13">
        <v>423556</v>
      </c>
      <c r="D13">
        <v>106346</v>
      </c>
      <c r="E13">
        <v>63089.4</v>
      </c>
      <c r="G13" s="2">
        <v>2009</v>
      </c>
      <c r="H13">
        <v>457493.3</v>
      </c>
      <c r="I13">
        <v>160216.4</v>
      </c>
      <c r="J13">
        <v>31739.1</v>
      </c>
    </row>
    <row r="14" spans="2:10" x14ac:dyDescent="0.25">
      <c r="B14">
        <v>1999</v>
      </c>
      <c r="C14">
        <v>443577</v>
      </c>
      <c r="D14">
        <v>94738.9</v>
      </c>
      <c r="E14">
        <v>56073.5</v>
      </c>
      <c r="G14" s="2">
        <v>2011</v>
      </c>
      <c r="H14">
        <v>538237.80000000005</v>
      </c>
      <c r="I14">
        <v>141026.1</v>
      </c>
      <c r="J14">
        <v>99405.8</v>
      </c>
    </row>
    <row r="15" spans="2:10" x14ac:dyDescent="0.25">
      <c r="B15">
        <v>2000</v>
      </c>
      <c r="C15">
        <v>411498</v>
      </c>
      <c r="D15">
        <v>98511.4</v>
      </c>
      <c r="E15">
        <v>85011.3</v>
      </c>
      <c r="G15" s="2">
        <v>2013</v>
      </c>
      <c r="H15">
        <v>886437.8</v>
      </c>
      <c r="I15">
        <v>254548</v>
      </c>
      <c r="J15">
        <v>157457.4</v>
      </c>
    </row>
    <row r="16" spans="2:10" x14ac:dyDescent="0.25">
      <c r="B16">
        <v>2001</v>
      </c>
      <c r="C16">
        <v>381739</v>
      </c>
      <c r="D16">
        <v>102434</v>
      </c>
      <c r="E16">
        <v>128883</v>
      </c>
      <c r="G16" s="2">
        <v>2015</v>
      </c>
      <c r="H16">
        <v>763193.4</v>
      </c>
      <c r="I16">
        <v>246848.9</v>
      </c>
      <c r="J16">
        <v>130364.3</v>
      </c>
    </row>
    <row r="17" spans="2:10" x14ac:dyDescent="0.25">
      <c r="B17">
        <v>2002</v>
      </c>
      <c r="C17">
        <v>340367</v>
      </c>
      <c r="D17">
        <v>106513</v>
      </c>
      <c r="E17">
        <v>115342</v>
      </c>
      <c r="G17" s="2">
        <v>2017</v>
      </c>
      <c r="H17">
        <v>1031394.1</v>
      </c>
      <c r="I17">
        <v>344337.4</v>
      </c>
      <c r="J17">
        <v>194627.3</v>
      </c>
    </row>
    <row r="18" spans="2:10" x14ac:dyDescent="0.25">
      <c r="B18">
        <v>2003</v>
      </c>
      <c r="C18">
        <v>303479</v>
      </c>
      <c r="D18">
        <v>110754</v>
      </c>
      <c r="E18">
        <v>103224</v>
      </c>
      <c r="G18" s="2">
        <v>2019</v>
      </c>
      <c r="H18">
        <v>934209.4</v>
      </c>
      <c r="I18">
        <v>234878.7</v>
      </c>
      <c r="J18">
        <v>43056.5</v>
      </c>
    </row>
    <row r="19" spans="2:10" x14ac:dyDescent="0.25">
      <c r="B19">
        <v>2004</v>
      </c>
      <c r="C19">
        <v>334331</v>
      </c>
      <c r="D19">
        <v>120537</v>
      </c>
      <c r="E19">
        <v>131180</v>
      </c>
      <c r="G19" s="2">
        <v>2021</v>
      </c>
      <c r="H19">
        <v>1184103.2</v>
      </c>
      <c r="I19">
        <v>158776</v>
      </c>
      <c r="J19">
        <v>136060.29999999999</v>
      </c>
    </row>
    <row r="20" spans="2:10" x14ac:dyDescent="0.25">
      <c r="B20">
        <v>2005</v>
      </c>
      <c r="C20">
        <v>368319</v>
      </c>
      <c r="D20">
        <v>131183</v>
      </c>
      <c r="E20">
        <v>166709</v>
      </c>
    </row>
    <row r="21" spans="2:10" x14ac:dyDescent="0.25">
      <c r="B21">
        <v>2006</v>
      </c>
      <c r="C21">
        <v>377467</v>
      </c>
      <c r="D21">
        <v>137889</v>
      </c>
      <c r="E21">
        <v>144364</v>
      </c>
    </row>
    <row r="22" spans="2:10" x14ac:dyDescent="0.25">
      <c r="B22">
        <v>2007</v>
      </c>
      <c r="C22">
        <v>386842</v>
      </c>
      <c r="D22">
        <v>144937</v>
      </c>
      <c r="E22">
        <v>125015</v>
      </c>
    </row>
    <row r="23" spans="2:10" x14ac:dyDescent="0.25">
      <c r="B23">
        <v>2008</v>
      </c>
      <c r="C23">
        <v>421585</v>
      </c>
      <c r="D23">
        <v>149994</v>
      </c>
      <c r="E23">
        <v>82032.800000000003</v>
      </c>
    </row>
    <row r="24" spans="2:10" x14ac:dyDescent="0.25">
      <c r="B24">
        <v>2009</v>
      </c>
      <c r="C24">
        <v>459449</v>
      </c>
      <c r="D24">
        <v>155228</v>
      </c>
      <c r="E24">
        <v>53828.7</v>
      </c>
    </row>
    <row r="25" spans="2:10" x14ac:dyDescent="0.25">
      <c r="B25">
        <v>2010</v>
      </c>
      <c r="C25">
        <v>506221</v>
      </c>
      <c r="D25">
        <v>159461</v>
      </c>
      <c r="E25">
        <v>69262.3</v>
      </c>
    </row>
    <row r="26" spans="2:10" x14ac:dyDescent="0.25">
      <c r="B26">
        <v>2011</v>
      </c>
      <c r="C26">
        <v>557754</v>
      </c>
      <c r="D26">
        <v>163809</v>
      </c>
      <c r="E26">
        <v>89120.9</v>
      </c>
      <c r="G26" t="s">
        <v>40</v>
      </c>
      <c r="H26" t="s">
        <v>36</v>
      </c>
      <c r="I26" t="s">
        <v>37</v>
      </c>
      <c r="J26" t="s">
        <v>38</v>
      </c>
    </row>
    <row r="27" spans="2:10" x14ac:dyDescent="0.25">
      <c r="B27">
        <v>2012</v>
      </c>
      <c r="C27">
        <v>683025</v>
      </c>
      <c r="D27">
        <v>181872</v>
      </c>
      <c r="E27">
        <v>108043</v>
      </c>
      <c r="G27" s="2">
        <v>1990</v>
      </c>
      <c r="H27">
        <v>7219.2863180000004</v>
      </c>
      <c r="I27">
        <v>44531.066760000002</v>
      </c>
      <c r="J27">
        <v>13639.756509999999</v>
      </c>
    </row>
    <row r="28" spans="2:10" x14ac:dyDescent="0.25">
      <c r="B28">
        <v>2013</v>
      </c>
      <c r="C28">
        <v>836431</v>
      </c>
      <c r="D28">
        <v>201927</v>
      </c>
      <c r="E28">
        <v>130982</v>
      </c>
      <c r="G28" s="2">
        <v>1993</v>
      </c>
      <c r="H28">
        <v>72473.939960000003</v>
      </c>
      <c r="I28">
        <v>70806.395239999998</v>
      </c>
      <c r="J28">
        <v>39209.2736</v>
      </c>
    </row>
    <row r="29" spans="2:10" x14ac:dyDescent="0.25">
      <c r="B29">
        <v>2014</v>
      </c>
      <c r="C29">
        <v>813833</v>
      </c>
      <c r="D29">
        <v>217588</v>
      </c>
      <c r="E29">
        <v>130430</v>
      </c>
      <c r="G29" s="2">
        <v>1996</v>
      </c>
      <c r="H29">
        <v>187912.60329999999</v>
      </c>
      <c r="I29">
        <v>67988.538870000004</v>
      </c>
      <c r="J29">
        <v>38737.142090000001</v>
      </c>
    </row>
    <row r="30" spans="2:10" x14ac:dyDescent="0.25">
      <c r="B30">
        <v>2015</v>
      </c>
      <c r="C30">
        <v>791845</v>
      </c>
      <c r="D30">
        <v>234465</v>
      </c>
      <c r="E30">
        <v>129879</v>
      </c>
      <c r="G30" s="2">
        <v>1999</v>
      </c>
      <c r="H30">
        <v>387987.71529999998</v>
      </c>
      <c r="I30">
        <v>14516.298150000001</v>
      </c>
      <c r="J30">
        <v>15438.65321</v>
      </c>
    </row>
    <row r="31" spans="2:10" x14ac:dyDescent="0.25">
      <c r="B31">
        <v>2016</v>
      </c>
      <c r="C31">
        <v>871514</v>
      </c>
      <c r="D31">
        <v>245464</v>
      </c>
      <c r="E31">
        <v>128986</v>
      </c>
      <c r="G31" s="2">
        <v>2001</v>
      </c>
      <c r="H31">
        <v>150387.2377</v>
      </c>
      <c r="I31">
        <v>-9</v>
      </c>
      <c r="J31">
        <v>163306.52660000001</v>
      </c>
    </row>
    <row r="32" spans="2:10" x14ac:dyDescent="0.25">
      <c r="B32">
        <v>2017</v>
      </c>
      <c r="C32">
        <v>959199</v>
      </c>
      <c r="D32">
        <v>256980</v>
      </c>
      <c r="E32">
        <v>128098</v>
      </c>
      <c r="G32" s="2">
        <v>2003</v>
      </c>
      <c r="H32">
        <v>58549.78989</v>
      </c>
      <c r="I32">
        <v>23000.14503</v>
      </c>
      <c r="J32">
        <v>35057.687169999997</v>
      </c>
    </row>
    <row r="33" spans="2:11" x14ac:dyDescent="0.25">
      <c r="B33">
        <v>2018</v>
      </c>
      <c r="C33">
        <v>956404</v>
      </c>
      <c r="D33">
        <v>240810</v>
      </c>
      <c r="E33">
        <v>87171.7</v>
      </c>
      <c r="G33" s="2">
        <v>2005</v>
      </c>
      <c r="H33">
        <v>70381.183220000006</v>
      </c>
      <c r="I33">
        <v>28009.23821</v>
      </c>
      <c r="J33">
        <v>125545.9203</v>
      </c>
    </row>
    <row r="34" spans="2:11" x14ac:dyDescent="0.25">
      <c r="B34">
        <v>2019</v>
      </c>
      <c r="C34" s="3">
        <v>953617</v>
      </c>
      <c r="D34" s="3">
        <v>225658</v>
      </c>
      <c r="E34">
        <v>59321.1</v>
      </c>
      <c r="G34" s="2">
        <v>2007</v>
      </c>
      <c r="H34">
        <v>80300.204079999996</v>
      </c>
      <c r="I34">
        <v>41651.863700000002</v>
      </c>
      <c r="J34">
        <v>69658.328720000005</v>
      </c>
    </row>
    <row r="35" spans="2:11" x14ac:dyDescent="0.25">
      <c r="B35">
        <v>2020</v>
      </c>
      <c r="C35" s="9">
        <v>1041200</v>
      </c>
      <c r="D35" s="3">
        <v>201226</v>
      </c>
      <c r="E35">
        <v>75203.7</v>
      </c>
      <c r="G35" s="2">
        <v>2009</v>
      </c>
      <c r="H35">
        <v>103189.38619999999</v>
      </c>
      <c r="I35">
        <v>55131.473619999997</v>
      </c>
      <c r="J35">
        <v>13417.780779999999</v>
      </c>
    </row>
    <row r="36" spans="2:11" x14ac:dyDescent="0.25">
      <c r="B36">
        <v>2021</v>
      </c>
      <c r="C36" s="9">
        <v>1136830</v>
      </c>
      <c r="D36" s="3">
        <v>179440</v>
      </c>
      <c r="E36">
        <v>95338.7</v>
      </c>
      <c r="G36" s="2">
        <v>2011</v>
      </c>
      <c r="H36">
        <v>112702.8146</v>
      </c>
      <c r="I36">
        <v>32070.56407</v>
      </c>
      <c r="J36">
        <v>68054.558709999998</v>
      </c>
    </row>
    <row r="37" spans="2:11" x14ac:dyDescent="0.25">
      <c r="C37" s="3"/>
      <c r="D37" s="3"/>
      <c r="E37" s="3"/>
      <c r="G37" s="2">
        <v>2013</v>
      </c>
      <c r="H37">
        <v>160200.7714</v>
      </c>
      <c r="I37">
        <v>120636.4029</v>
      </c>
      <c r="J37">
        <v>73291.660369999998</v>
      </c>
    </row>
    <row r="38" spans="2:11" x14ac:dyDescent="0.25">
      <c r="G38" s="2">
        <v>2015</v>
      </c>
      <c r="H38">
        <v>150327.98319999999</v>
      </c>
      <c r="I38">
        <v>53950.757299999997</v>
      </c>
      <c r="J38">
        <v>75850.563890000005</v>
      </c>
    </row>
    <row r="39" spans="2:11" x14ac:dyDescent="0.25">
      <c r="G39" s="2">
        <v>2017</v>
      </c>
      <c r="H39">
        <v>322923.43959999998</v>
      </c>
      <c r="I39">
        <v>92079.756120000005</v>
      </c>
      <c r="J39">
        <v>99441.212390000001</v>
      </c>
    </row>
    <row r="40" spans="2:11" x14ac:dyDescent="0.25">
      <c r="G40" s="2">
        <v>2019</v>
      </c>
      <c r="H40">
        <v>159777.0344</v>
      </c>
      <c r="I40">
        <v>34317.909420000004</v>
      </c>
      <c r="J40">
        <v>14537.96645</v>
      </c>
    </row>
    <row r="41" spans="2:11" x14ac:dyDescent="0.25">
      <c r="G41" s="2">
        <v>221</v>
      </c>
      <c r="H41">
        <v>291991.7831</v>
      </c>
      <c r="I41">
        <v>26721.697189999999</v>
      </c>
      <c r="J41">
        <v>82675.273830000006</v>
      </c>
    </row>
    <row r="45" spans="2:11" x14ac:dyDescent="0.25">
      <c r="B45" t="s">
        <v>41</v>
      </c>
      <c r="C45">
        <v>38268</v>
      </c>
      <c r="H45" t="s">
        <v>41</v>
      </c>
      <c r="I45">
        <v>37104</v>
      </c>
    </row>
    <row r="47" spans="2:11" x14ac:dyDescent="0.25">
      <c r="C47" t="s">
        <v>36</v>
      </c>
      <c r="D47" t="s">
        <v>37</v>
      </c>
      <c r="E47" t="s">
        <v>38</v>
      </c>
      <c r="I47" t="s">
        <v>36</v>
      </c>
      <c r="J47" t="s">
        <v>37</v>
      </c>
      <c r="K47" t="s">
        <v>38</v>
      </c>
    </row>
    <row r="48" spans="2:11" x14ac:dyDescent="0.25">
      <c r="B48" t="s">
        <v>42</v>
      </c>
      <c r="C48" s="9">
        <f>C36/SUM($C$36:$E$36)</f>
        <v>0.80534357715420712</v>
      </c>
      <c r="D48" s="3">
        <f t="shared" ref="D48:E48" si="0">D36/SUM($C$36:$E$36)</f>
        <v>0.12711738033351594</v>
      </c>
      <c r="E48" s="3">
        <f t="shared" si="0"/>
        <v>6.7539042512276951E-2</v>
      </c>
      <c r="H48" t="s">
        <v>42</v>
      </c>
      <c r="I48" s="3">
        <f>C48</f>
        <v>0.80534357715420712</v>
      </c>
      <c r="J48" s="3">
        <f t="shared" ref="J48:K48" si="1">D48</f>
        <v>0.12711738033351594</v>
      </c>
      <c r="K48" s="3">
        <f t="shared" si="1"/>
        <v>6.7539042512276951E-2</v>
      </c>
    </row>
    <row r="49" spans="2:12" x14ac:dyDescent="0.25">
      <c r="B49" t="s">
        <v>62</v>
      </c>
      <c r="C49" s="3">
        <v>0.80500000000000005</v>
      </c>
      <c r="D49" s="3">
        <v>0.127</v>
      </c>
      <c r="E49" s="3">
        <v>6.8000000000000005E-2</v>
      </c>
      <c r="F49">
        <f>SUM(C49:E49)</f>
        <v>1</v>
      </c>
      <c r="H49" t="s">
        <v>62</v>
      </c>
      <c r="I49" s="3">
        <v>0.80500000000000005</v>
      </c>
      <c r="J49" s="3">
        <v>0.127</v>
      </c>
      <c r="K49" s="3">
        <v>6.8000000000000005E-2</v>
      </c>
      <c r="L49">
        <f>SUM(I49:K49)</f>
        <v>1</v>
      </c>
    </row>
    <row r="50" spans="2:12" x14ac:dyDescent="0.25">
      <c r="B50" t="s">
        <v>41</v>
      </c>
      <c r="C50">
        <f>C49*$C$45</f>
        <v>30805.74</v>
      </c>
      <c r="D50">
        <f t="shared" ref="D50:E50" si="2">D49*$C$45</f>
        <v>4860.0360000000001</v>
      </c>
      <c r="E50">
        <f t="shared" si="2"/>
        <v>2602.2240000000002</v>
      </c>
      <c r="H50" t="s">
        <v>41</v>
      </c>
      <c r="I50">
        <f>I49*$I$45</f>
        <v>29868.720000000001</v>
      </c>
      <c r="J50">
        <f t="shared" ref="J50:K50" si="3">J49*$I$45</f>
        <v>4712.2079999999996</v>
      </c>
      <c r="K50">
        <f t="shared" si="3"/>
        <v>2523.0720000000001</v>
      </c>
    </row>
    <row r="51" spans="2:12" x14ac:dyDescent="0.25">
      <c r="B51" t="s">
        <v>43</v>
      </c>
      <c r="C51" s="5">
        <v>30806</v>
      </c>
      <c r="D51" s="5">
        <v>4860</v>
      </c>
      <c r="E51" s="5">
        <v>2602</v>
      </c>
      <c r="F51">
        <f>SUM(C51:E51)</f>
        <v>38268</v>
      </c>
      <c r="H51" t="s">
        <v>43</v>
      </c>
      <c r="I51" s="5">
        <v>29869</v>
      </c>
      <c r="J51" s="5">
        <v>4712</v>
      </c>
      <c r="K51" s="5">
        <v>2523</v>
      </c>
      <c r="L51">
        <f>SUM(I51:K51)</f>
        <v>37104</v>
      </c>
    </row>
    <row r="53" spans="2:12" x14ac:dyDescent="0.25">
      <c r="C53" t="s">
        <v>58</v>
      </c>
      <c r="D53" t="s">
        <v>59</v>
      </c>
      <c r="I53" t="s">
        <v>58</v>
      </c>
      <c r="J53" t="s">
        <v>59</v>
      </c>
    </row>
    <row r="54" spans="2:12" x14ac:dyDescent="0.25">
      <c r="B54" t="s">
        <v>41</v>
      </c>
      <c r="C54">
        <f>I93*D51</f>
        <v>1069.2</v>
      </c>
      <c r="D54">
        <f>(1-I93)*D51</f>
        <v>3790.8</v>
      </c>
      <c r="H54" t="s">
        <v>41</v>
      </c>
      <c r="I54">
        <f>I93*J51</f>
        <v>1036.6400000000001</v>
      </c>
      <c r="J54">
        <f>(1-I93)*J51</f>
        <v>3675.36</v>
      </c>
    </row>
    <row r="55" spans="2:12" x14ac:dyDescent="0.25">
      <c r="B55" t="s">
        <v>43</v>
      </c>
      <c r="C55" s="5">
        <v>1409</v>
      </c>
      <c r="D55" s="5">
        <v>3451</v>
      </c>
      <c r="E55">
        <f>SUM(C55:D55)</f>
        <v>4860</v>
      </c>
      <c r="H55" t="s">
        <v>43</v>
      </c>
      <c r="I55" s="5">
        <v>1366</v>
      </c>
      <c r="J55" s="5">
        <v>3346</v>
      </c>
      <c r="K55">
        <f>SUM(I55:J55)</f>
        <v>4712</v>
      </c>
    </row>
    <row r="58" spans="2:12" x14ac:dyDescent="0.25">
      <c r="B58" t="s">
        <v>61</v>
      </c>
      <c r="C58">
        <v>45580</v>
      </c>
      <c r="H58" t="s">
        <v>61</v>
      </c>
      <c r="I58">
        <v>44196</v>
      </c>
    </row>
    <row r="60" spans="2:12" x14ac:dyDescent="0.25">
      <c r="C60" t="s">
        <v>36</v>
      </c>
      <c r="D60" t="s">
        <v>37</v>
      </c>
      <c r="E60" t="s">
        <v>38</v>
      </c>
      <c r="I60" t="s">
        <v>36</v>
      </c>
      <c r="J60" t="s">
        <v>37</v>
      </c>
      <c r="K60" t="s">
        <v>38</v>
      </c>
    </row>
    <row r="61" spans="2:12" x14ac:dyDescent="0.25">
      <c r="B61" t="s">
        <v>42</v>
      </c>
      <c r="C61">
        <f>C48</f>
        <v>0.80534357715420712</v>
      </c>
      <c r="D61">
        <f t="shared" ref="D61:E61" si="4">D48</f>
        <v>0.12711738033351594</v>
      </c>
      <c r="E61">
        <f t="shared" si="4"/>
        <v>6.7539042512276951E-2</v>
      </c>
      <c r="H61" t="s">
        <v>42</v>
      </c>
      <c r="I61">
        <f>I48</f>
        <v>0.80534357715420712</v>
      </c>
      <c r="J61">
        <f t="shared" ref="J61:K61" si="5">J48</f>
        <v>0.12711738033351594</v>
      </c>
      <c r="K61">
        <f t="shared" si="5"/>
        <v>6.7539042512276951E-2</v>
      </c>
    </row>
    <row r="62" spans="2:12" x14ac:dyDescent="0.25">
      <c r="B62" t="s">
        <v>62</v>
      </c>
      <c r="C62" s="3">
        <v>0.80500000000000005</v>
      </c>
      <c r="D62" s="3">
        <v>0.127</v>
      </c>
      <c r="E62" s="3">
        <v>6.8000000000000005E-2</v>
      </c>
      <c r="F62">
        <f>SUM(C62:E62)</f>
        <v>1</v>
      </c>
      <c r="H62" t="s">
        <v>62</v>
      </c>
      <c r="I62" s="3">
        <v>0.80500000000000005</v>
      </c>
      <c r="J62" s="3">
        <v>0.127</v>
      </c>
      <c r="K62" s="3">
        <v>6.8000000000000005E-2</v>
      </c>
      <c r="L62">
        <f>SUM(I62:K62)</f>
        <v>1</v>
      </c>
    </row>
    <row r="63" spans="2:12" x14ac:dyDescent="0.25">
      <c r="B63" t="s">
        <v>61</v>
      </c>
      <c r="C63">
        <f>C62*$C$58</f>
        <v>36691.9</v>
      </c>
      <c r="D63">
        <f t="shared" ref="D63:E63" si="6">D62*$C$58</f>
        <v>5788.66</v>
      </c>
      <c r="E63">
        <f t="shared" si="6"/>
        <v>3099.44</v>
      </c>
      <c r="H63" t="s">
        <v>61</v>
      </c>
      <c r="I63">
        <f>I62*$I$58</f>
        <v>35577.78</v>
      </c>
      <c r="J63">
        <f t="shared" ref="J63:K63" si="7">J62*$I$58</f>
        <v>5612.8919999999998</v>
      </c>
      <c r="K63">
        <f t="shared" si="7"/>
        <v>3005.3280000000004</v>
      </c>
    </row>
    <row r="64" spans="2:12" x14ac:dyDescent="0.25">
      <c r="B64" t="s">
        <v>43</v>
      </c>
      <c r="C64">
        <v>36692</v>
      </c>
      <c r="D64">
        <v>5789</v>
      </c>
      <c r="E64">
        <v>3099</v>
      </c>
      <c r="F64">
        <f>SUM(C64:E64)</f>
        <v>45580</v>
      </c>
      <c r="H64" t="s">
        <v>43</v>
      </c>
      <c r="I64">
        <v>35578</v>
      </c>
      <c r="J64">
        <v>5613</v>
      </c>
      <c r="K64">
        <v>3005</v>
      </c>
      <c r="L64">
        <f>SUM(I64:K64)</f>
        <v>44196</v>
      </c>
    </row>
    <row r="66" spans="2:12" x14ac:dyDescent="0.25">
      <c r="C66" t="s">
        <v>58</v>
      </c>
      <c r="D66" t="s">
        <v>59</v>
      </c>
      <c r="F66" s="8"/>
      <c r="I66" t="s">
        <v>58</v>
      </c>
      <c r="J66" t="s">
        <v>59</v>
      </c>
      <c r="L66" s="8"/>
    </row>
    <row r="67" spans="2:12" x14ac:dyDescent="0.25">
      <c r="B67" t="s">
        <v>61</v>
      </c>
      <c r="C67">
        <f>I93*D64</f>
        <v>1273.58</v>
      </c>
      <c r="D67">
        <f>(1-I93)*D64</f>
        <v>4515.42</v>
      </c>
      <c r="H67" t="s">
        <v>61</v>
      </c>
      <c r="I67">
        <f>I93*J64</f>
        <v>1234.8599999999999</v>
      </c>
      <c r="J67">
        <f>(1-I93)*J64</f>
        <v>4378.1400000000003</v>
      </c>
    </row>
    <row r="68" spans="2:12" x14ac:dyDescent="0.25">
      <c r="B68" t="s">
        <v>43</v>
      </c>
      <c r="C68">
        <v>1679</v>
      </c>
      <c r="D68">
        <v>4110</v>
      </c>
      <c r="E68">
        <f>SUM(C68:D68)</f>
        <v>5789</v>
      </c>
      <c r="H68" t="s">
        <v>43</v>
      </c>
      <c r="I68">
        <v>1628</v>
      </c>
      <c r="J68">
        <v>3985</v>
      </c>
      <c r="K68">
        <f>SUM(I68:J68)</f>
        <v>5613</v>
      </c>
    </row>
    <row r="70" spans="2:12" x14ac:dyDescent="0.25">
      <c r="C70" t="s">
        <v>63</v>
      </c>
      <c r="D70" t="s">
        <v>64</v>
      </c>
      <c r="I70" t="s">
        <v>63</v>
      </c>
      <c r="J70" t="s">
        <v>64</v>
      </c>
    </row>
    <row r="71" spans="2:12" x14ac:dyDescent="0.25">
      <c r="B71" t="s">
        <v>61</v>
      </c>
      <c r="C71" s="5">
        <f>SUM(C64,E64,C68)</f>
        <v>41470</v>
      </c>
      <c r="D71" s="5">
        <f>D68</f>
        <v>4110</v>
      </c>
      <c r="E71">
        <f>SUM(C71:D71)</f>
        <v>45580</v>
      </c>
      <c r="H71" t="s">
        <v>61</v>
      </c>
      <c r="I71" s="5">
        <f>SUM(I64,K64,I68)</f>
        <v>40211</v>
      </c>
      <c r="J71" s="5">
        <f>J68</f>
        <v>3985</v>
      </c>
      <c r="K71">
        <f>SUM(I71:J71)</f>
        <v>44196</v>
      </c>
    </row>
    <row r="73" spans="2:12" x14ac:dyDescent="0.25">
      <c r="B73" t="s">
        <v>44</v>
      </c>
    </row>
    <row r="75" spans="2:12" x14ac:dyDescent="0.25">
      <c r="B75" t="s">
        <v>1</v>
      </c>
      <c r="C75" t="s">
        <v>45</v>
      </c>
      <c r="D75" t="s">
        <v>46</v>
      </c>
      <c r="E75" t="s">
        <v>47</v>
      </c>
      <c r="F75" t="s">
        <v>48</v>
      </c>
      <c r="G75" t="s">
        <v>49</v>
      </c>
      <c r="H75" t="s">
        <v>50</v>
      </c>
    </row>
    <row r="76" spans="2:12" x14ac:dyDescent="0.25">
      <c r="B76">
        <v>2003</v>
      </c>
      <c r="C76" t="s">
        <v>22</v>
      </c>
      <c r="D76">
        <v>107851.3</v>
      </c>
      <c r="E76">
        <v>88048</v>
      </c>
      <c r="F76">
        <v>0.81638329811509003</v>
      </c>
      <c r="G76">
        <v>19803.3</v>
      </c>
      <c r="H76">
        <v>0.18361670188491</v>
      </c>
    </row>
    <row r="77" spans="2:12" x14ac:dyDescent="0.25">
      <c r="B77">
        <v>2005</v>
      </c>
      <c r="C77" t="s">
        <v>22</v>
      </c>
      <c r="D77">
        <v>139544.6</v>
      </c>
      <c r="E77">
        <v>94186.9</v>
      </c>
      <c r="F77">
        <v>0.67495911701348499</v>
      </c>
      <c r="G77">
        <v>45357.7</v>
      </c>
      <c r="H77">
        <v>0.32504088298651501</v>
      </c>
    </row>
    <row r="78" spans="2:12" x14ac:dyDescent="0.25">
      <c r="B78">
        <v>2007</v>
      </c>
      <c r="C78" t="s">
        <v>22</v>
      </c>
      <c r="D78">
        <v>152332.4</v>
      </c>
      <c r="E78">
        <v>111259.6</v>
      </c>
      <c r="F78">
        <v>0.73037384036488595</v>
      </c>
      <c r="G78">
        <v>41072.800000000003</v>
      </c>
      <c r="H78">
        <v>0.26962615963511399</v>
      </c>
    </row>
    <row r="79" spans="2:12" x14ac:dyDescent="0.25">
      <c r="B79">
        <v>2009</v>
      </c>
      <c r="C79" t="s">
        <v>22</v>
      </c>
      <c r="D79">
        <v>156645.6</v>
      </c>
      <c r="E79">
        <v>82288.800000000003</v>
      </c>
      <c r="F79">
        <v>0.52531829812008801</v>
      </c>
      <c r="G79">
        <v>74356.800000000003</v>
      </c>
      <c r="H79">
        <v>0.47468170187991199</v>
      </c>
    </row>
    <row r="80" spans="2:12" x14ac:dyDescent="0.25">
      <c r="B80">
        <v>2011</v>
      </c>
      <c r="C80" t="s">
        <v>22</v>
      </c>
      <c r="D80">
        <v>147296.79999999999</v>
      </c>
      <c r="E80">
        <v>123084.4</v>
      </c>
      <c r="F80">
        <v>0.83562168356678501</v>
      </c>
      <c r="G80">
        <v>24212.400000000001</v>
      </c>
      <c r="H80">
        <v>0.16437831643321499</v>
      </c>
    </row>
    <row r="81" spans="2:9" x14ac:dyDescent="0.25">
      <c r="B81">
        <v>2013</v>
      </c>
      <c r="C81" t="s">
        <v>22</v>
      </c>
      <c r="D81">
        <v>223156.2</v>
      </c>
      <c r="E81">
        <v>88670.7</v>
      </c>
      <c r="F81">
        <v>0.397348135521218</v>
      </c>
      <c r="G81">
        <v>134485.5</v>
      </c>
      <c r="H81">
        <v>0.60265186447878205</v>
      </c>
    </row>
    <row r="82" spans="2:9" x14ac:dyDescent="0.25">
      <c r="B82">
        <v>2015</v>
      </c>
      <c r="C82" t="s">
        <v>22</v>
      </c>
      <c r="D82">
        <v>249759.5</v>
      </c>
      <c r="E82">
        <v>212491.9</v>
      </c>
      <c r="F82">
        <v>0.85078605618605097</v>
      </c>
      <c r="G82">
        <v>37267.599999999999</v>
      </c>
      <c r="H82">
        <v>0.14921394381394901</v>
      </c>
    </row>
    <row r="83" spans="2:9" x14ac:dyDescent="0.25">
      <c r="B83">
        <v>2017</v>
      </c>
      <c r="C83" t="s">
        <v>22</v>
      </c>
      <c r="D83">
        <v>353915.1</v>
      </c>
      <c r="E83">
        <v>274404.2</v>
      </c>
      <c r="F83">
        <v>0.77533905730498598</v>
      </c>
      <c r="G83">
        <v>79510.899999999994</v>
      </c>
      <c r="H83">
        <v>0.22466094269501399</v>
      </c>
    </row>
    <row r="84" spans="2:9" x14ac:dyDescent="0.25">
      <c r="B84">
        <v>2019</v>
      </c>
      <c r="C84" t="s">
        <v>22</v>
      </c>
      <c r="D84">
        <v>248459.3</v>
      </c>
      <c r="E84">
        <v>200557.5</v>
      </c>
      <c r="F84">
        <v>0.80720464076007603</v>
      </c>
      <c r="G84">
        <v>47901.8</v>
      </c>
      <c r="H84">
        <v>0.192795359239924</v>
      </c>
    </row>
    <row r="85" spans="2:9" x14ac:dyDescent="0.25">
      <c r="B85">
        <v>2021</v>
      </c>
      <c r="C85" t="s">
        <v>22</v>
      </c>
      <c r="D85">
        <v>157988</v>
      </c>
      <c r="E85">
        <v>127524.4</v>
      </c>
      <c r="F85">
        <v>0.80717776033622801</v>
      </c>
      <c r="G85">
        <v>30463.599999999999</v>
      </c>
      <c r="H85">
        <v>0.19282223966377199</v>
      </c>
    </row>
    <row r="87" spans="2:9" x14ac:dyDescent="0.25">
      <c r="C87" t="s">
        <v>51</v>
      </c>
      <c r="D87">
        <f>VAR(D97:D99)</f>
        <v>3.3818652370035172E-4</v>
      </c>
    </row>
    <row r="89" spans="2:9" x14ac:dyDescent="0.25">
      <c r="B89" t="s">
        <v>1</v>
      </c>
      <c r="C89" t="s">
        <v>52</v>
      </c>
      <c r="D89" t="s">
        <v>53</v>
      </c>
      <c r="E89" s="4" t="s">
        <v>54</v>
      </c>
      <c r="F89" s="4"/>
    </row>
    <row r="90" spans="2:9" x14ac:dyDescent="0.25">
      <c r="B90">
        <v>2003</v>
      </c>
      <c r="C90">
        <v>0</v>
      </c>
      <c r="D90">
        <f>H76</f>
        <v>0.18361670188491</v>
      </c>
      <c r="E90">
        <f>(C90/SUM($C$90:$C$99))^2*$D$87</f>
        <v>0</v>
      </c>
      <c r="G90" s="4" t="s">
        <v>55</v>
      </c>
      <c r="I90">
        <f>SUM(E90:E99)</f>
        <v>1.2459503504749799E-4</v>
      </c>
    </row>
    <row r="91" spans="2:9" x14ac:dyDescent="0.25">
      <c r="B91">
        <v>2005</v>
      </c>
      <c r="C91">
        <v>0</v>
      </c>
      <c r="D91">
        <f t="shared" ref="D90:D99" si="8">H77</f>
        <v>0.32504088298651501</v>
      </c>
      <c r="E91">
        <f t="shared" ref="E91:E99" si="9">(C91/SUM($C$90:$C$99))^2*$D$87</f>
        <v>0</v>
      </c>
      <c r="G91" s="4" t="s">
        <v>56</v>
      </c>
      <c r="I91">
        <f>SUMPRODUCT(C90:C99,D90:D99)/SUM(C90:C99)</f>
        <v>0.19951663595755517</v>
      </c>
    </row>
    <row r="92" spans="2:9" x14ac:dyDescent="0.25">
      <c r="B92">
        <v>2007</v>
      </c>
      <c r="C92">
        <v>0</v>
      </c>
      <c r="D92">
        <f t="shared" si="8"/>
        <v>0.26962615963511399</v>
      </c>
      <c r="E92">
        <f t="shared" si="9"/>
        <v>0</v>
      </c>
      <c r="G92" s="4" t="s">
        <v>57</v>
      </c>
      <c r="I92" s="5">
        <f>I91+2*SQRT(I90)</f>
        <v>0.22184106518183752</v>
      </c>
    </row>
    <row r="93" spans="2:9" x14ac:dyDescent="0.25">
      <c r="B93">
        <v>2009</v>
      </c>
      <c r="C93">
        <v>0</v>
      </c>
      <c r="D93">
        <f t="shared" si="8"/>
        <v>0.47468170187991199</v>
      </c>
      <c r="E93">
        <f t="shared" si="9"/>
        <v>0</v>
      </c>
      <c r="I93" s="5">
        <v>0.22</v>
      </c>
    </row>
    <row r="94" spans="2:9" x14ac:dyDescent="0.25">
      <c r="B94">
        <v>2011</v>
      </c>
      <c r="C94">
        <v>0</v>
      </c>
      <c r="D94">
        <f t="shared" si="8"/>
        <v>0.16437831643321499</v>
      </c>
      <c r="E94">
        <f t="shared" si="9"/>
        <v>0</v>
      </c>
    </row>
    <row r="95" spans="2:9" x14ac:dyDescent="0.25">
      <c r="B95">
        <v>2013</v>
      </c>
      <c r="C95">
        <v>0</v>
      </c>
      <c r="D95">
        <f t="shared" si="8"/>
        <v>0.60265186447878205</v>
      </c>
      <c r="E95">
        <f t="shared" si="9"/>
        <v>0</v>
      </c>
    </row>
    <row r="96" spans="2:9" x14ac:dyDescent="0.25">
      <c r="B96">
        <v>2015</v>
      </c>
      <c r="C96">
        <v>0</v>
      </c>
      <c r="D96">
        <f t="shared" si="8"/>
        <v>0.14921394381394901</v>
      </c>
      <c r="E96">
        <f t="shared" si="9"/>
        <v>0</v>
      </c>
    </row>
    <row r="97" spans="2:5" x14ac:dyDescent="0.25">
      <c r="B97">
        <v>2017</v>
      </c>
      <c r="C97">
        <v>4</v>
      </c>
      <c r="D97">
        <f t="shared" si="8"/>
        <v>0.22466094269501399</v>
      </c>
      <c r="E97">
        <f>(C97/SUM($C$90:$C$99))^2*$D$87</f>
        <v>1.4988876396691486E-5</v>
      </c>
    </row>
    <row r="98" spans="2:5" x14ac:dyDescent="0.25">
      <c r="B98">
        <v>2019</v>
      </c>
      <c r="C98">
        <v>6</v>
      </c>
      <c r="D98">
        <f t="shared" si="8"/>
        <v>0.192795359239924</v>
      </c>
      <c r="E98">
        <f t="shared" si="9"/>
        <v>3.3724971892555846E-5</v>
      </c>
    </row>
    <row r="99" spans="2:5" x14ac:dyDescent="0.25">
      <c r="B99">
        <v>2021</v>
      </c>
      <c r="C99">
        <v>9</v>
      </c>
      <c r="D99">
        <f t="shared" si="8"/>
        <v>0.19282223966377199</v>
      </c>
      <c r="E99">
        <f t="shared" si="9"/>
        <v>7.5881186758250656E-5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P80"/>
  <sheetViews>
    <sheetView topLeftCell="A37" workbookViewId="0">
      <selection activeCell="H49" sqref="H49"/>
    </sheetView>
  </sheetViews>
  <sheetFormatPr defaultRowHeight="15" x14ac:dyDescent="0.25"/>
  <cols>
    <col min="12" max="12" width="23.28515625" customWidth="1"/>
    <col min="13" max="13" width="17.85546875" customWidth="1"/>
    <col min="14" max="14" width="13.5703125" bestFit="1" customWidth="1"/>
    <col min="15" max="15" width="14.28515625" bestFit="1" customWidth="1"/>
    <col min="16" max="16" width="12" customWidth="1"/>
    <col min="17" max="17" width="12" bestFit="1" customWidth="1"/>
  </cols>
  <sheetData>
    <row r="1" spans="2:16" x14ac:dyDescent="0.25">
      <c r="L1" s="1" t="s">
        <v>3</v>
      </c>
      <c r="M1" t="s">
        <v>60</v>
      </c>
    </row>
    <row r="3" spans="2:16" x14ac:dyDescent="0.25">
      <c r="L3" s="1" t="s">
        <v>34</v>
      </c>
      <c r="M3" s="1" t="s">
        <v>33</v>
      </c>
    </row>
    <row r="4" spans="2:16" x14ac:dyDescent="0.25">
      <c r="C4" t="s">
        <v>36</v>
      </c>
      <c r="D4" t="s">
        <v>37</v>
      </c>
      <c r="E4" t="s">
        <v>38</v>
      </c>
      <c r="G4" t="s">
        <v>39</v>
      </c>
      <c r="H4" t="s">
        <v>36</v>
      </c>
      <c r="I4" t="s">
        <v>37</v>
      </c>
      <c r="J4" t="s">
        <v>38</v>
      </c>
      <c r="L4" s="1" t="s">
        <v>31</v>
      </c>
      <c r="M4" t="s">
        <v>21</v>
      </c>
      <c r="N4" t="s">
        <v>27</v>
      </c>
      <c r="O4" t="s">
        <v>28</v>
      </c>
      <c r="P4" t="s">
        <v>32</v>
      </c>
    </row>
    <row r="5" spans="2:16" x14ac:dyDescent="0.25">
      <c r="B5">
        <v>1984</v>
      </c>
      <c r="C5">
        <v>18875</v>
      </c>
      <c r="D5">
        <v>11193.3</v>
      </c>
      <c r="E5">
        <v>3918.78</v>
      </c>
      <c r="G5" s="2">
        <v>1984</v>
      </c>
      <c r="H5">
        <f>M5</f>
        <v>11336.2</v>
      </c>
      <c r="I5">
        <f t="shared" ref="I5:J20" si="0">N5</f>
        <v>10672.3</v>
      </c>
      <c r="J5">
        <f t="shared" si="0"/>
        <v>3639.9</v>
      </c>
      <c r="L5" s="2">
        <v>1984</v>
      </c>
      <c r="M5" s="3">
        <v>11336.2</v>
      </c>
      <c r="N5" s="3">
        <v>10672.3</v>
      </c>
      <c r="O5" s="3">
        <v>3639.9</v>
      </c>
      <c r="P5" s="3">
        <v>25648.400000000001</v>
      </c>
    </row>
    <row r="6" spans="2:16" x14ac:dyDescent="0.25">
      <c r="B6">
        <v>1985</v>
      </c>
      <c r="C6">
        <v>21247.9</v>
      </c>
      <c r="D6">
        <v>13791.8</v>
      </c>
      <c r="E6">
        <v>5490.26</v>
      </c>
      <c r="G6" s="2">
        <v>1987</v>
      </c>
      <c r="H6">
        <f t="shared" ref="H6:H20" si="1">M6</f>
        <v>53782</v>
      </c>
      <c r="I6">
        <f t="shared" si="0"/>
        <v>27677.1</v>
      </c>
      <c r="J6">
        <f t="shared" si="0"/>
        <v>12753.1</v>
      </c>
      <c r="L6" s="2">
        <v>1987</v>
      </c>
      <c r="M6" s="3">
        <v>53782</v>
      </c>
      <c r="N6" s="3">
        <v>27677.1</v>
      </c>
      <c r="O6" s="3">
        <v>12753.1</v>
      </c>
      <c r="P6" s="3">
        <v>94212.200000000012</v>
      </c>
    </row>
    <row r="7" spans="2:16" x14ac:dyDescent="0.25">
      <c r="B7">
        <v>1986</v>
      </c>
      <c r="C7">
        <v>23919.1</v>
      </c>
      <c r="D7">
        <v>16993.5</v>
      </c>
      <c r="E7">
        <v>7691.93</v>
      </c>
      <c r="G7" s="2">
        <v>1990</v>
      </c>
      <c r="H7">
        <f t="shared" si="1"/>
        <v>17341.8</v>
      </c>
      <c r="I7">
        <f t="shared" si="0"/>
        <v>6699.3</v>
      </c>
      <c r="J7">
        <f t="shared" si="0"/>
        <v>2854</v>
      </c>
      <c r="L7" s="2">
        <v>1990</v>
      </c>
      <c r="M7" s="3">
        <v>17341.8</v>
      </c>
      <c r="N7" s="3">
        <v>6699.3</v>
      </c>
      <c r="O7" s="3">
        <v>2854</v>
      </c>
      <c r="P7" s="3">
        <v>26895.1</v>
      </c>
    </row>
    <row r="8" spans="2:16" x14ac:dyDescent="0.25">
      <c r="B8">
        <v>1987</v>
      </c>
      <c r="C8">
        <v>26926.2</v>
      </c>
      <c r="D8">
        <v>20938.5</v>
      </c>
      <c r="E8">
        <v>10776.5</v>
      </c>
      <c r="G8" s="2">
        <v>1993</v>
      </c>
      <c r="H8">
        <f t="shared" si="1"/>
        <v>36659.800000000003</v>
      </c>
      <c r="I8">
        <f t="shared" si="0"/>
        <v>9107.7000000000007</v>
      </c>
      <c r="J8">
        <f t="shared" si="0"/>
        <v>11978.4</v>
      </c>
      <c r="L8" s="2">
        <v>1993</v>
      </c>
      <c r="M8" s="3">
        <v>36659.800000000003</v>
      </c>
      <c r="N8" s="3">
        <v>9107.7000000000007</v>
      </c>
      <c r="O8" s="3">
        <v>11978.4</v>
      </c>
      <c r="P8" s="3">
        <v>57745.9</v>
      </c>
    </row>
    <row r="9" spans="2:16" x14ac:dyDescent="0.25">
      <c r="B9">
        <v>1988</v>
      </c>
      <c r="C9">
        <v>26703.1</v>
      </c>
      <c r="D9">
        <v>15480.9</v>
      </c>
      <c r="E9">
        <v>7423.17</v>
      </c>
      <c r="G9" s="2">
        <v>1996</v>
      </c>
      <c r="H9">
        <f t="shared" si="1"/>
        <v>55254.3</v>
      </c>
      <c r="I9">
        <f t="shared" si="0"/>
        <v>15673.1</v>
      </c>
      <c r="J9">
        <f t="shared" si="0"/>
        <v>3552.8</v>
      </c>
      <c r="L9" s="2">
        <v>1996</v>
      </c>
      <c r="M9" s="3">
        <v>55254.3</v>
      </c>
      <c r="N9" s="3">
        <v>15673.1</v>
      </c>
      <c r="O9" s="3">
        <v>3552.8</v>
      </c>
      <c r="P9" s="3">
        <v>74480.200000000012</v>
      </c>
    </row>
    <row r="10" spans="2:16" x14ac:dyDescent="0.25">
      <c r="B10">
        <v>1989</v>
      </c>
      <c r="C10">
        <v>26481.9</v>
      </c>
      <c r="D10">
        <v>11445.8</v>
      </c>
      <c r="E10">
        <v>5113.3</v>
      </c>
      <c r="G10" s="2">
        <v>1999</v>
      </c>
      <c r="H10">
        <f t="shared" si="1"/>
        <v>42886</v>
      </c>
      <c r="I10">
        <f t="shared" si="0"/>
        <v>4204.5</v>
      </c>
      <c r="J10">
        <f t="shared" si="0"/>
        <v>2537.6</v>
      </c>
      <c r="L10" s="2">
        <v>1999</v>
      </c>
      <c r="M10" s="3">
        <v>42886</v>
      </c>
      <c r="N10" s="3">
        <v>4204.5</v>
      </c>
      <c r="O10" s="3">
        <v>2537.6</v>
      </c>
      <c r="P10" s="3">
        <v>49628.1</v>
      </c>
    </row>
    <row r="11" spans="2:16" x14ac:dyDescent="0.25">
      <c r="B11">
        <v>1990</v>
      </c>
      <c r="C11">
        <v>26262.5</v>
      </c>
      <c r="D11">
        <v>8462.49</v>
      </c>
      <c r="E11">
        <v>3522.2</v>
      </c>
      <c r="G11" s="2">
        <v>2001</v>
      </c>
      <c r="H11">
        <f t="shared" si="1"/>
        <v>25651.5</v>
      </c>
      <c r="I11">
        <v>-9</v>
      </c>
      <c r="J11">
        <f t="shared" si="0"/>
        <v>5352.1</v>
      </c>
      <c r="L11" s="2">
        <v>2001</v>
      </c>
      <c r="M11" s="3">
        <v>25651.5</v>
      </c>
      <c r="N11" s="3"/>
      <c r="O11" s="3">
        <v>5352.1</v>
      </c>
      <c r="P11" s="3">
        <v>31003.599999999999</v>
      </c>
    </row>
    <row r="12" spans="2:16" x14ac:dyDescent="0.25">
      <c r="B12">
        <v>1991</v>
      </c>
      <c r="C12">
        <v>28415.9</v>
      </c>
      <c r="D12">
        <v>8760.9500000000007</v>
      </c>
      <c r="E12">
        <v>4706.09</v>
      </c>
      <c r="G12" s="2">
        <v>2003</v>
      </c>
      <c r="H12">
        <f t="shared" si="1"/>
        <v>53920.7</v>
      </c>
      <c r="I12">
        <f t="shared" si="0"/>
        <v>12896.3</v>
      </c>
      <c r="J12">
        <f t="shared" si="0"/>
        <v>4039.1</v>
      </c>
      <c r="L12" s="2">
        <v>2003</v>
      </c>
      <c r="M12" s="3">
        <v>53920.7</v>
      </c>
      <c r="N12" s="3">
        <v>12896.3</v>
      </c>
      <c r="O12" s="3">
        <v>4039.1</v>
      </c>
      <c r="P12" s="3">
        <v>70856.100000000006</v>
      </c>
    </row>
    <row r="13" spans="2:16" x14ac:dyDescent="0.25">
      <c r="B13">
        <v>1992</v>
      </c>
      <c r="C13">
        <v>30745.9</v>
      </c>
      <c r="D13">
        <v>9069.94</v>
      </c>
      <c r="E13">
        <v>6287.92</v>
      </c>
      <c r="G13" s="2">
        <v>2005</v>
      </c>
      <c r="H13">
        <f t="shared" si="1"/>
        <v>98312.3</v>
      </c>
      <c r="I13">
        <f t="shared" si="0"/>
        <v>2905.2</v>
      </c>
      <c r="J13">
        <f t="shared" si="0"/>
        <v>69295.3</v>
      </c>
      <c r="L13" s="2">
        <v>2005</v>
      </c>
      <c r="M13" s="3">
        <v>98312.3</v>
      </c>
      <c r="N13" s="3">
        <v>2905.2</v>
      </c>
      <c r="O13" s="3">
        <v>69295.3</v>
      </c>
      <c r="P13" s="3">
        <v>170512.8</v>
      </c>
    </row>
    <row r="14" spans="2:16" x14ac:dyDescent="0.25">
      <c r="B14">
        <v>1993</v>
      </c>
      <c r="C14">
        <v>33266.800000000003</v>
      </c>
      <c r="D14">
        <v>9389.83</v>
      </c>
      <c r="E14">
        <v>8401.44</v>
      </c>
      <c r="G14" s="2">
        <v>2007</v>
      </c>
      <c r="H14">
        <f t="shared" si="1"/>
        <v>58652.4</v>
      </c>
      <c r="I14">
        <f t="shared" si="0"/>
        <v>9436.5</v>
      </c>
      <c r="J14">
        <f t="shared" si="0"/>
        <v>4984.8</v>
      </c>
      <c r="L14" s="2">
        <v>2007</v>
      </c>
      <c r="M14" s="3">
        <v>58652.4</v>
      </c>
      <c r="N14" s="3">
        <v>9436.5</v>
      </c>
      <c r="O14" s="3">
        <v>4984.8</v>
      </c>
      <c r="P14" s="3">
        <v>73073.7</v>
      </c>
    </row>
    <row r="15" spans="2:16" x14ac:dyDescent="0.25">
      <c r="B15">
        <v>1994</v>
      </c>
      <c r="C15">
        <v>34972.699999999997</v>
      </c>
      <c r="D15">
        <v>10447.200000000001</v>
      </c>
      <c r="E15">
        <v>6455.71</v>
      </c>
      <c r="G15" s="2">
        <v>2009</v>
      </c>
      <c r="H15">
        <f t="shared" si="1"/>
        <v>44911.1</v>
      </c>
      <c r="I15">
        <f t="shared" si="0"/>
        <v>25808</v>
      </c>
      <c r="J15">
        <f t="shared" si="0"/>
        <v>1403.7</v>
      </c>
      <c r="L15" s="2">
        <v>2009</v>
      </c>
      <c r="M15" s="3">
        <v>44911.1</v>
      </c>
      <c r="N15" s="3">
        <v>25808</v>
      </c>
      <c r="O15" s="3">
        <v>1403.7</v>
      </c>
      <c r="P15" s="3">
        <v>72122.8</v>
      </c>
    </row>
    <row r="16" spans="2:16" x14ac:dyDescent="0.25">
      <c r="B16">
        <v>1995</v>
      </c>
      <c r="C16">
        <v>36766</v>
      </c>
      <c r="D16">
        <v>11623.5</v>
      </c>
      <c r="E16">
        <v>4960.6099999999997</v>
      </c>
      <c r="G16" s="2">
        <v>2011</v>
      </c>
      <c r="H16">
        <f t="shared" si="1"/>
        <v>68062.5</v>
      </c>
      <c r="I16">
        <f t="shared" si="0"/>
        <v>4871</v>
      </c>
      <c r="J16">
        <f t="shared" si="0"/>
        <v>10473.4</v>
      </c>
      <c r="L16" s="2">
        <v>2011</v>
      </c>
      <c r="M16" s="3">
        <v>68062.5</v>
      </c>
      <c r="N16" s="3">
        <v>4871</v>
      </c>
      <c r="O16" s="3">
        <v>10473.4</v>
      </c>
      <c r="P16" s="3">
        <v>83406.899999999994</v>
      </c>
    </row>
    <row r="17" spans="2:16" x14ac:dyDescent="0.25">
      <c r="B17">
        <v>1996</v>
      </c>
      <c r="C17">
        <v>38651.300000000003</v>
      </c>
      <c r="D17">
        <v>12932.4</v>
      </c>
      <c r="E17">
        <v>3811.76</v>
      </c>
      <c r="G17" s="2">
        <v>2013</v>
      </c>
      <c r="H17">
        <f t="shared" si="1"/>
        <v>55361.3</v>
      </c>
      <c r="I17">
        <f t="shared" si="0"/>
        <v>40858.699999999997</v>
      </c>
      <c r="J17">
        <f t="shared" si="0"/>
        <v>2949.8</v>
      </c>
      <c r="L17" s="2">
        <v>2013</v>
      </c>
      <c r="M17" s="3">
        <v>55361.3</v>
      </c>
      <c r="N17" s="3">
        <v>40858.699999999997</v>
      </c>
      <c r="O17" s="3">
        <v>2949.8</v>
      </c>
      <c r="P17" s="3">
        <v>99169.8</v>
      </c>
    </row>
    <row r="18" spans="2:16" x14ac:dyDescent="0.25">
      <c r="B18">
        <v>1997</v>
      </c>
      <c r="C18">
        <v>38766.400000000001</v>
      </c>
      <c r="D18">
        <v>9802.31</v>
      </c>
      <c r="E18">
        <v>3442.36</v>
      </c>
      <c r="G18" s="2">
        <v>2015</v>
      </c>
      <c r="H18">
        <f t="shared" si="1"/>
        <v>29187.3</v>
      </c>
      <c r="I18">
        <f t="shared" si="0"/>
        <v>2207.6</v>
      </c>
      <c r="J18">
        <f t="shared" si="0"/>
        <v>1395.1</v>
      </c>
      <c r="L18" s="2">
        <v>2015</v>
      </c>
      <c r="M18" s="3">
        <v>29187.3</v>
      </c>
      <c r="N18" s="3">
        <v>2207.6</v>
      </c>
      <c r="O18" s="3">
        <v>1395.1</v>
      </c>
      <c r="P18" s="3">
        <v>32790</v>
      </c>
    </row>
    <row r="19" spans="2:16" x14ac:dyDescent="0.25">
      <c r="B19">
        <v>1998</v>
      </c>
      <c r="C19">
        <v>38881.9</v>
      </c>
      <c r="D19">
        <v>7429.81</v>
      </c>
      <c r="E19">
        <v>3108.75</v>
      </c>
      <c r="G19" s="2">
        <v>2017</v>
      </c>
      <c r="H19">
        <f t="shared" si="1"/>
        <v>34859.5</v>
      </c>
      <c r="I19">
        <f t="shared" si="0"/>
        <v>1973.8</v>
      </c>
      <c r="J19">
        <f t="shared" si="0"/>
        <v>14436.9</v>
      </c>
      <c r="L19" s="2">
        <v>2017</v>
      </c>
      <c r="M19" s="3">
        <v>34859.5</v>
      </c>
      <c r="N19" s="3">
        <v>1973.8</v>
      </c>
      <c r="O19" s="3">
        <v>14436.9</v>
      </c>
      <c r="P19" s="3">
        <v>51270.200000000004</v>
      </c>
    </row>
    <row r="20" spans="2:16" x14ac:dyDescent="0.25">
      <c r="B20">
        <v>1999</v>
      </c>
      <c r="C20">
        <v>38997.699999999997</v>
      </c>
      <c r="D20">
        <v>5631.54</v>
      </c>
      <c r="E20">
        <v>2807.48</v>
      </c>
      <c r="G20" s="2">
        <v>2019</v>
      </c>
      <c r="H20">
        <f t="shared" si="1"/>
        <v>76161.100000000006</v>
      </c>
      <c r="I20">
        <f t="shared" si="0"/>
        <v>9111.1</v>
      </c>
      <c r="J20">
        <f t="shared" si="0"/>
        <v>3092.7</v>
      </c>
      <c r="L20" s="2">
        <v>2019</v>
      </c>
      <c r="M20" s="3">
        <v>76161.100000000006</v>
      </c>
      <c r="N20" s="3">
        <v>9111.1</v>
      </c>
      <c r="O20" s="3">
        <v>3092.7</v>
      </c>
      <c r="P20" s="3">
        <v>88364.900000000009</v>
      </c>
    </row>
    <row r="21" spans="2:16" x14ac:dyDescent="0.25">
      <c r="B21">
        <v>2000</v>
      </c>
      <c r="C21">
        <v>38330.800000000003</v>
      </c>
      <c r="D21">
        <v>6143.87</v>
      </c>
      <c r="E21">
        <v>3725.52</v>
      </c>
      <c r="L21" s="2" t="s">
        <v>32</v>
      </c>
      <c r="M21" s="3">
        <v>762339.8</v>
      </c>
      <c r="N21" s="3">
        <v>184102.2</v>
      </c>
      <c r="O21" s="3">
        <v>154738.70000000001</v>
      </c>
      <c r="P21" s="3">
        <v>1101180.7</v>
      </c>
    </row>
    <row r="22" spans="2:16" x14ac:dyDescent="0.25">
      <c r="B22">
        <v>2001</v>
      </c>
      <c r="C22">
        <v>37675.300000000003</v>
      </c>
      <c r="D22">
        <v>6702.82</v>
      </c>
      <c r="E22">
        <v>4943.76</v>
      </c>
    </row>
    <row r="23" spans="2:16" x14ac:dyDescent="0.25">
      <c r="B23">
        <v>2002</v>
      </c>
      <c r="C23">
        <v>42232.4</v>
      </c>
      <c r="D23">
        <v>7312.61</v>
      </c>
      <c r="E23">
        <v>5240.0600000000004</v>
      </c>
      <c r="L23" s="1" t="s">
        <v>3</v>
      </c>
      <c r="M23" t="s">
        <v>60</v>
      </c>
    </row>
    <row r="24" spans="2:16" x14ac:dyDescent="0.25">
      <c r="B24">
        <v>2003</v>
      </c>
      <c r="C24">
        <v>47340.7</v>
      </c>
      <c r="D24">
        <v>7977.89</v>
      </c>
      <c r="E24">
        <v>5554.12</v>
      </c>
    </row>
    <row r="25" spans="2:16" x14ac:dyDescent="0.25">
      <c r="B25">
        <v>2004</v>
      </c>
      <c r="C25">
        <v>52253.599999999999</v>
      </c>
      <c r="D25">
        <v>5450.08</v>
      </c>
      <c r="E25">
        <v>15209.3</v>
      </c>
      <c r="L25" s="1" t="s">
        <v>35</v>
      </c>
      <c r="M25" s="1" t="s">
        <v>33</v>
      </c>
    </row>
    <row r="26" spans="2:16" x14ac:dyDescent="0.25">
      <c r="B26">
        <v>2005</v>
      </c>
      <c r="C26">
        <v>57676.4</v>
      </c>
      <c r="D26">
        <v>3723.22</v>
      </c>
      <c r="E26">
        <v>41648.6</v>
      </c>
      <c r="G26" t="s">
        <v>40</v>
      </c>
      <c r="H26" t="s">
        <v>36</v>
      </c>
      <c r="I26" t="s">
        <v>37</v>
      </c>
      <c r="J26" t="s">
        <v>38</v>
      </c>
      <c r="L26" s="1" t="s">
        <v>31</v>
      </c>
      <c r="M26" t="s">
        <v>21</v>
      </c>
      <c r="N26" t="s">
        <v>27</v>
      </c>
      <c r="O26" t="s">
        <v>28</v>
      </c>
      <c r="P26" t="s">
        <v>32</v>
      </c>
    </row>
    <row r="27" spans="2:16" x14ac:dyDescent="0.25">
      <c r="B27">
        <v>2006</v>
      </c>
      <c r="C27">
        <v>56167.7</v>
      </c>
      <c r="D27">
        <v>5645.51</v>
      </c>
      <c r="E27">
        <v>14961.6</v>
      </c>
      <c r="G27" s="2">
        <v>1984</v>
      </c>
      <c r="H27">
        <f>SQRT(M27)</f>
        <v>4790.1559248055382</v>
      </c>
      <c r="I27">
        <f>SQRT(N27)</f>
        <v>3095.1775396520811</v>
      </c>
      <c r="J27">
        <f>SQRT(O27)</f>
        <v>1513.8556384412286</v>
      </c>
      <c r="L27" s="2">
        <v>1984</v>
      </c>
      <c r="M27" s="3">
        <v>22945593.783949599</v>
      </c>
      <c r="N27" s="3">
        <v>9580124.0019667093</v>
      </c>
      <c r="O27" s="3">
        <v>2291758.8940403</v>
      </c>
      <c r="P27" s="3">
        <v>34817476.679956608</v>
      </c>
    </row>
    <row r="28" spans="2:16" x14ac:dyDescent="0.25">
      <c r="B28">
        <v>2007</v>
      </c>
      <c r="C28">
        <v>54698.5</v>
      </c>
      <c r="D28">
        <v>8560.2800000000007</v>
      </c>
      <c r="E28">
        <v>5374.73</v>
      </c>
      <c r="G28" s="2">
        <v>1987</v>
      </c>
      <c r="H28">
        <f t="shared" ref="H28:J42" si="2">SQRT(M28)</f>
        <v>25881.691696863847</v>
      </c>
      <c r="I28">
        <f t="shared" si="2"/>
        <v>12778.315178895651</v>
      </c>
      <c r="J28">
        <f t="shared" si="2"/>
        <v>5539.8936097801461</v>
      </c>
      <c r="L28" s="2">
        <v>1987</v>
      </c>
      <c r="M28" s="3">
        <v>669861965.09151101</v>
      </c>
      <c r="N28" s="3">
        <v>163285338.81119499</v>
      </c>
      <c r="O28" s="3">
        <v>30690421.2076829</v>
      </c>
      <c r="P28" s="3">
        <v>863837725.11038888</v>
      </c>
    </row>
    <row r="29" spans="2:16" x14ac:dyDescent="0.25">
      <c r="B29">
        <v>2008</v>
      </c>
      <c r="C29">
        <v>52785.5</v>
      </c>
      <c r="D29">
        <v>10627.9</v>
      </c>
      <c r="E29">
        <v>3080.14</v>
      </c>
      <c r="G29" s="2">
        <v>1990</v>
      </c>
      <c r="H29">
        <f t="shared" si="2"/>
        <v>7742.736241859463</v>
      </c>
      <c r="I29">
        <f t="shared" si="2"/>
        <v>3533.7631199741036</v>
      </c>
      <c r="J29">
        <f t="shared" si="2"/>
        <v>1456.2070480666237</v>
      </c>
      <c r="L29" s="2">
        <v>1990</v>
      </c>
      <c r="M29" s="3">
        <v>59949964.511004001</v>
      </c>
      <c r="N29" s="3">
        <v>12487481.78808911</v>
      </c>
      <c r="O29" s="3">
        <v>2120538.9668389098</v>
      </c>
      <c r="P29" s="3">
        <v>74557985.265932024</v>
      </c>
    </row>
    <row r="30" spans="2:16" x14ac:dyDescent="0.25">
      <c r="B30">
        <v>2009</v>
      </c>
      <c r="C30">
        <v>50939.3</v>
      </c>
      <c r="D30">
        <v>13195</v>
      </c>
      <c r="E30">
        <v>1765.16</v>
      </c>
      <c r="G30" s="2">
        <v>1993</v>
      </c>
      <c r="H30">
        <f t="shared" si="2"/>
        <v>13585.355617360297</v>
      </c>
      <c r="I30">
        <f t="shared" si="2"/>
        <v>3661.0023632811958</v>
      </c>
      <c r="J30">
        <f t="shared" si="2"/>
        <v>9244.2052454679142</v>
      </c>
      <c r="L30" s="2">
        <v>1993</v>
      </c>
      <c r="M30" s="3">
        <v>184561887.25014299</v>
      </c>
      <c r="N30" s="3">
        <v>13402938.3039505</v>
      </c>
      <c r="O30" s="3">
        <v>85455330.620336503</v>
      </c>
      <c r="P30" s="3">
        <v>283420156.17443001</v>
      </c>
    </row>
    <row r="31" spans="2:16" x14ac:dyDescent="0.25">
      <c r="B31">
        <v>2010</v>
      </c>
      <c r="C31">
        <v>51176.4</v>
      </c>
      <c r="D31">
        <v>9380.32</v>
      </c>
      <c r="E31">
        <v>3085.21</v>
      </c>
      <c r="G31" s="2">
        <v>1996</v>
      </c>
      <c r="H31">
        <f t="shared" si="2"/>
        <v>32045.284600772859</v>
      </c>
      <c r="I31">
        <f t="shared" si="2"/>
        <v>6899.4716737110457</v>
      </c>
      <c r="J31">
        <f t="shared" si="2"/>
        <v>2171.6413633748666</v>
      </c>
      <c r="L31" s="2">
        <v>1996</v>
      </c>
      <c r="M31" s="3">
        <v>1026900265.1445301</v>
      </c>
      <c r="N31" s="3">
        <v>47602709.376341097</v>
      </c>
      <c r="O31" s="3">
        <v>4716026.2111206502</v>
      </c>
      <c r="P31" s="3">
        <v>1079219000.7319918</v>
      </c>
    </row>
    <row r="32" spans="2:16" x14ac:dyDescent="0.25">
      <c r="B32">
        <v>2011</v>
      </c>
      <c r="C32">
        <v>51414.7</v>
      </c>
      <c r="D32">
        <v>6668.45</v>
      </c>
      <c r="E32">
        <v>5392.44</v>
      </c>
      <c r="G32" s="2">
        <v>1999</v>
      </c>
      <c r="H32">
        <f t="shared" si="2"/>
        <v>19006.472281068258</v>
      </c>
      <c r="I32">
        <f t="shared" si="2"/>
        <v>2408.6558887195715</v>
      </c>
      <c r="J32">
        <f t="shared" si="2"/>
        <v>1165.3981773960734</v>
      </c>
      <c r="L32" s="2">
        <v>1999</v>
      </c>
      <c r="M32" s="3">
        <v>361245988.57101601</v>
      </c>
      <c r="N32" s="3">
        <v>5801623.1902634697</v>
      </c>
      <c r="O32" s="3">
        <v>1358152.9118780899</v>
      </c>
      <c r="P32" s="3">
        <v>368405764.67315757</v>
      </c>
    </row>
    <row r="33" spans="2:16" x14ac:dyDescent="0.25">
      <c r="B33">
        <v>2012</v>
      </c>
      <c r="C33">
        <v>49415.3</v>
      </c>
      <c r="D33">
        <v>8786.49</v>
      </c>
      <c r="E33">
        <v>4028.64</v>
      </c>
      <c r="G33" s="2">
        <v>2001</v>
      </c>
      <c r="H33">
        <f t="shared" si="2"/>
        <v>8814.1964202123218</v>
      </c>
      <c r="I33">
        <v>-9</v>
      </c>
      <c r="J33">
        <f t="shared" si="2"/>
        <v>2899.6581700125516</v>
      </c>
      <c r="L33" s="2">
        <v>2001</v>
      </c>
      <c r="M33" s="3">
        <v>77690058.534083694</v>
      </c>
      <c r="N33" s="3"/>
      <c r="O33" s="3">
        <v>8408017.50292054</v>
      </c>
      <c r="P33" s="3">
        <v>86098076.037004232</v>
      </c>
    </row>
    <row r="34" spans="2:16" x14ac:dyDescent="0.25">
      <c r="B34">
        <v>2013</v>
      </c>
      <c r="C34">
        <v>47493.8</v>
      </c>
      <c r="D34">
        <v>11577.3</v>
      </c>
      <c r="E34">
        <v>3009.76</v>
      </c>
      <c r="G34" s="2">
        <v>2003</v>
      </c>
      <c r="H34">
        <f t="shared" si="2"/>
        <v>33208.035037507565</v>
      </c>
      <c r="I34">
        <f t="shared" si="2"/>
        <v>8529.86965293295</v>
      </c>
      <c r="J34">
        <f t="shared" si="2"/>
        <v>2125.9729792045664</v>
      </c>
      <c r="L34" s="2">
        <v>2003</v>
      </c>
      <c r="M34" s="3">
        <v>1102773591.05233</v>
      </c>
      <c r="N34" s="3">
        <v>72758676.296026498</v>
      </c>
      <c r="O34" s="3">
        <v>4519761.10830794</v>
      </c>
      <c r="P34" s="3">
        <v>1180052028.4566643</v>
      </c>
    </row>
    <row r="35" spans="2:16" x14ac:dyDescent="0.25">
      <c r="B35">
        <v>2014</v>
      </c>
      <c r="C35">
        <v>42818</v>
      </c>
      <c r="D35">
        <v>5821.38</v>
      </c>
      <c r="E35">
        <v>2372.33</v>
      </c>
      <c r="G35" s="2">
        <v>2005</v>
      </c>
      <c r="H35">
        <f t="shared" si="2"/>
        <v>41294.55323322169</v>
      </c>
      <c r="I35">
        <f t="shared" si="2"/>
        <v>990.93087465236397</v>
      </c>
      <c r="J35">
        <f t="shared" si="2"/>
        <v>31020.948363709049</v>
      </c>
      <c r="L35" s="2">
        <v>2005</v>
      </c>
      <c r="M35" s="3">
        <v>1705240126.73138</v>
      </c>
      <c r="N35" s="3">
        <v>981943.998339299</v>
      </c>
      <c r="O35" s="3">
        <v>962299237.38390303</v>
      </c>
      <c r="P35" s="3">
        <v>2668521308.1136227</v>
      </c>
    </row>
    <row r="36" spans="2:16" x14ac:dyDescent="0.25">
      <c r="B36">
        <v>2015</v>
      </c>
      <c r="C36">
        <v>38602.5</v>
      </c>
      <c r="D36">
        <v>2927.16</v>
      </c>
      <c r="E36">
        <v>1869.9</v>
      </c>
      <c r="G36" s="2">
        <v>2007</v>
      </c>
      <c r="H36">
        <f t="shared" si="2"/>
        <v>34209.14128549122</v>
      </c>
      <c r="I36">
        <f t="shared" si="2"/>
        <v>4093.4538411137114</v>
      </c>
      <c r="J36">
        <f t="shared" si="2"/>
        <v>1760.247979466021</v>
      </c>
      <c r="L36" s="2">
        <v>2007</v>
      </c>
      <c r="M36" s="3">
        <v>1170265347.4907</v>
      </c>
      <c r="N36" s="3">
        <v>16756364.3493286</v>
      </c>
      <c r="O36" s="3">
        <v>3098472.9492142098</v>
      </c>
      <c r="P36" s="3">
        <v>1190120184.7892427</v>
      </c>
    </row>
    <row r="37" spans="2:16" x14ac:dyDescent="0.25">
      <c r="B37">
        <v>2016</v>
      </c>
      <c r="C37">
        <v>40656.9</v>
      </c>
      <c r="D37">
        <v>2543.77</v>
      </c>
      <c r="E37">
        <v>4001.67</v>
      </c>
      <c r="G37" s="2">
        <v>2009</v>
      </c>
      <c r="H37">
        <f t="shared" si="2"/>
        <v>15995.229365714453</v>
      </c>
      <c r="I37">
        <f t="shared" si="2"/>
        <v>18796.381718916331</v>
      </c>
      <c r="J37">
        <f t="shared" si="2"/>
        <v>564.15878264249864</v>
      </c>
      <c r="L37" s="2">
        <v>2009</v>
      </c>
      <c r="M37" s="3">
        <v>255847362.46181399</v>
      </c>
      <c r="N37" s="3">
        <v>353303965.723212</v>
      </c>
      <c r="O37" s="3">
        <v>318275.13203266601</v>
      </c>
      <c r="P37" s="3">
        <v>609469603.31705856</v>
      </c>
    </row>
    <row r="38" spans="2:16" x14ac:dyDescent="0.25">
      <c r="B38">
        <v>2017</v>
      </c>
      <c r="C38">
        <v>42820.6</v>
      </c>
      <c r="D38">
        <v>2210.6</v>
      </c>
      <c r="E38">
        <v>8563.74</v>
      </c>
      <c r="G38" s="2">
        <v>2011</v>
      </c>
      <c r="H38">
        <f t="shared" si="2"/>
        <v>35579.190776590462</v>
      </c>
      <c r="I38">
        <f t="shared" si="2"/>
        <v>2163.4418115941089</v>
      </c>
      <c r="J38">
        <f t="shared" si="2"/>
        <v>9171.2050775433818</v>
      </c>
      <c r="L38" s="2">
        <v>2011</v>
      </c>
      <c r="M38" s="3">
        <v>1265878816.3170199</v>
      </c>
      <c r="N38" s="3">
        <v>4680480.4721536003</v>
      </c>
      <c r="O38" s="3">
        <v>84111002.574357495</v>
      </c>
      <c r="P38" s="3">
        <v>1354670299.3635311</v>
      </c>
    </row>
    <row r="39" spans="2:16" x14ac:dyDescent="0.25">
      <c r="B39">
        <v>2018</v>
      </c>
      <c r="C39">
        <v>50276.2</v>
      </c>
      <c r="D39">
        <v>4051.63</v>
      </c>
      <c r="E39">
        <v>5477.43</v>
      </c>
      <c r="G39" s="2">
        <v>2013</v>
      </c>
      <c r="H39">
        <f t="shared" si="2"/>
        <v>17129.274474328005</v>
      </c>
      <c r="I39">
        <f t="shared" si="2"/>
        <v>31354.359272990176</v>
      </c>
      <c r="J39">
        <f t="shared" si="2"/>
        <v>1655.1276210016406</v>
      </c>
      <c r="L39" s="2">
        <v>2013</v>
      </c>
      <c r="M39" s="3">
        <v>293412044.01686502</v>
      </c>
      <c r="N39" s="3">
        <v>983095845.41974497</v>
      </c>
      <c r="O39" s="3">
        <v>2739447.4418025501</v>
      </c>
      <c r="P39" s="3">
        <v>1279247336.8784125</v>
      </c>
    </row>
    <row r="40" spans="2:16" x14ac:dyDescent="0.25">
      <c r="B40">
        <v>2019</v>
      </c>
      <c r="C40">
        <v>59029.9</v>
      </c>
      <c r="D40">
        <v>7425.88</v>
      </c>
      <c r="E40">
        <v>3503.41</v>
      </c>
      <c r="G40" s="2">
        <v>2015</v>
      </c>
      <c r="H40">
        <f t="shared" si="2"/>
        <v>7778.3680958820723</v>
      </c>
      <c r="I40">
        <f t="shared" si="2"/>
        <v>987.47091795115819</v>
      </c>
      <c r="J40">
        <f t="shared" si="2"/>
        <v>680.98183538431044</v>
      </c>
      <c r="L40" s="2">
        <v>2015</v>
      </c>
      <c r="M40" s="3">
        <v>60503010.235036097</v>
      </c>
      <c r="N40" s="3">
        <v>975098.81379930303</v>
      </c>
      <c r="O40" s="3">
        <v>463736.26012338401</v>
      </c>
      <c r="P40" s="3">
        <v>61941845.308958784</v>
      </c>
    </row>
    <row r="41" spans="2:16" x14ac:dyDescent="0.25">
      <c r="B41">
        <v>2020</v>
      </c>
      <c r="C41">
        <v>59029.9</v>
      </c>
      <c r="D41">
        <v>7425.88</v>
      </c>
      <c r="E41">
        <v>3503.41</v>
      </c>
      <c r="G41" s="2">
        <v>2017</v>
      </c>
      <c r="H41">
        <f t="shared" si="2"/>
        <v>9540.6607821447669</v>
      </c>
      <c r="I41">
        <f t="shared" si="2"/>
        <v>463.62520094126353</v>
      </c>
      <c r="J41">
        <f t="shared" si="2"/>
        <v>8786.6470237138528</v>
      </c>
      <c r="L41" s="2">
        <v>2017</v>
      </c>
      <c r="M41" s="3">
        <v>91024208.159955204</v>
      </c>
      <c r="N41" s="3">
        <v>214948.32694782701</v>
      </c>
      <c r="O41" s="3">
        <v>77205165.919339493</v>
      </c>
      <c r="P41" s="3">
        <v>168444322.40624252</v>
      </c>
    </row>
    <row r="42" spans="2:16" x14ac:dyDescent="0.25">
      <c r="B42">
        <v>2021</v>
      </c>
      <c r="C42">
        <v>59029.9</v>
      </c>
      <c r="D42">
        <v>7425.88</v>
      </c>
      <c r="E42">
        <v>3503.41</v>
      </c>
      <c r="G42" s="2">
        <v>2019</v>
      </c>
      <c r="H42">
        <f t="shared" si="2"/>
        <v>19032.294111821939</v>
      </c>
      <c r="I42">
        <f t="shared" si="2"/>
        <v>3244.6774099721533</v>
      </c>
      <c r="J42">
        <f t="shared" si="2"/>
        <v>1468.5369066673777</v>
      </c>
      <c r="L42" s="2">
        <v>2019</v>
      </c>
      <c r="M42" s="3">
        <v>362228219.15889198</v>
      </c>
      <c r="N42" s="3">
        <v>10527931.494783601</v>
      </c>
      <c r="O42" s="3">
        <v>2156600.6462441902</v>
      </c>
      <c r="P42" s="3">
        <v>374912751.29991972</v>
      </c>
    </row>
    <row r="43" spans="2:16" x14ac:dyDescent="0.25">
      <c r="L43" s="2" t="s">
        <v>32</v>
      </c>
      <c r="M43" s="3">
        <v>8710328448.5102291</v>
      </c>
      <c r="N43" s="3">
        <v>1695455470.3661418</v>
      </c>
      <c r="O43" s="3">
        <v>1271951945.7301428</v>
      </c>
      <c r="P43" s="3">
        <v>11677735864.606512</v>
      </c>
    </row>
    <row r="45" spans="2:16" x14ac:dyDescent="0.25">
      <c r="B45" t="s">
        <v>41</v>
      </c>
      <c r="C45">
        <v>7101</v>
      </c>
    </row>
    <row r="47" spans="2:16" x14ac:dyDescent="0.25">
      <c r="C47" t="s">
        <v>36</v>
      </c>
      <c r="D47" t="s">
        <v>37</v>
      </c>
      <c r="E47" t="s">
        <v>38</v>
      </c>
    </row>
    <row r="48" spans="2:16" x14ac:dyDescent="0.25">
      <c r="B48" t="s">
        <v>42</v>
      </c>
      <c r="C48" s="6">
        <f>C42/SUM($C$42:$E$42)</f>
        <v>0.84377620724310842</v>
      </c>
      <c r="D48" s="6">
        <f>D42/SUM($C$42:$E$42)</f>
        <v>0.10614588304981804</v>
      </c>
      <c r="E48" s="6">
        <f>E42/SUM($C$42:$E$42)</f>
        <v>5.0077909707073508E-2</v>
      </c>
    </row>
    <row r="49" spans="2:8" x14ac:dyDescent="0.25">
      <c r="B49" t="s">
        <v>41</v>
      </c>
      <c r="C49">
        <f>C48*$C$45</f>
        <v>5991.6548476333128</v>
      </c>
      <c r="D49">
        <f t="shared" ref="D49:E49" si="3">D48*$C$45</f>
        <v>753.74191553675792</v>
      </c>
      <c r="E49">
        <f t="shared" si="3"/>
        <v>355.60323682992896</v>
      </c>
    </row>
    <row r="50" spans="2:8" x14ac:dyDescent="0.25">
      <c r="B50" t="s">
        <v>43</v>
      </c>
      <c r="C50">
        <v>5992</v>
      </c>
      <c r="D50">
        <v>754</v>
      </c>
      <c r="E50">
        <v>355</v>
      </c>
      <c r="F50">
        <f>SUM(C50:E50)</f>
        <v>7101</v>
      </c>
    </row>
    <row r="52" spans="2:8" x14ac:dyDescent="0.25">
      <c r="E52" t="s">
        <v>58</v>
      </c>
      <c r="F52" t="s">
        <v>59</v>
      </c>
    </row>
    <row r="53" spans="2:8" x14ac:dyDescent="0.25">
      <c r="D53" t="s">
        <v>41</v>
      </c>
      <c r="E53">
        <f>I75*D50</f>
        <v>618.28</v>
      </c>
      <c r="F53">
        <f>(1-I75)*D50</f>
        <v>135.72000000000003</v>
      </c>
    </row>
    <row r="54" spans="2:8" x14ac:dyDescent="0.25">
      <c r="D54" t="s">
        <v>43</v>
      </c>
      <c r="E54">
        <v>618</v>
      </c>
      <c r="F54">
        <v>136</v>
      </c>
      <c r="G54">
        <f>SUM(E54:F54)</f>
        <v>754</v>
      </c>
    </row>
    <row r="56" spans="2:8" x14ac:dyDescent="0.25">
      <c r="B56" t="s">
        <v>44</v>
      </c>
    </row>
    <row r="58" spans="2:8" x14ac:dyDescent="0.25">
      <c r="B58" t="s">
        <v>1</v>
      </c>
      <c r="C58" t="s">
        <v>45</v>
      </c>
      <c r="D58" t="s">
        <v>46</v>
      </c>
      <c r="E58" t="s">
        <v>47</v>
      </c>
      <c r="F58" t="s">
        <v>48</v>
      </c>
      <c r="G58" t="s">
        <v>49</v>
      </c>
      <c r="H58" t="s">
        <v>50</v>
      </c>
    </row>
    <row r="59" spans="2:8" x14ac:dyDescent="0.25">
      <c r="B59">
        <v>2003</v>
      </c>
      <c r="C59" t="s">
        <v>29</v>
      </c>
      <c r="D59">
        <v>15674.9</v>
      </c>
      <c r="E59">
        <v>13829.1</v>
      </c>
      <c r="F59">
        <v>0.88224486280614201</v>
      </c>
      <c r="G59">
        <v>1845.8</v>
      </c>
      <c r="H59">
        <v>0.11775513719385799</v>
      </c>
    </row>
    <row r="60" spans="2:8" x14ac:dyDescent="0.25">
      <c r="B60">
        <v>2005</v>
      </c>
      <c r="C60" t="s">
        <v>29</v>
      </c>
      <c r="D60">
        <v>2643.5</v>
      </c>
      <c r="E60">
        <v>1175.2</v>
      </c>
      <c r="F60">
        <v>0.444562133535086</v>
      </c>
      <c r="G60">
        <v>1468.3</v>
      </c>
      <c r="H60">
        <v>0.555437866464914</v>
      </c>
    </row>
    <row r="61" spans="2:8" x14ac:dyDescent="0.25">
      <c r="B61">
        <v>2007</v>
      </c>
      <c r="C61" t="s">
        <v>29</v>
      </c>
      <c r="D61">
        <v>9331.5</v>
      </c>
      <c r="E61">
        <v>6789</v>
      </c>
      <c r="F61">
        <v>0.72753576595402702</v>
      </c>
      <c r="G61">
        <v>2542.5</v>
      </c>
      <c r="H61">
        <v>0.27246423404597298</v>
      </c>
    </row>
    <row r="62" spans="2:8" x14ac:dyDescent="0.25">
      <c r="B62">
        <v>2009</v>
      </c>
      <c r="C62" t="s">
        <v>29</v>
      </c>
      <c r="D62">
        <v>20855.8</v>
      </c>
      <c r="E62">
        <v>14751.3</v>
      </c>
      <c r="F62">
        <v>0.70729964805953305</v>
      </c>
      <c r="G62">
        <v>6104.5</v>
      </c>
      <c r="H62">
        <v>0.29270035194046701</v>
      </c>
    </row>
    <row r="63" spans="2:8" x14ac:dyDescent="0.25">
      <c r="B63">
        <v>2011</v>
      </c>
      <c r="C63" t="s">
        <v>29</v>
      </c>
      <c r="D63">
        <v>4784.3999999999996</v>
      </c>
      <c r="E63">
        <v>2036.7</v>
      </c>
      <c r="F63">
        <v>0.42569601203912699</v>
      </c>
      <c r="G63">
        <v>2747.7</v>
      </c>
      <c r="H63">
        <v>0.57430398796087301</v>
      </c>
    </row>
    <row r="64" spans="2:8" x14ac:dyDescent="0.25">
      <c r="B64">
        <v>2013</v>
      </c>
      <c r="C64" t="s">
        <v>29</v>
      </c>
      <c r="D64">
        <v>43423.3</v>
      </c>
      <c r="E64">
        <v>11072.8</v>
      </c>
      <c r="F64">
        <v>0.25499674138077899</v>
      </c>
      <c r="G64">
        <v>32350.5</v>
      </c>
      <c r="H64">
        <v>0.74500325861922101</v>
      </c>
    </row>
    <row r="65" spans="2:9" x14ac:dyDescent="0.25">
      <c r="B65">
        <v>2015</v>
      </c>
      <c r="C65" t="s">
        <v>29</v>
      </c>
      <c r="D65">
        <v>2521.8000000000002</v>
      </c>
      <c r="E65">
        <v>1205</v>
      </c>
      <c r="F65">
        <v>0.47783329367911798</v>
      </c>
      <c r="G65">
        <v>1316.8</v>
      </c>
      <c r="H65">
        <v>0.52216670632088202</v>
      </c>
    </row>
    <row r="66" spans="2:9" x14ac:dyDescent="0.25">
      <c r="B66">
        <v>2017</v>
      </c>
      <c r="C66" t="s">
        <v>29</v>
      </c>
      <c r="D66">
        <v>1885.6</v>
      </c>
      <c r="E66">
        <v>1441.9</v>
      </c>
      <c r="F66">
        <v>0.76469028425965202</v>
      </c>
      <c r="G66">
        <v>443.7</v>
      </c>
      <c r="H66">
        <v>0.23530971574034801</v>
      </c>
    </row>
    <row r="67" spans="2:9" x14ac:dyDescent="0.25">
      <c r="B67">
        <v>2019</v>
      </c>
      <c r="C67" t="s">
        <v>29</v>
      </c>
      <c r="D67">
        <v>8003.9</v>
      </c>
      <c r="E67">
        <v>2227.8000000000002</v>
      </c>
      <c r="F67">
        <v>0.27833930958657699</v>
      </c>
      <c r="G67">
        <v>5776.1</v>
      </c>
      <c r="H67">
        <v>0.72166069041342296</v>
      </c>
    </row>
    <row r="69" spans="2:9" x14ac:dyDescent="0.25">
      <c r="C69" t="s">
        <v>51</v>
      </c>
      <c r="D69">
        <f>VAR(D78:D80)</f>
        <v>5.9770342216581007E-2</v>
      </c>
    </row>
    <row r="71" spans="2:9" x14ac:dyDescent="0.25">
      <c r="B71" t="s">
        <v>1</v>
      </c>
      <c r="C71" t="s">
        <v>52</v>
      </c>
      <c r="D71" t="s">
        <v>53</v>
      </c>
      <c r="E71" s="4" t="s">
        <v>54</v>
      </c>
      <c r="F71" s="4"/>
    </row>
    <row r="72" spans="2:9" x14ac:dyDescent="0.25">
      <c r="B72">
        <v>2003</v>
      </c>
      <c r="C72">
        <v>0</v>
      </c>
      <c r="D72">
        <f>H59</f>
        <v>0.11775513719385799</v>
      </c>
      <c r="E72">
        <f>(C72/SUM($C$72:$C$80))^2*$D$69</f>
        <v>0</v>
      </c>
      <c r="G72" s="4" t="s">
        <v>55</v>
      </c>
      <c r="I72">
        <f>SUM(E72:E80)</f>
        <v>2.2020652395582471E-2</v>
      </c>
    </row>
    <row r="73" spans="2:9" x14ac:dyDescent="0.25">
      <c r="B73">
        <v>2005</v>
      </c>
      <c r="C73">
        <v>0</v>
      </c>
      <c r="D73">
        <f t="shared" ref="D73:D79" si="4">H60</f>
        <v>0.555437866464914</v>
      </c>
      <c r="E73">
        <f t="shared" ref="E73:E80" si="5">(C73/SUM($C$72:$C$80))^2*$D$69</f>
        <v>0</v>
      </c>
      <c r="G73" s="4" t="s">
        <v>56</v>
      </c>
      <c r="I73">
        <f>SUMPRODUCT(C72:C80,D72:D80)/SUM(C72:C80)</f>
        <v>0.52607743860244327</v>
      </c>
    </row>
    <row r="74" spans="2:9" x14ac:dyDescent="0.25">
      <c r="B74">
        <v>2007</v>
      </c>
      <c r="C74">
        <v>0</v>
      </c>
      <c r="D74">
        <f t="shared" si="4"/>
        <v>0.27246423404597298</v>
      </c>
      <c r="E74">
        <f t="shared" si="5"/>
        <v>0</v>
      </c>
      <c r="G74" s="4" t="s">
        <v>57</v>
      </c>
      <c r="I74" s="5">
        <f>I73+2*SQRT(I72)</f>
        <v>0.8228645838468589</v>
      </c>
    </row>
    <row r="75" spans="2:9" x14ac:dyDescent="0.25">
      <c r="B75">
        <v>2009</v>
      </c>
      <c r="C75">
        <v>0</v>
      </c>
      <c r="D75">
        <f t="shared" si="4"/>
        <v>0.29270035194046701</v>
      </c>
      <c r="E75">
        <f t="shared" si="5"/>
        <v>0</v>
      </c>
      <c r="I75" s="5">
        <v>0.82</v>
      </c>
    </row>
    <row r="76" spans="2:9" x14ac:dyDescent="0.25">
      <c r="B76">
        <v>2011</v>
      </c>
      <c r="C76">
        <v>0</v>
      </c>
      <c r="D76">
        <f t="shared" si="4"/>
        <v>0.57430398796087301</v>
      </c>
      <c r="E76">
        <f t="shared" si="5"/>
        <v>0</v>
      </c>
    </row>
    <row r="77" spans="2:9" x14ac:dyDescent="0.25">
      <c r="B77">
        <v>2013</v>
      </c>
      <c r="C77">
        <v>0</v>
      </c>
      <c r="D77">
        <f t="shared" si="4"/>
        <v>0.74500325861922101</v>
      </c>
      <c r="E77">
        <f t="shared" si="5"/>
        <v>0</v>
      </c>
    </row>
    <row r="78" spans="2:9" x14ac:dyDescent="0.25">
      <c r="B78">
        <v>2015</v>
      </c>
      <c r="C78">
        <v>4</v>
      </c>
      <c r="D78">
        <f t="shared" si="4"/>
        <v>0.52216670632088202</v>
      </c>
      <c r="E78">
        <f t="shared" si="5"/>
        <v>2.6491010400700719E-3</v>
      </c>
    </row>
    <row r="79" spans="2:9" x14ac:dyDescent="0.25">
      <c r="B79">
        <v>2017</v>
      </c>
      <c r="C79">
        <v>6</v>
      </c>
      <c r="D79">
        <f t="shared" si="4"/>
        <v>0.23530971574034801</v>
      </c>
      <c r="E79">
        <f t="shared" si="5"/>
        <v>5.9604773401576621E-3</v>
      </c>
    </row>
    <row r="80" spans="2:9" x14ac:dyDescent="0.25">
      <c r="B80">
        <v>2019</v>
      </c>
      <c r="C80">
        <v>9</v>
      </c>
      <c r="D80">
        <f>H67</f>
        <v>0.72166069041342296</v>
      </c>
      <c r="E80">
        <f t="shared" si="5"/>
        <v>1.3411074015354739E-2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P50"/>
  <sheetViews>
    <sheetView topLeftCell="A19" workbookViewId="0">
      <selection activeCell="G48" sqref="G48"/>
    </sheetView>
  </sheetViews>
  <sheetFormatPr defaultRowHeight="15" x14ac:dyDescent="0.25"/>
  <cols>
    <col min="12" max="12" width="23.28515625" customWidth="1"/>
    <col min="13" max="13" width="16.28515625" customWidth="1"/>
    <col min="14" max="14" width="13.5703125" bestFit="1" customWidth="1"/>
    <col min="15" max="15" width="14.28515625" bestFit="1" customWidth="1"/>
    <col min="16" max="16" width="12" customWidth="1"/>
    <col min="17" max="17" width="12" bestFit="1" customWidth="1"/>
  </cols>
  <sheetData>
    <row r="1" spans="2:16" x14ac:dyDescent="0.25">
      <c r="L1" s="1" t="s">
        <v>3</v>
      </c>
      <c r="M1" s="2">
        <v>30420</v>
      </c>
    </row>
    <row r="3" spans="2:16" x14ac:dyDescent="0.25">
      <c r="L3" s="1" t="s">
        <v>34</v>
      </c>
      <c r="M3" s="1" t="s">
        <v>33</v>
      </c>
    </row>
    <row r="4" spans="2:16" x14ac:dyDescent="0.25">
      <c r="C4" t="s">
        <v>36</v>
      </c>
      <c r="D4" t="s">
        <v>37</v>
      </c>
      <c r="E4" t="s">
        <v>38</v>
      </c>
      <c r="G4" t="s">
        <v>39</v>
      </c>
      <c r="H4" t="s">
        <v>36</v>
      </c>
      <c r="I4" t="s">
        <v>37</v>
      </c>
      <c r="J4" t="s">
        <v>38</v>
      </c>
      <c r="L4" s="1" t="s">
        <v>31</v>
      </c>
      <c r="M4" t="s">
        <v>21</v>
      </c>
      <c r="N4" t="s">
        <v>27</v>
      </c>
      <c r="O4" t="s">
        <v>28</v>
      </c>
      <c r="P4" t="s">
        <v>32</v>
      </c>
    </row>
    <row r="5" spans="2:16" x14ac:dyDescent="0.25">
      <c r="B5">
        <v>1984</v>
      </c>
      <c r="C5">
        <v>15216</v>
      </c>
      <c r="D5">
        <v>10.427199999999999</v>
      </c>
      <c r="E5">
        <v>28794.5</v>
      </c>
      <c r="G5" s="2">
        <v>1984</v>
      </c>
      <c r="H5">
        <f>M5</f>
        <v>11612.5</v>
      </c>
      <c r="I5">
        <f t="shared" ref="I5:J20" si="0">N5</f>
        <v>5.0999999999999996</v>
      </c>
      <c r="J5">
        <f t="shared" si="0"/>
        <v>27716.1</v>
      </c>
      <c r="L5" s="2">
        <v>1984</v>
      </c>
      <c r="M5" s="3">
        <v>11612.5</v>
      </c>
      <c r="N5" s="3">
        <v>5.0999999999999996</v>
      </c>
      <c r="O5" s="3">
        <v>27716.1</v>
      </c>
      <c r="P5" s="3">
        <v>39333.699999999997</v>
      </c>
    </row>
    <row r="6" spans="2:16" x14ac:dyDescent="0.25">
      <c r="B6">
        <v>1985</v>
      </c>
      <c r="C6">
        <v>24408</v>
      </c>
      <c r="D6">
        <v>30.366099999999999</v>
      </c>
      <c r="E6">
        <v>32779.599999999999</v>
      </c>
      <c r="G6" s="2">
        <v>1987</v>
      </c>
      <c r="H6">
        <f t="shared" ref="H6:H20" si="1">M6</f>
        <v>90878.5</v>
      </c>
      <c r="I6">
        <f t="shared" si="0"/>
        <v>500.4</v>
      </c>
      <c r="J6">
        <f t="shared" si="0"/>
        <v>45037.8</v>
      </c>
      <c r="L6" s="2">
        <v>1987</v>
      </c>
      <c r="M6" s="3">
        <v>90878.5</v>
      </c>
      <c r="N6" s="3">
        <v>500.4</v>
      </c>
      <c r="O6" s="3">
        <v>45037.8</v>
      </c>
      <c r="P6" s="3">
        <v>136416.70000000001</v>
      </c>
    </row>
    <row r="7" spans="2:16" x14ac:dyDescent="0.25">
      <c r="B7">
        <v>1986</v>
      </c>
      <c r="C7">
        <v>39152.800000000003</v>
      </c>
      <c r="D7">
        <v>88.432599999999994</v>
      </c>
      <c r="E7">
        <v>37316.300000000003</v>
      </c>
      <c r="G7" s="2">
        <v>1990</v>
      </c>
      <c r="H7">
        <f t="shared" si="1"/>
        <v>73835.899999999994</v>
      </c>
      <c r="I7">
        <f t="shared" si="0"/>
        <v>342.6</v>
      </c>
      <c r="J7">
        <f t="shared" si="0"/>
        <v>32897.699999999997</v>
      </c>
      <c r="L7" s="2">
        <v>1990</v>
      </c>
      <c r="M7" s="3">
        <v>73835.899999999994</v>
      </c>
      <c r="N7" s="3">
        <v>342.6</v>
      </c>
      <c r="O7" s="3">
        <v>32897.699999999997</v>
      </c>
      <c r="P7" s="3">
        <v>107076.2</v>
      </c>
    </row>
    <row r="8" spans="2:16" x14ac:dyDescent="0.25">
      <c r="B8">
        <v>1987</v>
      </c>
      <c r="C8">
        <v>62804.9</v>
      </c>
      <c r="D8">
        <v>257.53500000000003</v>
      </c>
      <c r="E8">
        <v>42480.800000000003</v>
      </c>
      <c r="G8" s="2">
        <v>1993</v>
      </c>
      <c r="H8">
        <f t="shared" si="1"/>
        <v>90443.7</v>
      </c>
      <c r="I8">
        <f t="shared" si="0"/>
        <v>40.700000000000003</v>
      </c>
      <c r="J8">
        <f t="shared" si="0"/>
        <v>14507.7</v>
      </c>
      <c r="L8" s="2">
        <v>1993</v>
      </c>
      <c r="M8" s="3">
        <v>90443.7</v>
      </c>
      <c r="N8" s="3">
        <v>40.700000000000003</v>
      </c>
      <c r="O8" s="3">
        <v>14507.7</v>
      </c>
      <c r="P8" s="3">
        <v>104992.09999999999</v>
      </c>
    </row>
    <row r="9" spans="2:16" x14ac:dyDescent="0.25">
      <c r="B9">
        <v>1988</v>
      </c>
      <c r="C9">
        <v>66158.3</v>
      </c>
      <c r="D9">
        <v>266.858</v>
      </c>
      <c r="E9">
        <v>38460.800000000003</v>
      </c>
      <c r="G9" s="2">
        <v>1996</v>
      </c>
      <c r="H9">
        <f t="shared" si="1"/>
        <v>70659.3</v>
      </c>
      <c r="I9">
        <f t="shared" si="0"/>
        <v>191.9</v>
      </c>
      <c r="J9">
        <f t="shared" si="0"/>
        <v>28114</v>
      </c>
      <c r="L9" s="2">
        <v>1996</v>
      </c>
      <c r="M9" s="3">
        <v>70659.3</v>
      </c>
      <c r="N9" s="3">
        <v>191.9</v>
      </c>
      <c r="O9" s="3">
        <v>28114</v>
      </c>
      <c r="P9" s="3">
        <v>98965.2</v>
      </c>
    </row>
    <row r="10" spans="2:16" x14ac:dyDescent="0.25">
      <c r="B10">
        <v>1989</v>
      </c>
      <c r="C10">
        <v>69690.600000000006</v>
      </c>
      <c r="D10">
        <v>276.51900000000001</v>
      </c>
      <c r="E10">
        <v>34821.1</v>
      </c>
      <c r="G10" s="2">
        <v>1999</v>
      </c>
      <c r="H10">
        <f t="shared" si="1"/>
        <v>196611.4</v>
      </c>
      <c r="I10">
        <f t="shared" si="0"/>
        <v>118.2</v>
      </c>
      <c r="J10">
        <f t="shared" si="0"/>
        <v>45457.1</v>
      </c>
      <c r="L10" s="2">
        <v>1999</v>
      </c>
      <c r="M10" s="3">
        <v>196611.4</v>
      </c>
      <c r="N10" s="3">
        <v>118.2</v>
      </c>
      <c r="O10" s="3">
        <v>45457.1</v>
      </c>
      <c r="P10" s="3">
        <v>242186.7</v>
      </c>
    </row>
    <row r="11" spans="2:16" x14ac:dyDescent="0.25">
      <c r="B11">
        <v>1990</v>
      </c>
      <c r="C11">
        <v>73411.600000000006</v>
      </c>
      <c r="D11">
        <v>286.52999999999997</v>
      </c>
      <c r="E11">
        <v>31525.9</v>
      </c>
      <c r="G11" s="2">
        <v>2001</v>
      </c>
      <c r="H11">
        <f t="shared" si="1"/>
        <v>250322.3</v>
      </c>
      <c r="I11">
        <v>-9</v>
      </c>
      <c r="J11">
        <f t="shared" si="0"/>
        <v>93291.199999999997</v>
      </c>
      <c r="L11" s="2">
        <v>2001</v>
      </c>
      <c r="M11" s="3">
        <v>250322.3</v>
      </c>
      <c r="N11" s="3"/>
      <c r="O11" s="3">
        <v>93291.199999999997</v>
      </c>
      <c r="P11" s="3">
        <v>343613.5</v>
      </c>
    </row>
    <row r="12" spans="2:16" x14ac:dyDescent="0.25">
      <c r="B12">
        <v>1991</v>
      </c>
      <c r="C12">
        <v>77078.600000000006</v>
      </c>
      <c r="D12">
        <v>161.821</v>
      </c>
      <c r="E12">
        <v>25956.2</v>
      </c>
      <c r="G12" s="2">
        <v>2003</v>
      </c>
      <c r="H12">
        <f t="shared" si="1"/>
        <v>57159.1</v>
      </c>
      <c r="I12">
        <f t="shared" si="0"/>
        <v>5.2</v>
      </c>
      <c r="J12">
        <f t="shared" si="0"/>
        <v>9145.6</v>
      </c>
      <c r="L12" s="2">
        <v>2003</v>
      </c>
      <c r="M12" s="3">
        <v>57159.1</v>
      </c>
      <c r="N12" s="3">
        <v>5.2</v>
      </c>
      <c r="O12" s="3">
        <v>9145.6</v>
      </c>
      <c r="P12" s="3">
        <v>66309.899999999994</v>
      </c>
    </row>
    <row r="13" spans="2:16" x14ac:dyDescent="0.25">
      <c r="B13">
        <v>1992</v>
      </c>
      <c r="C13">
        <v>80928.7</v>
      </c>
      <c r="D13">
        <v>91.390299999999996</v>
      </c>
      <c r="E13">
        <v>21370.6</v>
      </c>
      <c r="G13" s="2">
        <v>2005</v>
      </c>
      <c r="H13">
        <f t="shared" si="1"/>
        <v>127727.9</v>
      </c>
      <c r="I13">
        <f t="shared" si="0"/>
        <v>160</v>
      </c>
      <c r="J13">
        <f t="shared" si="0"/>
        <v>231110.7</v>
      </c>
      <c r="L13" s="2">
        <v>2005</v>
      </c>
      <c r="M13" s="3">
        <v>127727.9</v>
      </c>
      <c r="N13" s="3">
        <v>160</v>
      </c>
      <c r="O13" s="3">
        <v>231110.7</v>
      </c>
      <c r="P13" s="3">
        <v>358998.6</v>
      </c>
    </row>
    <row r="14" spans="2:16" x14ac:dyDescent="0.25">
      <c r="B14">
        <v>1993</v>
      </c>
      <c r="C14">
        <v>84971.1</v>
      </c>
      <c r="D14">
        <v>51.613700000000001</v>
      </c>
      <c r="E14">
        <v>17595.099999999999</v>
      </c>
      <c r="G14" s="2">
        <v>2007</v>
      </c>
      <c r="H14">
        <f t="shared" si="1"/>
        <v>106966.9</v>
      </c>
      <c r="I14">
        <f t="shared" si="0"/>
        <v>37.6</v>
      </c>
      <c r="J14">
        <f t="shared" si="0"/>
        <v>114221.9</v>
      </c>
      <c r="L14" s="2">
        <v>2007</v>
      </c>
      <c r="M14" s="3">
        <v>106966.9</v>
      </c>
      <c r="N14" s="3">
        <v>37.6</v>
      </c>
      <c r="O14" s="3">
        <v>114221.9</v>
      </c>
      <c r="P14" s="3">
        <v>221226.4</v>
      </c>
    </row>
    <row r="15" spans="2:16" x14ac:dyDescent="0.25">
      <c r="B15">
        <v>1994</v>
      </c>
      <c r="C15">
        <v>83247.899999999994</v>
      </c>
      <c r="D15">
        <v>78.376199999999997</v>
      </c>
      <c r="E15">
        <v>20577.3</v>
      </c>
      <c r="G15" s="2">
        <v>2009</v>
      </c>
      <c r="H15">
        <f t="shared" si="1"/>
        <v>45133</v>
      </c>
      <c r="I15">
        <f t="shared" si="0"/>
        <v>70.2</v>
      </c>
      <c r="J15">
        <f t="shared" si="0"/>
        <v>44692.7</v>
      </c>
      <c r="L15" s="2">
        <v>2009</v>
      </c>
      <c r="M15" s="3">
        <v>45133</v>
      </c>
      <c r="N15" s="3">
        <v>70.2</v>
      </c>
      <c r="O15" s="3">
        <v>44692.7</v>
      </c>
      <c r="P15" s="3">
        <v>89895.9</v>
      </c>
    </row>
    <row r="16" spans="2:16" x14ac:dyDescent="0.25">
      <c r="B16">
        <v>1995</v>
      </c>
      <c r="C16">
        <v>81559.8</v>
      </c>
      <c r="D16">
        <v>119.015</v>
      </c>
      <c r="E16">
        <v>24065.1</v>
      </c>
      <c r="G16" s="2">
        <v>2011</v>
      </c>
      <c r="H16">
        <f t="shared" si="1"/>
        <v>126531.6</v>
      </c>
      <c r="I16">
        <f t="shared" si="0"/>
        <v>28</v>
      </c>
      <c r="J16">
        <f t="shared" si="0"/>
        <v>47082.2</v>
      </c>
      <c r="L16" s="2">
        <v>2011</v>
      </c>
      <c r="M16" s="3">
        <v>126531.6</v>
      </c>
      <c r="N16" s="3">
        <v>28</v>
      </c>
      <c r="O16" s="3">
        <v>47082.2</v>
      </c>
      <c r="P16" s="3">
        <v>173641.8</v>
      </c>
    </row>
    <row r="17" spans="2:16" x14ac:dyDescent="0.25">
      <c r="B17">
        <v>1996</v>
      </c>
      <c r="C17">
        <v>79905.8</v>
      </c>
      <c r="D17">
        <v>180.727</v>
      </c>
      <c r="E17">
        <v>28143.9</v>
      </c>
      <c r="G17" s="2">
        <v>2013</v>
      </c>
      <c r="H17">
        <f t="shared" si="1"/>
        <v>327442.59999999998</v>
      </c>
      <c r="I17">
        <f t="shared" si="0"/>
        <v>75.599999999999994</v>
      </c>
      <c r="J17">
        <f t="shared" si="0"/>
        <v>42935.9</v>
      </c>
      <c r="L17" s="2">
        <v>2013</v>
      </c>
      <c r="M17" s="3">
        <v>327442.59999999998</v>
      </c>
      <c r="N17" s="3">
        <v>75.599999999999994</v>
      </c>
      <c r="O17" s="3">
        <v>42935.9</v>
      </c>
      <c r="P17" s="3">
        <v>370454.1</v>
      </c>
    </row>
    <row r="18" spans="2:16" x14ac:dyDescent="0.25">
      <c r="B18">
        <v>1997</v>
      </c>
      <c r="C18">
        <v>94135.1</v>
      </c>
      <c r="D18">
        <v>153.46700000000001</v>
      </c>
      <c r="E18">
        <v>33020.400000000001</v>
      </c>
      <c r="G18" s="2">
        <v>2015</v>
      </c>
      <c r="H18">
        <f t="shared" si="1"/>
        <v>43241.5</v>
      </c>
      <c r="I18">
        <f t="shared" si="0"/>
        <v>12.3</v>
      </c>
      <c r="J18">
        <f t="shared" si="0"/>
        <v>5679.6</v>
      </c>
      <c r="L18" s="2">
        <v>2015</v>
      </c>
      <c r="M18" s="3">
        <v>43241.5</v>
      </c>
      <c r="N18" s="3">
        <v>12.3</v>
      </c>
      <c r="O18" s="3">
        <v>5679.6</v>
      </c>
      <c r="P18" s="3">
        <v>48933.4</v>
      </c>
    </row>
    <row r="19" spans="2:16" x14ac:dyDescent="0.25">
      <c r="B19">
        <v>1998</v>
      </c>
      <c r="C19">
        <v>110898</v>
      </c>
      <c r="D19">
        <v>130.31800000000001</v>
      </c>
      <c r="E19">
        <v>38741.800000000003</v>
      </c>
      <c r="G19" s="2">
        <v>2017</v>
      </c>
      <c r="H19">
        <f t="shared" si="1"/>
        <v>111880.5</v>
      </c>
      <c r="I19">
        <f t="shared" si="0"/>
        <v>19.100000000000001</v>
      </c>
      <c r="J19">
        <f t="shared" si="0"/>
        <v>38426.300000000003</v>
      </c>
      <c r="L19" s="2">
        <v>2017</v>
      </c>
      <c r="M19" s="3">
        <v>111880.5</v>
      </c>
      <c r="N19" s="3">
        <v>19.100000000000001</v>
      </c>
      <c r="O19" s="3">
        <v>38426.300000000003</v>
      </c>
      <c r="P19" s="3">
        <v>150325.90000000002</v>
      </c>
    </row>
    <row r="20" spans="2:16" x14ac:dyDescent="0.25">
      <c r="B20">
        <v>1999</v>
      </c>
      <c r="C20">
        <v>130647</v>
      </c>
      <c r="D20">
        <v>110.661</v>
      </c>
      <c r="E20">
        <v>45454.5</v>
      </c>
      <c r="G20" s="2">
        <v>2019</v>
      </c>
      <c r="H20">
        <f t="shared" si="1"/>
        <v>49637.3</v>
      </c>
      <c r="I20">
        <f t="shared" si="0"/>
        <v>0</v>
      </c>
      <c r="J20">
        <f t="shared" si="0"/>
        <v>37087.699999999997</v>
      </c>
      <c r="L20" s="2">
        <v>2019</v>
      </c>
      <c r="M20" s="3">
        <v>49637.3</v>
      </c>
      <c r="N20" s="3">
        <v>0</v>
      </c>
      <c r="O20" s="3">
        <v>37087.699999999997</v>
      </c>
      <c r="P20" s="3">
        <v>86725</v>
      </c>
    </row>
    <row r="21" spans="2:16" x14ac:dyDescent="0.25">
      <c r="B21">
        <v>2000</v>
      </c>
      <c r="C21">
        <v>132180</v>
      </c>
      <c r="D21">
        <v>66.247299999999996</v>
      </c>
      <c r="E21">
        <v>53322</v>
      </c>
      <c r="L21" s="2" t="s">
        <v>32</v>
      </c>
      <c r="M21" s="3">
        <v>1780083.9999999998</v>
      </c>
      <c r="N21" s="3">
        <v>1606.8999999999999</v>
      </c>
      <c r="O21" s="3">
        <v>857404.19999999984</v>
      </c>
      <c r="P21" s="3">
        <v>2639095.0999999996</v>
      </c>
    </row>
    <row r="22" spans="2:16" x14ac:dyDescent="0.25">
      <c r="B22">
        <v>2001</v>
      </c>
      <c r="C22">
        <v>133731</v>
      </c>
      <c r="D22">
        <v>39.658900000000003</v>
      </c>
      <c r="E22">
        <v>62551.3</v>
      </c>
    </row>
    <row r="23" spans="2:16" x14ac:dyDescent="0.25">
      <c r="B23">
        <v>2002</v>
      </c>
      <c r="C23">
        <v>109994</v>
      </c>
      <c r="D23">
        <v>23.741800000000001</v>
      </c>
      <c r="E23">
        <v>31878.799999999999</v>
      </c>
      <c r="L23" s="1" t="s">
        <v>3</v>
      </c>
      <c r="M23" s="2">
        <v>30420</v>
      </c>
    </row>
    <row r="24" spans="2:16" x14ac:dyDescent="0.25">
      <c r="B24">
        <v>2003</v>
      </c>
      <c r="C24">
        <v>90469.5</v>
      </c>
      <c r="D24">
        <v>14.212999999999999</v>
      </c>
      <c r="E24">
        <v>16246.8</v>
      </c>
    </row>
    <row r="25" spans="2:16" x14ac:dyDescent="0.25">
      <c r="B25">
        <v>2004</v>
      </c>
      <c r="C25">
        <v>98336.4</v>
      </c>
      <c r="D25">
        <v>38.783000000000001</v>
      </c>
      <c r="E25">
        <v>45914.6</v>
      </c>
      <c r="L25" s="1" t="s">
        <v>35</v>
      </c>
      <c r="M25" s="1" t="s">
        <v>33</v>
      </c>
    </row>
    <row r="26" spans="2:16" x14ac:dyDescent="0.25">
      <c r="B26">
        <v>2005</v>
      </c>
      <c r="C26">
        <v>106887</v>
      </c>
      <c r="D26">
        <v>105.827</v>
      </c>
      <c r="E26">
        <v>129758</v>
      </c>
      <c r="G26" t="s">
        <v>40</v>
      </c>
      <c r="H26" t="s">
        <v>36</v>
      </c>
      <c r="I26" t="s">
        <v>37</v>
      </c>
      <c r="J26" t="s">
        <v>38</v>
      </c>
      <c r="L26" s="1" t="s">
        <v>31</v>
      </c>
      <c r="M26" t="s">
        <v>21</v>
      </c>
      <c r="N26" t="s">
        <v>27</v>
      </c>
      <c r="O26" t="s">
        <v>28</v>
      </c>
      <c r="P26" t="s">
        <v>32</v>
      </c>
    </row>
    <row r="27" spans="2:16" x14ac:dyDescent="0.25">
      <c r="B27">
        <v>2006</v>
      </c>
      <c r="C27">
        <v>99418.5</v>
      </c>
      <c r="D27">
        <v>69.041700000000006</v>
      </c>
      <c r="E27">
        <v>115269</v>
      </c>
      <c r="G27" s="2">
        <v>1984</v>
      </c>
      <c r="H27">
        <f>SQRT(M27)</f>
        <v>3630.88302836087</v>
      </c>
      <c r="I27">
        <f>SQRT(N27)</f>
        <v>5.1225683801103035</v>
      </c>
      <c r="J27">
        <f>SQRT(O27)</f>
        <v>10708.607140522197</v>
      </c>
      <c r="L27" s="2">
        <v>1984</v>
      </c>
      <c r="M27" s="3">
        <v>13183311.565639</v>
      </c>
      <c r="N27" s="3">
        <v>26.240706808905902</v>
      </c>
      <c r="O27" s="3">
        <v>114674266.89004301</v>
      </c>
      <c r="P27" s="3">
        <v>127857604.69638881</v>
      </c>
    </row>
    <row r="28" spans="2:16" x14ac:dyDescent="0.25">
      <c r="B28">
        <v>2007</v>
      </c>
      <c r="C28">
        <v>92471.5</v>
      </c>
      <c r="D28">
        <v>45.0428</v>
      </c>
      <c r="E28">
        <v>102398</v>
      </c>
      <c r="G28" s="2">
        <v>1987</v>
      </c>
      <c r="H28">
        <f t="shared" ref="H28:J42" si="2">SQRT(M28)</f>
        <v>35670.896942141502</v>
      </c>
      <c r="I28">
        <f t="shared" si="2"/>
        <v>488.91753245636835</v>
      </c>
      <c r="J28">
        <f t="shared" si="2"/>
        <v>16122.546615963838</v>
      </c>
      <c r="L28" s="2">
        <v>1987</v>
      </c>
      <c r="M28" s="3">
        <v>1272412888.6568799</v>
      </c>
      <c r="N28" s="3">
        <v>239040.35354322399</v>
      </c>
      <c r="O28" s="3">
        <v>259936509.38392699</v>
      </c>
      <c r="P28" s="3">
        <v>1532588438.3943501</v>
      </c>
    </row>
    <row r="29" spans="2:16" x14ac:dyDescent="0.25">
      <c r="B29">
        <v>2008</v>
      </c>
      <c r="C29">
        <v>79431.600000000006</v>
      </c>
      <c r="D29">
        <v>53.156100000000002</v>
      </c>
      <c r="E29">
        <v>71761.5</v>
      </c>
      <c r="G29" s="2">
        <v>1990</v>
      </c>
      <c r="H29">
        <f t="shared" si="2"/>
        <v>42581.50415985455</v>
      </c>
      <c r="I29">
        <f t="shared" si="2"/>
        <v>205.38104037321727</v>
      </c>
      <c r="J29">
        <f t="shared" si="2"/>
        <v>15981.847834826547</v>
      </c>
      <c r="L29" s="2">
        <v>1990</v>
      </c>
      <c r="M29" s="3">
        <v>1813184496.5157101</v>
      </c>
      <c r="N29" s="3">
        <v>42181.371744785101</v>
      </c>
      <c r="O29" s="3">
        <v>255419460.21555001</v>
      </c>
      <c r="P29" s="3">
        <v>2068646138.1030049</v>
      </c>
    </row>
    <row r="30" spans="2:16" x14ac:dyDescent="0.25">
      <c r="B30">
        <v>2009</v>
      </c>
      <c r="C30">
        <v>68230.399999999994</v>
      </c>
      <c r="D30">
        <v>62.730800000000002</v>
      </c>
      <c r="E30">
        <v>50291.3</v>
      </c>
      <c r="G30" s="2">
        <v>1993</v>
      </c>
      <c r="H30">
        <f t="shared" si="2"/>
        <v>35996.125124609731</v>
      </c>
      <c r="I30">
        <f t="shared" si="2"/>
        <v>21.710933734891345</v>
      </c>
      <c r="J30">
        <f t="shared" si="2"/>
        <v>7901.0391885168883</v>
      </c>
      <c r="L30" s="2">
        <v>1993</v>
      </c>
      <c r="M30" s="3">
        <v>1295721023.9865601</v>
      </c>
      <c r="N30" s="3">
        <v>471.36464364084298</v>
      </c>
      <c r="O30" s="3">
        <v>62426420.258479603</v>
      </c>
      <c r="P30" s="3">
        <v>1358147915.6096833</v>
      </c>
    </row>
    <row r="31" spans="2:16" x14ac:dyDescent="0.25">
      <c r="B31">
        <v>2010</v>
      </c>
      <c r="C31">
        <v>85117.1</v>
      </c>
      <c r="D31">
        <v>46.719000000000001</v>
      </c>
      <c r="E31">
        <v>46880.5</v>
      </c>
      <c r="G31" s="2">
        <v>1996</v>
      </c>
      <c r="H31">
        <f t="shared" si="2"/>
        <v>23953.709013983429</v>
      </c>
      <c r="I31">
        <f t="shared" si="2"/>
        <v>64.681706807255708</v>
      </c>
      <c r="J31">
        <f t="shared" si="2"/>
        <v>11556.39253791684</v>
      </c>
      <c r="L31" s="2">
        <v>1996</v>
      </c>
      <c r="M31" s="3">
        <v>573780175.52659094</v>
      </c>
      <c r="N31" s="3">
        <v>4183.7231954997897</v>
      </c>
      <c r="O31" s="3">
        <v>133550208.49042</v>
      </c>
      <c r="P31" s="3">
        <v>707334567.74020648</v>
      </c>
    </row>
    <row r="32" spans="2:16" x14ac:dyDescent="0.25">
      <c r="B32">
        <v>2011</v>
      </c>
      <c r="C32">
        <v>106183</v>
      </c>
      <c r="D32">
        <v>34.7941</v>
      </c>
      <c r="E32">
        <v>43700.9</v>
      </c>
      <c r="G32" s="2">
        <v>1999</v>
      </c>
      <c r="H32">
        <f t="shared" si="2"/>
        <v>145744.91236757461</v>
      </c>
      <c r="I32">
        <f t="shared" si="2"/>
        <v>55.087717488389366</v>
      </c>
      <c r="J32">
        <f t="shared" si="2"/>
        <v>19988.007010785419</v>
      </c>
      <c r="L32" s="2">
        <v>1999</v>
      </c>
      <c r="M32" s="3">
        <v>21241579481.032001</v>
      </c>
      <c r="N32" s="3">
        <v>3034.6566180805999</v>
      </c>
      <c r="O32" s="3">
        <v>399520424.26320702</v>
      </c>
      <c r="P32" s="3">
        <v>21641102939.951824</v>
      </c>
    </row>
    <row r="33" spans="2:16" x14ac:dyDescent="0.25">
      <c r="B33">
        <v>2012</v>
      </c>
      <c r="C33">
        <v>115089</v>
      </c>
      <c r="D33">
        <v>44.815399999999997</v>
      </c>
      <c r="E33">
        <v>36715.599999999999</v>
      </c>
      <c r="G33" s="2">
        <v>2001</v>
      </c>
      <c r="H33">
        <f t="shared" si="2"/>
        <v>200017.1267888835</v>
      </c>
      <c r="I33">
        <v>-9</v>
      </c>
      <c r="J33">
        <f t="shared" si="2"/>
        <v>47042.389201660983</v>
      </c>
      <c r="L33" s="2">
        <v>2001</v>
      </c>
      <c r="M33" s="3">
        <v>40006851008.880302</v>
      </c>
      <c r="N33" s="3"/>
      <c r="O33" s="3">
        <v>2212986381.80055</v>
      </c>
      <c r="P33" s="3">
        <v>42219837390.680855</v>
      </c>
    </row>
    <row r="34" spans="2:16" x14ac:dyDescent="0.25">
      <c r="B34">
        <v>2013</v>
      </c>
      <c r="C34">
        <v>124741</v>
      </c>
      <c r="D34">
        <v>57.722999999999999</v>
      </c>
      <c r="E34">
        <v>30846.9</v>
      </c>
      <c r="G34" s="2">
        <v>2003</v>
      </c>
      <c r="H34">
        <f t="shared" si="2"/>
        <v>31729.868193500428</v>
      </c>
      <c r="I34">
        <f t="shared" si="2"/>
        <v>5.1894004259149531</v>
      </c>
      <c r="J34">
        <f t="shared" si="2"/>
        <v>3790.2656248809394</v>
      </c>
      <c r="L34" s="2">
        <v>2003</v>
      </c>
      <c r="M34" s="3">
        <v>1006784535.57691</v>
      </c>
      <c r="N34" s="3">
        <v>26.9298767804863</v>
      </c>
      <c r="O34" s="3">
        <v>14366113.5071541</v>
      </c>
      <c r="P34" s="3">
        <v>1021150676.0139409</v>
      </c>
    </row>
    <row r="35" spans="2:16" x14ac:dyDescent="0.25">
      <c r="B35">
        <v>2014</v>
      </c>
      <c r="C35">
        <v>88264.3</v>
      </c>
      <c r="D35">
        <v>31.177800000000001</v>
      </c>
      <c r="E35">
        <v>16847.900000000001</v>
      </c>
      <c r="G35" s="2">
        <v>2005</v>
      </c>
      <c r="H35">
        <f t="shared" si="2"/>
        <v>57824.849444488398</v>
      </c>
      <c r="I35">
        <f t="shared" si="2"/>
        <v>94.855090071760614</v>
      </c>
      <c r="J35">
        <f t="shared" si="2"/>
        <v>119140.80272781823</v>
      </c>
      <c r="L35" s="2">
        <v>2005</v>
      </c>
      <c r="M35" s="3">
        <v>3343713213.27775</v>
      </c>
      <c r="N35" s="3">
        <v>8997.4881125218199</v>
      </c>
      <c r="O35" s="3">
        <v>14194530874.628901</v>
      </c>
      <c r="P35" s="3">
        <v>17538253085.394764</v>
      </c>
    </row>
    <row r="36" spans="2:16" x14ac:dyDescent="0.25">
      <c r="B36">
        <v>2015</v>
      </c>
      <c r="C36">
        <v>62454</v>
      </c>
      <c r="D36">
        <v>16.84</v>
      </c>
      <c r="E36">
        <v>9201.9599999999991</v>
      </c>
      <c r="G36" s="2">
        <v>2007</v>
      </c>
      <c r="H36">
        <f t="shared" si="2"/>
        <v>63083.231950906891</v>
      </c>
      <c r="I36">
        <f t="shared" si="2"/>
        <v>22.99299893623348</v>
      </c>
      <c r="J36">
        <f t="shared" si="2"/>
        <v>56339.551783305833</v>
      </c>
      <c r="L36" s="2">
        <v>2007</v>
      </c>
      <c r="M36" s="3">
        <v>3979494153.3719201</v>
      </c>
      <c r="N36" s="3">
        <v>528.67800008163397</v>
      </c>
      <c r="O36" s="3">
        <v>3174145095.1437998</v>
      </c>
      <c r="P36" s="3">
        <v>7153639777.1937199</v>
      </c>
    </row>
    <row r="37" spans="2:16" x14ac:dyDescent="0.25">
      <c r="B37">
        <v>2016</v>
      </c>
      <c r="C37">
        <v>68730.2</v>
      </c>
      <c r="D37">
        <v>14.569900000000001</v>
      </c>
      <c r="E37">
        <v>16937.3</v>
      </c>
      <c r="G37" s="2">
        <v>2009</v>
      </c>
      <c r="H37">
        <f t="shared" si="2"/>
        <v>20081.637049763474</v>
      </c>
      <c r="I37">
        <f t="shared" si="2"/>
        <v>37.817204592618161</v>
      </c>
      <c r="J37">
        <f t="shared" si="2"/>
        <v>20765.738322629033</v>
      </c>
      <c r="L37" s="2">
        <v>2009</v>
      </c>
      <c r="M37" s="3">
        <v>403272146.59843302</v>
      </c>
      <c r="N37" s="3">
        <v>1430.14096319994</v>
      </c>
      <c r="O37" s="3">
        <v>431215888.08390403</v>
      </c>
      <c r="P37" s="3">
        <v>834489464.82330024</v>
      </c>
    </row>
    <row r="38" spans="2:16" x14ac:dyDescent="0.25">
      <c r="B38">
        <v>2017</v>
      </c>
      <c r="C38">
        <v>75637.2</v>
      </c>
      <c r="D38">
        <v>12.6058</v>
      </c>
      <c r="E38">
        <v>31175</v>
      </c>
      <c r="G38" s="2">
        <v>2011</v>
      </c>
      <c r="H38">
        <f t="shared" si="2"/>
        <v>60090.099201650431</v>
      </c>
      <c r="I38">
        <f t="shared" si="2"/>
        <v>20.036021815064085</v>
      </c>
      <c r="J38">
        <f t="shared" si="2"/>
        <v>29898.290542882849</v>
      </c>
      <c r="L38" s="2">
        <v>2011</v>
      </c>
      <c r="M38" s="3">
        <v>3610820022.0641899</v>
      </c>
      <c r="N38" s="3">
        <v>401.44217017372398</v>
      </c>
      <c r="O38" s="3">
        <v>893907777.38663805</v>
      </c>
      <c r="P38" s="3">
        <v>4504728200.8929977</v>
      </c>
    </row>
    <row r="39" spans="2:16" x14ac:dyDescent="0.25">
      <c r="B39">
        <v>2018</v>
      </c>
      <c r="C39">
        <v>67084.2</v>
      </c>
      <c r="D39">
        <v>5.8361400000000003</v>
      </c>
      <c r="E39">
        <v>33556</v>
      </c>
      <c r="G39" s="2">
        <v>2013</v>
      </c>
      <c r="H39">
        <f t="shared" si="2"/>
        <v>218777.74777322373</v>
      </c>
      <c r="I39">
        <f t="shared" si="2"/>
        <v>46.738243064646646</v>
      </c>
      <c r="J39">
        <f t="shared" si="2"/>
        <v>28395.070396917614</v>
      </c>
      <c r="L39" s="2">
        <v>2013</v>
      </c>
      <c r="M39" s="3">
        <v>47863702920.724297</v>
      </c>
      <c r="N39" s="3">
        <v>2184.4633647699902</v>
      </c>
      <c r="O39" s="3">
        <v>806280022.84590697</v>
      </c>
      <c r="P39" s="3">
        <v>48669985128.033569</v>
      </c>
    </row>
    <row r="40" spans="2:16" x14ac:dyDescent="0.25">
      <c r="B40">
        <v>2019</v>
      </c>
      <c r="C40">
        <v>59498.400000000001</v>
      </c>
      <c r="D40">
        <v>2.7019799999999998</v>
      </c>
      <c r="E40">
        <v>36118.800000000003</v>
      </c>
      <c r="G40" s="2">
        <v>2015</v>
      </c>
      <c r="H40">
        <f t="shared" si="2"/>
        <v>16488.464172861008</v>
      </c>
      <c r="I40">
        <f t="shared" si="2"/>
        <v>12.325223395202539</v>
      </c>
      <c r="J40">
        <f t="shared" si="2"/>
        <v>2580.5007410181515</v>
      </c>
      <c r="L40" s="2">
        <v>2015</v>
      </c>
      <c r="M40" s="3">
        <v>271869450.77972102</v>
      </c>
      <c r="N40" s="3">
        <v>151.91113174164801</v>
      </c>
      <c r="O40" s="3">
        <v>6658984.07439523</v>
      </c>
      <c r="P40" s="3">
        <v>278528586.765248</v>
      </c>
    </row>
    <row r="41" spans="2:16" x14ac:dyDescent="0.25">
      <c r="B41">
        <v>2020</v>
      </c>
      <c r="C41">
        <v>59498.400000000001</v>
      </c>
      <c r="D41">
        <v>2.7019799999999998</v>
      </c>
      <c r="E41">
        <v>36118.800000000003</v>
      </c>
      <c r="G41" s="2">
        <v>2017</v>
      </c>
      <c r="H41">
        <f t="shared" si="2"/>
        <v>65654.157986411868</v>
      </c>
      <c r="I41">
        <f t="shared" si="2"/>
        <v>19.095014265631853</v>
      </c>
      <c r="J41">
        <f t="shared" si="2"/>
        <v>17280.259930316559</v>
      </c>
      <c r="L41" s="2">
        <v>2017</v>
      </c>
      <c r="M41" s="3">
        <v>4310468460.9047298</v>
      </c>
      <c r="N41" s="3">
        <v>364.61956980468398</v>
      </c>
      <c r="O41" s="3">
        <v>298607383.25930399</v>
      </c>
      <c r="P41" s="3">
        <v>4609076208.7836037</v>
      </c>
    </row>
    <row r="42" spans="2:16" x14ac:dyDescent="0.25">
      <c r="B42">
        <v>2021</v>
      </c>
      <c r="C42">
        <v>59498.400000000001</v>
      </c>
      <c r="D42">
        <v>2.7019799999999998</v>
      </c>
      <c r="E42">
        <v>36118.800000000003</v>
      </c>
      <c r="G42" s="2">
        <v>2019</v>
      </c>
      <c r="H42">
        <f t="shared" si="2"/>
        <v>26230.509172349248</v>
      </c>
      <c r="I42">
        <v>0.1</v>
      </c>
      <c r="J42">
        <f t="shared" si="2"/>
        <v>15962.560748546017</v>
      </c>
      <c r="L42" s="2">
        <v>2019</v>
      </c>
      <c r="M42" s="3">
        <v>688039611.44069803</v>
      </c>
      <c r="N42" s="3">
        <v>0</v>
      </c>
      <c r="O42" s="3">
        <v>254803345.65102199</v>
      </c>
      <c r="P42" s="3">
        <v>942842957.09171999</v>
      </c>
    </row>
    <row r="43" spans="2:16" x14ac:dyDescent="0.25">
      <c r="L43" s="2" t="s">
        <v>32</v>
      </c>
      <c r="M43" s="3">
        <v>131694876900.90234</v>
      </c>
      <c r="N43" s="3">
        <v>303023.38364111318</v>
      </c>
      <c r="O43" s="3">
        <v>23513029155.883202</v>
      </c>
      <c r="P43" s="3">
        <v>155208209080.16919</v>
      </c>
    </row>
    <row r="45" spans="2:16" x14ac:dyDescent="0.25">
      <c r="B45" t="s">
        <v>41</v>
      </c>
      <c r="C45">
        <v>5358</v>
      </c>
    </row>
    <row r="47" spans="2:16" x14ac:dyDescent="0.25">
      <c r="C47" t="s">
        <v>36</v>
      </c>
      <c r="D47" t="s">
        <v>37</v>
      </c>
      <c r="E47" t="s">
        <v>38</v>
      </c>
    </row>
    <row r="48" spans="2:16" x14ac:dyDescent="0.25">
      <c r="B48" t="s">
        <v>42</v>
      </c>
      <c r="C48" s="7">
        <f>C42/SUM($C$42:$E$42)</f>
        <v>0.62223866337412459</v>
      </c>
      <c r="D48" s="7">
        <f>D42/SUM($C$42:$E$42)</f>
        <v>2.8257506481915765E-5</v>
      </c>
      <c r="E48" s="7">
        <f>E42/SUM($C$42:$E$42)</f>
        <v>0.37773307911939363</v>
      </c>
    </row>
    <row r="49" spans="2:6" x14ac:dyDescent="0.25">
      <c r="B49" t="s">
        <v>41</v>
      </c>
      <c r="C49">
        <f>C48*$C$45</f>
        <v>3333.9547583585595</v>
      </c>
      <c r="D49">
        <f t="shared" ref="D49:E49" si="3">D48*$C$45</f>
        <v>0.15140371973010466</v>
      </c>
      <c r="E49">
        <f t="shared" si="3"/>
        <v>2023.8938379217111</v>
      </c>
    </row>
    <row r="50" spans="2:6" x14ac:dyDescent="0.25">
      <c r="B50" t="s">
        <v>43</v>
      </c>
      <c r="C50">
        <v>3334</v>
      </c>
      <c r="D50">
        <v>1</v>
      </c>
      <c r="E50">
        <v>2023</v>
      </c>
      <c r="F50">
        <f>SUM(C50:E50)</f>
        <v>5358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>
      <selection sqref="A1:T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>
        <v>1984</v>
      </c>
      <c r="C2" t="s">
        <v>21</v>
      </c>
      <c r="D2">
        <v>30060</v>
      </c>
      <c r="E2" t="s">
        <v>22</v>
      </c>
      <c r="F2" t="s">
        <v>23</v>
      </c>
      <c r="G2">
        <v>485</v>
      </c>
      <c r="H2">
        <v>128</v>
      </c>
      <c r="I2">
        <v>291.07114655891002</v>
      </c>
      <c r="J2">
        <v>3883.9537300482598</v>
      </c>
      <c r="K2">
        <v>529.92042298773697</v>
      </c>
      <c r="L2">
        <v>14574.598830467799</v>
      </c>
      <c r="M2">
        <v>49349.9</v>
      </c>
      <c r="N2">
        <v>111641624.23172</v>
      </c>
      <c r="O2">
        <v>27774</v>
      </c>
      <c r="P2">
        <v>70926</v>
      </c>
      <c r="Q2">
        <v>89843034</v>
      </c>
      <c r="R2">
        <v>418936990255785</v>
      </c>
      <c r="S2">
        <v>48047479</v>
      </c>
      <c r="T2">
        <v>131638589</v>
      </c>
    </row>
    <row r="3" spans="1:20" x14ac:dyDescent="0.25">
      <c r="A3" t="s">
        <v>20</v>
      </c>
      <c r="B3">
        <v>1984</v>
      </c>
      <c r="C3" t="s">
        <v>21</v>
      </c>
      <c r="D3">
        <v>30150</v>
      </c>
      <c r="E3" t="s">
        <v>24</v>
      </c>
      <c r="G3">
        <v>485</v>
      </c>
      <c r="H3">
        <v>115</v>
      </c>
      <c r="I3">
        <v>66.865630336985703</v>
      </c>
      <c r="J3">
        <v>798.265209581416</v>
      </c>
      <c r="K3">
        <v>62.7243806615596</v>
      </c>
      <c r="L3">
        <v>564.81502529855595</v>
      </c>
      <c r="M3">
        <v>11336.2</v>
      </c>
      <c r="N3">
        <v>22945593.783949599</v>
      </c>
      <c r="O3">
        <v>1555</v>
      </c>
      <c r="P3">
        <v>21118</v>
      </c>
      <c r="Q3">
        <v>10634591</v>
      </c>
      <c r="R3">
        <v>16235226060230.9</v>
      </c>
      <c r="S3">
        <v>2406769</v>
      </c>
      <c r="T3">
        <v>18862413</v>
      </c>
    </row>
    <row r="4" spans="1:20" x14ac:dyDescent="0.25">
      <c r="A4" t="s">
        <v>20</v>
      </c>
      <c r="B4">
        <v>1984</v>
      </c>
      <c r="C4" t="s">
        <v>21</v>
      </c>
      <c r="D4">
        <v>30420</v>
      </c>
      <c r="E4" t="s">
        <v>25</v>
      </c>
      <c r="F4" t="s">
        <v>26</v>
      </c>
      <c r="G4">
        <v>485</v>
      </c>
      <c r="H4">
        <v>85</v>
      </c>
      <c r="I4">
        <v>68.487210856578898</v>
      </c>
      <c r="J4">
        <v>458.640515865981</v>
      </c>
      <c r="K4">
        <v>131.88103093760901</v>
      </c>
      <c r="L4">
        <v>1946.5470657328301</v>
      </c>
      <c r="M4">
        <v>11612.5</v>
      </c>
      <c r="N4">
        <v>13183311.565639</v>
      </c>
      <c r="O4">
        <v>4351</v>
      </c>
      <c r="P4">
        <v>18874</v>
      </c>
      <c r="Q4">
        <v>22359906</v>
      </c>
      <c r="R4">
        <v>55952179445557.203</v>
      </c>
      <c r="S4">
        <v>7399668</v>
      </c>
      <c r="T4">
        <v>37320144</v>
      </c>
    </row>
    <row r="5" spans="1:20" x14ac:dyDescent="0.25">
      <c r="A5" t="s">
        <v>20</v>
      </c>
      <c r="B5">
        <v>1984</v>
      </c>
      <c r="C5" t="s">
        <v>27</v>
      </c>
      <c r="D5">
        <v>30060</v>
      </c>
      <c r="E5" t="s">
        <v>22</v>
      </c>
      <c r="F5" t="s">
        <v>23</v>
      </c>
      <c r="G5">
        <v>202</v>
      </c>
      <c r="H5">
        <v>152</v>
      </c>
      <c r="I5">
        <v>1428.12507351984</v>
      </c>
      <c r="J5">
        <v>257385.12952215099</v>
      </c>
      <c r="K5">
        <v>3561.6350028412098</v>
      </c>
      <c r="L5">
        <v>1753291.7444132301</v>
      </c>
      <c r="M5">
        <v>110656.4</v>
      </c>
      <c r="N5">
        <v>1545302324.8572299</v>
      </c>
      <c r="O5">
        <v>27318</v>
      </c>
      <c r="P5">
        <v>193994</v>
      </c>
      <c r="Q5">
        <v>275971807</v>
      </c>
      <c r="R5">
        <v>1.0526504828872E+16</v>
      </c>
      <c r="S5">
        <v>58462443</v>
      </c>
      <c r="T5">
        <v>493481171</v>
      </c>
    </row>
    <row r="6" spans="1:20" x14ac:dyDescent="0.25">
      <c r="A6" t="s">
        <v>20</v>
      </c>
      <c r="B6">
        <v>1984</v>
      </c>
      <c r="C6" t="s">
        <v>27</v>
      </c>
      <c r="D6">
        <v>30150</v>
      </c>
      <c r="E6" t="s">
        <v>24</v>
      </c>
      <c r="G6">
        <v>202</v>
      </c>
      <c r="H6">
        <v>52</v>
      </c>
      <c r="I6">
        <v>137.73439685186199</v>
      </c>
      <c r="J6">
        <v>1595.6628145966699</v>
      </c>
      <c r="K6">
        <v>107.970111454506</v>
      </c>
      <c r="L6">
        <v>1043.70823826476</v>
      </c>
      <c r="M6">
        <v>10672.3</v>
      </c>
      <c r="N6">
        <v>9580124.0019667093</v>
      </c>
      <c r="O6">
        <v>4352</v>
      </c>
      <c r="P6">
        <v>16993</v>
      </c>
      <c r="Q6">
        <v>8365223</v>
      </c>
      <c r="R6">
        <v>6266270200059.7803</v>
      </c>
      <c r="S6">
        <v>3253583</v>
      </c>
      <c r="T6">
        <v>13476863</v>
      </c>
    </row>
    <row r="7" spans="1:20" x14ac:dyDescent="0.25">
      <c r="A7" t="s">
        <v>20</v>
      </c>
      <c r="B7">
        <v>1984</v>
      </c>
      <c r="C7" t="s">
        <v>27</v>
      </c>
      <c r="D7">
        <v>30420</v>
      </c>
      <c r="E7" t="s">
        <v>25</v>
      </c>
      <c r="F7" t="s">
        <v>26</v>
      </c>
      <c r="G7">
        <v>202</v>
      </c>
      <c r="H7">
        <v>1</v>
      </c>
      <c r="I7">
        <v>6.5892316827629999E-2</v>
      </c>
      <c r="J7">
        <v>4.3706448971959997E-3</v>
      </c>
      <c r="K7">
        <v>3.5691671614966003E-2</v>
      </c>
      <c r="L7">
        <v>1.3282228803520001E-3</v>
      </c>
      <c r="M7">
        <v>5.0999999999999996</v>
      </c>
      <c r="N7">
        <v>26.240706808905902</v>
      </c>
      <c r="O7">
        <v>0</v>
      </c>
      <c r="P7">
        <v>16</v>
      </c>
      <c r="Q7">
        <v>2824</v>
      </c>
      <c r="R7">
        <v>7974454.1137550399</v>
      </c>
      <c r="S7">
        <v>0</v>
      </c>
      <c r="T7">
        <v>8811</v>
      </c>
    </row>
    <row r="8" spans="1:20" x14ac:dyDescent="0.25">
      <c r="A8" t="s">
        <v>20</v>
      </c>
      <c r="B8">
        <v>1984</v>
      </c>
      <c r="C8" t="s">
        <v>28</v>
      </c>
      <c r="D8">
        <v>30060</v>
      </c>
      <c r="E8" t="s">
        <v>22</v>
      </c>
      <c r="F8" t="s">
        <v>23</v>
      </c>
      <c r="G8">
        <v>242</v>
      </c>
      <c r="H8">
        <v>67</v>
      </c>
      <c r="I8">
        <v>930.06462678203104</v>
      </c>
      <c r="J8">
        <v>350061.373089623</v>
      </c>
      <c r="K8">
        <v>1601.95708657303</v>
      </c>
      <c r="L8">
        <v>964555.654665504</v>
      </c>
      <c r="M8">
        <v>60666</v>
      </c>
      <c r="N8">
        <v>1489391490.10585</v>
      </c>
      <c r="O8">
        <v>0</v>
      </c>
      <c r="P8">
        <v>139472</v>
      </c>
      <c r="Q8">
        <v>104493034</v>
      </c>
      <c r="R8">
        <v>4103854621585120</v>
      </c>
      <c r="S8">
        <v>0</v>
      </c>
      <c r="T8">
        <v>235306280</v>
      </c>
    </row>
    <row r="9" spans="1:20" x14ac:dyDescent="0.25">
      <c r="A9" t="s">
        <v>20</v>
      </c>
      <c r="B9">
        <v>1984</v>
      </c>
      <c r="C9" t="s">
        <v>28</v>
      </c>
      <c r="D9">
        <v>30150</v>
      </c>
      <c r="E9" t="s">
        <v>24</v>
      </c>
      <c r="G9">
        <v>242</v>
      </c>
      <c r="H9">
        <v>37</v>
      </c>
      <c r="I9">
        <v>55.7938022780829</v>
      </c>
      <c r="J9">
        <v>538.64700487921095</v>
      </c>
      <c r="K9">
        <v>63.6441372222288</v>
      </c>
      <c r="L9">
        <v>710.74817583421805</v>
      </c>
      <c r="M9">
        <v>3639.9</v>
      </c>
      <c r="N9">
        <v>2291758.8940403</v>
      </c>
      <c r="O9">
        <v>580</v>
      </c>
      <c r="P9">
        <v>6699</v>
      </c>
      <c r="Q9">
        <v>4152013</v>
      </c>
      <c r="R9">
        <v>3023990551578.8701</v>
      </c>
      <c r="S9">
        <v>637570</v>
      </c>
      <c r="T9">
        <v>7666456</v>
      </c>
    </row>
    <row r="10" spans="1:20" x14ac:dyDescent="0.25">
      <c r="A10" t="s">
        <v>20</v>
      </c>
      <c r="B10">
        <v>1984</v>
      </c>
      <c r="C10" t="s">
        <v>28</v>
      </c>
      <c r="D10">
        <v>30420</v>
      </c>
      <c r="E10" t="s">
        <v>25</v>
      </c>
      <c r="F10" t="s">
        <v>26</v>
      </c>
      <c r="G10">
        <v>242</v>
      </c>
      <c r="H10">
        <v>71</v>
      </c>
      <c r="I10">
        <v>424.90151666451197</v>
      </c>
      <c r="J10">
        <v>26952.639109493801</v>
      </c>
      <c r="K10">
        <v>758.16092953763302</v>
      </c>
      <c r="L10">
        <v>66283.231039216902</v>
      </c>
      <c r="M10">
        <v>27716.1</v>
      </c>
      <c r="N10">
        <v>114674266.89004301</v>
      </c>
      <c r="O10">
        <v>6074</v>
      </c>
      <c r="P10">
        <v>49358</v>
      </c>
      <c r="Q10">
        <v>49453067</v>
      </c>
      <c r="R10">
        <v>282012492195919</v>
      </c>
      <c r="S10">
        <v>15513954</v>
      </c>
      <c r="T10">
        <v>83392180</v>
      </c>
    </row>
    <row r="11" spans="1:20" x14ac:dyDescent="0.25">
      <c r="A11" t="s">
        <v>20</v>
      </c>
      <c r="B11">
        <v>1987</v>
      </c>
      <c r="C11" t="s">
        <v>21</v>
      </c>
      <c r="D11">
        <v>30060</v>
      </c>
      <c r="E11" t="s">
        <v>22</v>
      </c>
      <c r="F11" t="s">
        <v>23</v>
      </c>
      <c r="G11">
        <v>446</v>
      </c>
      <c r="H11">
        <v>153</v>
      </c>
      <c r="I11">
        <v>449.80659636447399</v>
      </c>
      <c r="J11">
        <v>55563.071679607798</v>
      </c>
      <c r="K11">
        <v>807.26829815678605</v>
      </c>
      <c r="L11">
        <v>167478.17641194499</v>
      </c>
      <c r="M11">
        <v>76260.5</v>
      </c>
      <c r="N11">
        <v>1597122932.13591</v>
      </c>
      <c r="O11">
        <v>0</v>
      </c>
      <c r="P11">
        <v>160585</v>
      </c>
      <c r="Q11">
        <v>136865127</v>
      </c>
      <c r="R11">
        <v>4814046957702470</v>
      </c>
      <c r="S11">
        <v>0</v>
      </c>
      <c r="T11">
        <v>283263961</v>
      </c>
    </row>
    <row r="12" spans="1:20" x14ac:dyDescent="0.25">
      <c r="A12" t="s">
        <v>20</v>
      </c>
      <c r="B12">
        <v>1987</v>
      </c>
      <c r="C12" t="s">
        <v>21</v>
      </c>
      <c r="D12">
        <v>30150</v>
      </c>
      <c r="E12" t="s">
        <v>24</v>
      </c>
      <c r="G12">
        <v>446</v>
      </c>
      <c r="H12">
        <v>151</v>
      </c>
      <c r="I12">
        <v>317.22360910184398</v>
      </c>
      <c r="J12">
        <v>23304.147497304501</v>
      </c>
      <c r="K12">
        <v>306.25728550573098</v>
      </c>
      <c r="L12">
        <v>25377.288230619099</v>
      </c>
      <c r="M12">
        <v>53782</v>
      </c>
      <c r="N12">
        <v>669861965.09151101</v>
      </c>
      <c r="O12">
        <v>1475</v>
      </c>
      <c r="P12">
        <v>106089</v>
      </c>
      <c r="Q12">
        <v>51923418</v>
      </c>
      <c r="R12">
        <v>729452993928333</v>
      </c>
      <c r="S12">
        <v>0</v>
      </c>
      <c r="T12">
        <v>106507369</v>
      </c>
    </row>
    <row r="13" spans="1:20" x14ac:dyDescent="0.25">
      <c r="A13" t="s">
        <v>20</v>
      </c>
      <c r="B13">
        <v>1987</v>
      </c>
      <c r="C13" t="s">
        <v>21</v>
      </c>
      <c r="D13">
        <v>30420</v>
      </c>
      <c r="E13" t="s">
        <v>25</v>
      </c>
      <c r="F13" t="s">
        <v>26</v>
      </c>
      <c r="G13">
        <v>446</v>
      </c>
      <c r="H13">
        <v>121</v>
      </c>
      <c r="I13">
        <v>536.03442714510197</v>
      </c>
      <c r="J13">
        <v>44266.579056597599</v>
      </c>
      <c r="K13">
        <v>842.39210770452598</v>
      </c>
      <c r="L13">
        <v>82722.257589827306</v>
      </c>
      <c r="M13">
        <v>90878.5</v>
      </c>
      <c r="N13">
        <v>1272412888.6568799</v>
      </c>
      <c r="O13">
        <v>18788</v>
      </c>
      <c r="P13">
        <v>162969</v>
      </c>
      <c r="Q13">
        <v>142820877</v>
      </c>
      <c r="R13">
        <v>2377795370216280</v>
      </c>
      <c r="S13">
        <v>44271575</v>
      </c>
      <c r="T13">
        <v>241370179</v>
      </c>
    </row>
    <row r="14" spans="1:20" x14ac:dyDescent="0.25">
      <c r="A14" t="s">
        <v>20</v>
      </c>
      <c r="B14">
        <v>1987</v>
      </c>
      <c r="C14" t="s">
        <v>27</v>
      </c>
      <c r="D14">
        <v>30060</v>
      </c>
      <c r="E14" t="s">
        <v>22</v>
      </c>
      <c r="F14" t="s">
        <v>23</v>
      </c>
      <c r="G14">
        <v>160</v>
      </c>
      <c r="H14">
        <v>76</v>
      </c>
      <c r="I14">
        <v>1224.00053178803</v>
      </c>
      <c r="J14">
        <v>126982.957271812</v>
      </c>
      <c r="K14">
        <v>2235.3236569071</v>
      </c>
      <c r="L14">
        <v>223825.89864800399</v>
      </c>
      <c r="M14">
        <v>100542.7</v>
      </c>
      <c r="N14">
        <v>856823247.36331606</v>
      </c>
      <c r="O14">
        <v>36760</v>
      </c>
      <c r="P14">
        <v>164325</v>
      </c>
      <c r="Q14">
        <v>183617817</v>
      </c>
      <c r="R14">
        <v>1510275374301480</v>
      </c>
      <c r="S14">
        <v>98936949</v>
      </c>
      <c r="T14">
        <v>268298685</v>
      </c>
    </row>
    <row r="15" spans="1:20" x14ac:dyDescent="0.25">
      <c r="A15" t="s">
        <v>20</v>
      </c>
      <c r="B15">
        <v>1987</v>
      </c>
      <c r="C15" t="s">
        <v>27</v>
      </c>
      <c r="D15">
        <v>30150</v>
      </c>
      <c r="E15" t="s">
        <v>24</v>
      </c>
      <c r="G15">
        <v>160</v>
      </c>
      <c r="H15">
        <v>32</v>
      </c>
      <c r="I15">
        <v>336.93958714148403</v>
      </c>
      <c r="J15">
        <v>24199.221093943299</v>
      </c>
      <c r="K15">
        <v>278.26094477193999</v>
      </c>
      <c r="L15">
        <v>16902.165972544801</v>
      </c>
      <c r="M15">
        <v>27677.1</v>
      </c>
      <c r="N15">
        <v>163285338.81119499</v>
      </c>
      <c r="O15">
        <v>830</v>
      </c>
      <c r="P15">
        <v>54524</v>
      </c>
      <c r="Q15">
        <v>22858125</v>
      </c>
      <c r="R15">
        <v>114048129349121</v>
      </c>
      <c r="S15">
        <v>420849</v>
      </c>
      <c r="T15">
        <v>45295401</v>
      </c>
    </row>
    <row r="16" spans="1:20" x14ac:dyDescent="0.25">
      <c r="A16" t="s">
        <v>20</v>
      </c>
      <c r="B16">
        <v>1987</v>
      </c>
      <c r="C16" t="s">
        <v>27</v>
      </c>
      <c r="D16">
        <v>30420</v>
      </c>
      <c r="E16" t="s">
        <v>25</v>
      </c>
      <c r="F16" t="s">
        <v>26</v>
      </c>
      <c r="G16">
        <v>160</v>
      </c>
      <c r="H16">
        <v>4</v>
      </c>
      <c r="I16">
        <v>6.0904431361612099</v>
      </c>
      <c r="J16">
        <v>35.426269179350498</v>
      </c>
      <c r="K16">
        <v>9.9807404542320004</v>
      </c>
      <c r="L16">
        <v>92.542157073605907</v>
      </c>
      <c r="M16">
        <v>500.4</v>
      </c>
      <c r="N16">
        <v>239040.35354322399</v>
      </c>
      <c r="O16">
        <v>0</v>
      </c>
      <c r="P16">
        <v>1537</v>
      </c>
      <c r="Q16">
        <v>819903</v>
      </c>
      <c r="R16">
        <v>624432390341.05005</v>
      </c>
      <c r="S16">
        <v>0</v>
      </c>
      <c r="T16">
        <v>2495149</v>
      </c>
    </row>
    <row r="17" spans="1:20" x14ac:dyDescent="0.25">
      <c r="A17" t="s">
        <v>20</v>
      </c>
      <c r="B17">
        <v>1987</v>
      </c>
      <c r="C17" t="s">
        <v>28</v>
      </c>
      <c r="D17">
        <v>30060</v>
      </c>
      <c r="E17" t="s">
        <v>22</v>
      </c>
      <c r="F17" t="s">
        <v>23</v>
      </c>
      <c r="G17">
        <v>177</v>
      </c>
      <c r="H17">
        <v>72</v>
      </c>
      <c r="I17">
        <v>987.356154032684</v>
      </c>
      <c r="J17">
        <v>130183.681993562</v>
      </c>
      <c r="K17">
        <v>2458.9524372107298</v>
      </c>
      <c r="L17">
        <v>642198.484399145</v>
      </c>
      <c r="M17">
        <v>64402.6</v>
      </c>
      <c r="N17">
        <v>553887069.57455897</v>
      </c>
      <c r="O17">
        <v>16839</v>
      </c>
      <c r="P17">
        <v>111966</v>
      </c>
      <c r="Q17">
        <v>160392983</v>
      </c>
      <c r="R17">
        <v>2732335045083890</v>
      </c>
      <c r="S17">
        <v>54751792</v>
      </c>
      <c r="T17">
        <v>266034174</v>
      </c>
    </row>
    <row r="18" spans="1:20" x14ac:dyDescent="0.25">
      <c r="A18" t="s">
        <v>20</v>
      </c>
      <c r="B18">
        <v>1987</v>
      </c>
      <c r="C18" t="s">
        <v>28</v>
      </c>
      <c r="D18">
        <v>30150</v>
      </c>
      <c r="E18" t="s">
        <v>24</v>
      </c>
      <c r="G18">
        <v>177</v>
      </c>
      <c r="H18">
        <v>43</v>
      </c>
      <c r="I18">
        <v>195.51512792233601</v>
      </c>
      <c r="J18">
        <v>7213.3693928228304</v>
      </c>
      <c r="K18">
        <v>156.69976345493899</v>
      </c>
      <c r="L18">
        <v>3780.2598880568298</v>
      </c>
      <c r="M18">
        <v>12753.1</v>
      </c>
      <c r="N18">
        <v>30690421.2076829</v>
      </c>
      <c r="O18">
        <v>1557</v>
      </c>
      <c r="P18">
        <v>23949</v>
      </c>
      <c r="Q18">
        <v>10221486</v>
      </c>
      <c r="R18">
        <v>16083713715591.5</v>
      </c>
      <c r="S18">
        <v>2116365</v>
      </c>
      <c r="T18">
        <v>18326607</v>
      </c>
    </row>
    <row r="19" spans="1:20" x14ac:dyDescent="0.25">
      <c r="A19" t="s">
        <v>20</v>
      </c>
      <c r="B19">
        <v>1987</v>
      </c>
      <c r="C19" t="s">
        <v>28</v>
      </c>
      <c r="D19">
        <v>30420</v>
      </c>
      <c r="E19" t="s">
        <v>25</v>
      </c>
      <c r="F19" t="s">
        <v>26</v>
      </c>
      <c r="G19">
        <v>177</v>
      </c>
      <c r="H19">
        <v>77</v>
      </c>
      <c r="I19">
        <v>690.46153415921594</v>
      </c>
      <c r="J19">
        <v>61094.569154946701</v>
      </c>
      <c r="K19">
        <v>1401.58640860796</v>
      </c>
      <c r="L19">
        <v>215865.310288746</v>
      </c>
      <c r="M19">
        <v>45037.8</v>
      </c>
      <c r="N19">
        <v>259936509.38392699</v>
      </c>
      <c r="O19">
        <v>12019</v>
      </c>
      <c r="P19">
        <v>78057</v>
      </c>
      <c r="Q19">
        <v>91421959</v>
      </c>
      <c r="R19">
        <v>918433111644129</v>
      </c>
      <c r="S19">
        <v>29355964</v>
      </c>
      <c r="T19">
        <v>153487954</v>
      </c>
    </row>
    <row r="20" spans="1:20" x14ac:dyDescent="0.25">
      <c r="A20" t="s">
        <v>20</v>
      </c>
      <c r="B20">
        <v>1990</v>
      </c>
      <c r="C20" t="s">
        <v>21</v>
      </c>
      <c r="D20">
        <v>30060</v>
      </c>
      <c r="E20" t="s">
        <v>22</v>
      </c>
      <c r="F20" t="s">
        <v>23</v>
      </c>
      <c r="G20">
        <v>371</v>
      </c>
      <c r="H20">
        <v>142</v>
      </c>
      <c r="I20">
        <v>195.07560510153499</v>
      </c>
      <c r="J20">
        <v>2054.2057331068499</v>
      </c>
      <c r="K20">
        <v>377.37809151302798</v>
      </c>
      <c r="L20">
        <v>5535.1589803137904</v>
      </c>
      <c r="M20">
        <v>31074.400000000001</v>
      </c>
      <c r="N20">
        <v>52118094.934289202</v>
      </c>
      <c r="O20">
        <v>16484</v>
      </c>
      <c r="P20">
        <v>45665</v>
      </c>
      <c r="Q20">
        <v>60111103</v>
      </c>
      <c r="R20">
        <v>140434785359141</v>
      </c>
      <c r="S20">
        <v>36161205</v>
      </c>
      <c r="T20">
        <v>84061001</v>
      </c>
    </row>
    <row r="21" spans="1:20" x14ac:dyDescent="0.25">
      <c r="A21" t="s">
        <v>20</v>
      </c>
      <c r="B21">
        <v>1990</v>
      </c>
      <c r="C21" t="s">
        <v>21</v>
      </c>
      <c r="D21">
        <v>30150</v>
      </c>
      <c r="E21" t="s">
        <v>24</v>
      </c>
      <c r="G21">
        <v>371</v>
      </c>
      <c r="H21">
        <v>68</v>
      </c>
      <c r="I21">
        <v>108.878891937161</v>
      </c>
      <c r="J21">
        <v>2362.8945177931801</v>
      </c>
      <c r="K21">
        <v>71.1847810138282</v>
      </c>
      <c r="L21">
        <v>848.07621613944502</v>
      </c>
      <c r="M21">
        <v>17341.8</v>
      </c>
      <c r="N21">
        <v>59949964.511004001</v>
      </c>
      <c r="O21">
        <v>842</v>
      </c>
      <c r="P21">
        <v>33842</v>
      </c>
      <c r="Q21">
        <v>11339300</v>
      </c>
      <c r="R21">
        <v>21516889000898</v>
      </c>
      <c r="S21">
        <v>1454379</v>
      </c>
      <c r="T21">
        <v>21224221</v>
      </c>
    </row>
    <row r="22" spans="1:20" x14ac:dyDescent="0.25">
      <c r="A22" t="s">
        <v>20</v>
      </c>
      <c r="B22">
        <v>1990</v>
      </c>
      <c r="C22" t="s">
        <v>21</v>
      </c>
      <c r="D22">
        <v>30152</v>
      </c>
      <c r="E22" t="s">
        <v>29</v>
      </c>
      <c r="F22" t="s">
        <v>30</v>
      </c>
      <c r="G22">
        <v>371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20</v>
      </c>
      <c r="B23">
        <v>1990</v>
      </c>
      <c r="C23" t="s">
        <v>21</v>
      </c>
      <c r="D23">
        <v>30420</v>
      </c>
      <c r="E23" t="s">
        <v>25</v>
      </c>
      <c r="F23" t="s">
        <v>26</v>
      </c>
      <c r="G23">
        <v>371</v>
      </c>
      <c r="H23">
        <v>84</v>
      </c>
      <c r="I23">
        <v>463.54485575589899</v>
      </c>
      <c r="J23">
        <v>71465.6587624526</v>
      </c>
      <c r="K23">
        <v>685.442138021814</v>
      </c>
      <c r="L23">
        <v>113799.10248447501</v>
      </c>
      <c r="M23">
        <v>73835.899999999994</v>
      </c>
      <c r="N23">
        <v>1813184496.5157101</v>
      </c>
      <c r="O23">
        <v>0</v>
      </c>
      <c r="P23">
        <v>165812</v>
      </c>
      <c r="Q23">
        <v>109179197</v>
      </c>
      <c r="R23">
        <v>2887243634430200</v>
      </c>
      <c r="S23">
        <v>0</v>
      </c>
      <c r="T23">
        <v>225242645</v>
      </c>
    </row>
    <row r="24" spans="1:20" x14ac:dyDescent="0.25">
      <c r="A24" t="s">
        <v>20</v>
      </c>
      <c r="B24">
        <v>1990</v>
      </c>
      <c r="C24" t="s">
        <v>27</v>
      </c>
      <c r="D24">
        <v>30060</v>
      </c>
      <c r="E24" t="s">
        <v>22</v>
      </c>
      <c r="F24" t="s">
        <v>23</v>
      </c>
      <c r="G24">
        <v>202</v>
      </c>
      <c r="H24">
        <v>129</v>
      </c>
      <c r="I24">
        <v>1391.0539674187401</v>
      </c>
      <c r="J24">
        <v>371157.262626104</v>
      </c>
      <c r="K24">
        <v>2425.83260166216</v>
      </c>
      <c r="L24">
        <v>540523.68104371196</v>
      </c>
      <c r="M24">
        <v>101678.2</v>
      </c>
      <c r="N24">
        <v>1983015906.4249799</v>
      </c>
      <c r="O24">
        <v>3665</v>
      </c>
      <c r="P24">
        <v>199691</v>
      </c>
      <c r="Q24">
        <v>177314825</v>
      </c>
      <c r="R24">
        <v>2887905384701690</v>
      </c>
      <c r="S24">
        <v>59034769</v>
      </c>
      <c r="T24">
        <v>295594881</v>
      </c>
    </row>
    <row r="25" spans="1:20" x14ac:dyDescent="0.25">
      <c r="A25" t="s">
        <v>20</v>
      </c>
      <c r="B25">
        <v>1990</v>
      </c>
      <c r="C25" t="s">
        <v>27</v>
      </c>
      <c r="D25">
        <v>30150</v>
      </c>
      <c r="E25" t="s">
        <v>24</v>
      </c>
      <c r="G25">
        <v>202</v>
      </c>
      <c r="H25">
        <v>25</v>
      </c>
      <c r="I25">
        <v>90.713137947280799</v>
      </c>
      <c r="J25">
        <v>2336.9700215432099</v>
      </c>
      <c r="K25">
        <v>64.129248919773602</v>
      </c>
      <c r="L25">
        <v>1083.1225557027601</v>
      </c>
      <c r="M25">
        <v>6631.2</v>
      </c>
      <c r="N25">
        <v>12485943.8092875</v>
      </c>
      <c r="O25">
        <v>0</v>
      </c>
      <c r="P25">
        <v>13847</v>
      </c>
      <c r="Q25">
        <v>4686667</v>
      </c>
      <c r="R25">
        <v>5786898096427.5498</v>
      </c>
      <c r="S25">
        <v>0</v>
      </c>
      <c r="T25">
        <v>9598897</v>
      </c>
    </row>
    <row r="26" spans="1:20" x14ac:dyDescent="0.25">
      <c r="A26" t="s">
        <v>20</v>
      </c>
      <c r="B26">
        <v>1990</v>
      </c>
      <c r="C26" t="s">
        <v>27</v>
      </c>
      <c r="D26">
        <v>30152</v>
      </c>
      <c r="E26" t="s">
        <v>29</v>
      </c>
      <c r="F26" t="s">
        <v>30</v>
      </c>
      <c r="G26">
        <v>202</v>
      </c>
      <c r="H26">
        <v>3</v>
      </c>
      <c r="I26">
        <v>0.93277964159280002</v>
      </c>
      <c r="J26">
        <v>0.28786052604658402</v>
      </c>
      <c r="K26">
        <v>0.57264674796847004</v>
      </c>
      <c r="L26">
        <v>0.106735448318915</v>
      </c>
      <c r="M26">
        <v>68.099999999999994</v>
      </c>
      <c r="N26">
        <v>1537.97880160918</v>
      </c>
      <c r="O26">
        <v>0</v>
      </c>
      <c r="P26">
        <v>148</v>
      </c>
      <c r="Q26">
        <v>42011</v>
      </c>
      <c r="R26">
        <v>570265257.09947002</v>
      </c>
      <c r="S26">
        <v>0</v>
      </c>
      <c r="T26">
        <v>90846</v>
      </c>
    </row>
    <row r="27" spans="1:20" x14ac:dyDescent="0.25">
      <c r="A27" t="s">
        <v>20</v>
      </c>
      <c r="B27">
        <v>1990</v>
      </c>
      <c r="C27" t="s">
        <v>27</v>
      </c>
      <c r="D27">
        <v>30420</v>
      </c>
      <c r="E27" t="s">
        <v>25</v>
      </c>
      <c r="F27" t="s">
        <v>26</v>
      </c>
      <c r="G27">
        <v>202</v>
      </c>
      <c r="H27">
        <v>11</v>
      </c>
      <c r="I27">
        <v>4.6735755386575297</v>
      </c>
      <c r="J27">
        <v>7.8950059956066099</v>
      </c>
      <c r="K27">
        <v>6.3738432212633702</v>
      </c>
      <c r="L27">
        <v>13.955241503477501</v>
      </c>
      <c r="M27">
        <v>342.6</v>
      </c>
      <c r="N27">
        <v>42181.371744785101</v>
      </c>
      <c r="O27">
        <v>0</v>
      </c>
      <c r="P27">
        <v>772</v>
      </c>
      <c r="Q27">
        <v>466594</v>
      </c>
      <c r="R27">
        <v>74559947132.910202</v>
      </c>
      <c r="S27">
        <v>0</v>
      </c>
      <c r="T27">
        <v>1038102</v>
      </c>
    </row>
    <row r="28" spans="1:20" x14ac:dyDescent="0.25">
      <c r="A28" t="s">
        <v>20</v>
      </c>
      <c r="B28">
        <v>1990</v>
      </c>
      <c r="C28" t="s">
        <v>28</v>
      </c>
      <c r="D28">
        <v>30060</v>
      </c>
      <c r="E28" t="s">
        <v>22</v>
      </c>
      <c r="F28" t="s">
        <v>23</v>
      </c>
      <c r="G28">
        <v>135</v>
      </c>
      <c r="H28">
        <v>38</v>
      </c>
      <c r="I28">
        <v>400.44998907724698</v>
      </c>
      <c r="J28">
        <v>49534.298442429601</v>
      </c>
      <c r="K28">
        <v>1300.52736586839</v>
      </c>
      <c r="L28">
        <v>725901.37137510697</v>
      </c>
      <c r="M28">
        <v>24542.6</v>
      </c>
      <c r="N28">
        <v>186042957.62849301</v>
      </c>
      <c r="O28">
        <v>0</v>
      </c>
      <c r="P28">
        <v>52586</v>
      </c>
      <c r="Q28">
        <v>79703473</v>
      </c>
      <c r="R28">
        <v>2726370259067310</v>
      </c>
      <c r="S28">
        <v>0</v>
      </c>
      <c r="T28">
        <v>187056805</v>
      </c>
    </row>
    <row r="29" spans="1:20" x14ac:dyDescent="0.25">
      <c r="A29" t="s">
        <v>20</v>
      </c>
      <c r="B29">
        <v>1990</v>
      </c>
      <c r="C29" t="s">
        <v>28</v>
      </c>
      <c r="D29">
        <v>30150</v>
      </c>
      <c r="E29" t="s">
        <v>24</v>
      </c>
      <c r="G29">
        <v>135</v>
      </c>
      <c r="H29">
        <v>17</v>
      </c>
      <c r="I29">
        <v>46.554577459008797</v>
      </c>
      <c r="J29">
        <v>564.59761434212305</v>
      </c>
      <c r="K29">
        <v>30.470945512238401</v>
      </c>
      <c r="L29">
        <v>204.97746284348</v>
      </c>
      <c r="M29">
        <v>2854</v>
      </c>
      <c r="N29">
        <v>2120538.9668389098</v>
      </c>
      <c r="O29">
        <v>0</v>
      </c>
      <c r="P29">
        <v>5828</v>
      </c>
      <c r="Q29">
        <v>1868112</v>
      </c>
      <c r="R29">
        <v>769862794744.271</v>
      </c>
      <c r="S29">
        <v>76424</v>
      </c>
      <c r="T29">
        <v>3659800</v>
      </c>
    </row>
    <row r="30" spans="1:20" x14ac:dyDescent="0.25">
      <c r="A30" t="s">
        <v>20</v>
      </c>
      <c r="B30">
        <v>1990</v>
      </c>
      <c r="C30" t="s">
        <v>28</v>
      </c>
      <c r="D30">
        <v>30152</v>
      </c>
      <c r="E30" t="s">
        <v>29</v>
      </c>
      <c r="F30" t="s">
        <v>30</v>
      </c>
      <c r="G30">
        <v>135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t="s">
        <v>20</v>
      </c>
      <c r="B31">
        <v>1990</v>
      </c>
      <c r="C31" t="s">
        <v>28</v>
      </c>
      <c r="D31">
        <v>30420</v>
      </c>
      <c r="E31" t="s">
        <v>25</v>
      </c>
      <c r="F31" t="s">
        <v>26</v>
      </c>
      <c r="G31">
        <v>135</v>
      </c>
      <c r="H31">
        <v>35</v>
      </c>
      <c r="I31">
        <v>536.81189949213899</v>
      </c>
      <c r="J31">
        <v>68005.926865482194</v>
      </c>
      <c r="K31">
        <v>700.16130215430803</v>
      </c>
      <c r="L31">
        <v>164345.331197102</v>
      </c>
      <c r="M31">
        <v>32897.699999999997</v>
      </c>
      <c r="N31">
        <v>255419460.21555001</v>
      </c>
      <c r="O31">
        <v>0</v>
      </c>
      <c r="P31">
        <v>66236</v>
      </c>
      <c r="Q31">
        <v>42908205</v>
      </c>
      <c r="R31">
        <v>617254961708576</v>
      </c>
      <c r="S31">
        <v>0</v>
      </c>
      <c r="T31">
        <v>94734075</v>
      </c>
    </row>
    <row r="32" spans="1:20" x14ac:dyDescent="0.25">
      <c r="A32" t="s">
        <v>20</v>
      </c>
      <c r="B32">
        <v>1993</v>
      </c>
      <c r="C32" t="s">
        <v>21</v>
      </c>
      <c r="D32">
        <v>30060</v>
      </c>
      <c r="E32" t="s">
        <v>22</v>
      </c>
      <c r="F32" t="s">
        <v>23</v>
      </c>
      <c r="G32">
        <v>412</v>
      </c>
      <c r="H32">
        <v>158</v>
      </c>
      <c r="I32">
        <v>1610.2389605844601</v>
      </c>
      <c r="J32">
        <v>207023.26235592799</v>
      </c>
      <c r="K32">
        <v>2852.63693149558</v>
      </c>
      <c r="L32">
        <v>651961.31490857503</v>
      </c>
      <c r="M32">
        <v>256485.8</v>
      </c>
      <c r="N32">
        <v>5252471973.5612202</v>
      </c>
      <c r="O32">
        <v>111538</v>
      </c>
      <c r="P32">
        <v>401434</v>
      </c>
      <c r="Q32">
        <v>454379672</v>
      </c>
      <c r="R32">
        <v>1.6541177524852E+16</v>
      </c>
      <c r="S32">
        <v>197154654</v>
      </c>
      <c r="T32">
        <v>711604690</v>
      </c>
    </row>
    <row r="33" spans="1:20" x14ac:dyDescent="0.25">
      <c r="A33" t="s">
        <v>20</v>
      </c>
      <c r="B33">
        <v>1993</v>
      </c>
      <c r="C33" t="s">
        <v>21</v>
      </c>
      <c r="D33">
        <v>30150</v>
      </c>
      <c r="E33" t="s">
        <v>24</v>
      </c>
      <c r="G33">
        <v>412</v>
      </c>
      <c r="H33">
        <v>82</v>
      </c>
      <c r="I33">
        <v>230.13235559557199</v>
      </c>
      <c r="J33">
        <v>7274.4041657752596</v>
      </c>
      <c r="K33">
        <v>239.71196783899001</v>
      </c>
      <c r="L33">
        <v>14824.4451503607</v>
      </c>
      <c r="M33">
        <v>36659.800000000003</v>
      </c>
      <c r="N33">
        <v>184561887.25014299</v>
      </c>
      <c r="O33">
        <v>9489</v>
      </c>
      <c r="P33">
        <v>63831</v>
      </c>
      <c r="Q33">
        <v>38182499</v>
      </c>
      <c r="R33">
        <v>376117069114652</v>
      </c>
      <c r="S33">
        <v>0</v>
      </c>
      <c r="T33">
        <v>76969975</v>
      </c>
    </row>
    <row r="34" spans="1:20" x14ac:dyDescent="0.25">
      <c r="A34" t="s">
        <v>20</v>
      </c>
      <c r="B34">
        <v>1993</v>
      </c>
      <c r="C34" t="s">
        <v>21</v>
      </c>
      <c r="D34">
        <v>30420</v>
      </c>
      <c r="E34" t="s">
        <v>25</v>
      </c>
      <c r="F34" t="s">
        <v>26</v>
      </c>
      <c r="G34">
        <v>412</v>
      </c>
      <c r="H34">
        <v>104</v>
      </c>
      <c r="I34">
        <v>567.811586741832</v>
      </c>
      <c r="J34">
        <v>51070.123713004701</v>
      </c>
      <c r="K34">
        <v>829.82911569245402</v>
      </c>
      <c r="L34">
        <v>110166.71623167901</v>
      </c>
      <c r="M34">
        <v>90443.7</v>
      </c>
      <c r="N34">
        <v>1295721023.9865601</v>
      </c>
      <c r="O34">
        <v>18451</v>
      </c>
      <c r="P34">
        <v>162436</v>
      </c>
      <c r="Q34">
        <v>132177148</v>
      </c>
      <c r="R34">
        <v>2795084875202660</v>
      </c>
      <c r="S34">
        <v>26440023</v>
      </c>
      <c r="T34">
        <v>237914273</v>
      </c>
    </row>
    <row r="35" spans="1:20" x14ac:dyDescent="0.25">
      <c r="A35" t="s">
        <v>20</v>
      </c>
      <c r="B35">
        <v>1993</v>
      </c>
      <c r="C35" t="s">
        <v>27</v>
      </c>
      <c r="D35">
        <v>30060</v>
      </c>
      <c r="E35" t="s">
        <v>22</v>
      </c>
      <c r="F35" t="s">
        <v>23</v>
      </c>
      <c r="G35">
        <v>192</v>
      </c>
      <c r="H35">
        <v>99</v>
      </c>
      <c r="I35">
        <v>2073.7528191351798</v>
      </c>
      <c r="J35">
        <v>938375.66186433099</v>
      </c>
      <c r="K35">
        <v>3216.69478424216</v>
      </c>
      <c r="L35">
        <v>1368515.0059241201</v>
      </c>
      <c r="M35">
        <v>151580.70000000001</v>
      </c>
      <c r="N35">
        <v>5013545607.3604603</v>
      </c>
      <c r="O35">
        <v>0</v>
      </c>
      <c r="P35">
        <v>303460</v>
      </c>
      <c r="Q35">
        <v>235121935</v>
      </c>
      <c r="R35">
        <v>7311690483240310</v>
      </c>
      <c r="S35">
        <v>51706367</v>
      </c>
      <c r="T35">
        <v>418537503</v>
      </c>
    </row>
    <row r="36" spans="1:20" x14ac:dyDescent="0.25">
      <c r="A36" t="s">
        <v>20</v>
      </c>
      <c r="B36">
        <v>1993</v>
      </c>
      <c r="C36" t="s">
        <v>27</v>
      </c>
      <c r="D36">
        <v>30150</v>
      </c>
      <c r="E36" t="s">
        <v>24</v>
      </c>
      <c r="G36">
        <v>192</v>
      </c>
      <c r="H36">
        <v>29</v>
      </c>
      <c r="I36">
        <v>124.614773842736</v>
      </c>
      <c r="J36">
        <v>2508.60211253128</v>
      </c>
      <c r="K36">
        <v>86.965329410588794</v>
      </c>
      <c r="L36">
        <v>1261.5149918157999</v>
      </c>
      <c r="M36">
        <v>9107.7000000000007</v>
      </c>
      <c r="N36">
        <v>13402938.3039505</v>
      </c>
      <c r="O36">
        <v>1200</v>
      </c>
      <c r="P36">
        <v>17015</v>
      </c>
      <c r="Q36">
        <v>6356630</v>
      </c>
      <c r="R36">
        <v>6740011706262.5898</v>
      </c>
      <c r="S36">
        <v>748939</v>
      </c>
      <c r="T36">
        <v>11964321</v>
      </c>
    </row>
    <row r="37" spans="1:20" x14ac:dyDescent="0.25">
      <c r="A37" t="s">
        <v>20</v>
      </c>
      <c r="B37">
        <v>1993</v>
      </c>
      <c r="C37" t="s">
        <v>27</v>
      </c>
      <c r="D37">
        <v>30420</v>
      </c>
      <c r="E37" t="s">
        <v>25</v>
      </c>
      <c r="F37" t="s">
        <v>26</v>
      </c>
      <c r="G37">
        <v>192</v>
      </c>
      <c r="H37">
        <v>4</v>
      </c>
      <c r="I37">
        <v>0.55272942516172396</v>
      </c>
      <c r="J37">
        <v>8.8224411244318998E-2</v>
      </c>
      <c r="K37">
        <v>0.8064768147361</v>
      </c>
      <c r="L37">
        <v>0.178304785141917</v>
      </c>
      <c r="M37">
        <v>40.700000000000003</v>
      </c>
      <c r="N37">
        <v>471.36464364084298</v>
      </c>
      <c r="O37">
        <v>0</v>
      </c>
      <c r="P37">
        <v>87</v>
      </c>
      <c r="Q37">
        <v>59167</v>
      </c>
      <c r="R37">
        <v>952645308.96247196</v>
      </c>
      <c r="S37">
        <v>0</v>
      </c>
      <c r="T37">
        <v>124601</v>
      </c>
    </row>
    <row r="38" spans="1:20" x14ac:dyDescent="0.25">
      <c r="A38" t="s">
        <v>20</v>
      </c>
      <c r="B38">
        <v>1993</v>
      </c>
      <c r="C38" t="s">
        <v>28</v>
      </c>
      <c r="D38">
        <v>30060</v>
      </c>
      <c r="E38" t="s">
        <v>22</v>
      </c>
      <c r="F38" t="s">
        <v>23</v>
      </c>
      <c r="G38">
        <v>170</v>
      </c>
      <c r="H38">
        <v>46</v>
      </c>
      <c r="I38">
        <v>1232.8748180832999</v>
      </c>
      <c r="J38">
        <v>409326.98300753802</v>
      </c>
      <c r="K38">
        <v>2356.2311796631602</v>
      </c>
      <c r="L38">
        <v>1270402.8560327601</v>
      </c>
      <c r="M38">
        <v>75556</v>
      </c>
      <c r="N38">
        <v>1537367136.51809</v>
      </c>
      <c r="O38">
        <v>0</v>
      </c>
      <c r="P38">
        <v>156680</v>
      </c>
      <c r="Q38">
        <v>144400544</v>
      </c>
      <c r="R38">
        <v>4771431354593890</v>
      </c>
      <c r="S38">
        <v>1483235</v>
      </c>
      <c r="T38">
        <v>287317853</v>
      </c>
    </row>
    <row r="39" spans="1:20" x14ac:dyDescent="0.25">
      <c r="A39" t="s">
        <v>20</v>
      </c>
      <c r="B39">
        <v>1993</v>
      </c>
      <c r="C39" t="s">
        <v>28</v>
      </c>
      <c r="D39">
        <v>30150</v>
      </c>
      <c r="E39" t="s">
        <v>24</v>
      </c>
      <c r="G39">
        <v>170</v>
      </c>
      <c r="H39">
        <v>21</v>
      </c>
      <c r="I39">
        <v>195.44250418512399</v>
      </c>
      <c r="J39">
        <v>22752.6475842047</v>
      </c>
      <c r="K39">
        <v>196.987458565254</v>
      </c>
      <c r="L39">
        <v>23398.821435303798</v>
      </c>
      <c r="M39">
        <v>11978.4</v>
      </c>
      <c r="N39">
        <v>85455330.620336503</v>
      </c>
      <c r="O39">
        <v>0</v>
      </c>
      <c r="P39">
        <v>31327</v>
      </c>
      <c r="Q39">
        <v>12071691</v>
      </c>
      <c r="R39">
        <v>87882256976028.906</v>
      </c>
      <c r="S39">
        <v>0</v>
      </c>
      <c r="T39">
        <v>31692632</v>
      </c>
    </row>
    <row r="40" spans="1:20" x14ac:dyDescent="0.25">
      <c r="A40" t="s">
        <v>20</v>
      </c>
      <c r="B40">
        <v>1993</v>
      </c>
      <c r="C40" t="s">
        <v>28</v>
      </c>
      <c r="D40">
        <v>30420</v>
      </c>
      <c r="E40" t="s">
        <v>25</v>
      </c>
      <c r="F40" t="s">
        <v>26</v>
      </c>
      <c r="G40">
        <v>170</v>
      </c>
      <c r="H40">
        <v>40</v>
      </c>
      <c r="I40">
        <v>236.71367928076501</v>
      </c>
      <c r="J40">
        <v>16621.1555180225</v>
      </c>
      <c r="K40">
        <v>365.01973598952998</v>
      </c>
      <c r="L40">
        <v>39220.413964895197</v>
      </c>
      <c r="M40">
        <v>14507.7</v>
      </c>
      <c r="N40">
        <v>62426420.258479603</v>
      </c>
      <c r="O40">
        <v>0</v>
      </c>
      <c r="P40">
        <v>31045</v>
      </c>
      <c r="Q40">
        <v>22370124</v>
      </c>
      <c r="R40">
        <v>147305645641139</v>
      </c>
      <c r="S40">
        <v>0</v>
      </c>
      <c r="T40">
        <v>47772768</v>
      </c>
    </row>
    <row r="41" spans="1:20" x14ac:dyDescent="0.25">
      <c r="A41" t="s">
        <v>20</v>
      </c>
      <c r="B41">
        <v>1996</v>
      </c>
      <c r="C41" t="s">
        <v>21</v>
      </c>
      <c r="D41">
        <v>30060</v>
      </c>
      <c r="E41" t="s">
        <v>22</v>
      </c>
      <c r="F41" t="s">
        <v>23</v>
      </c>
      <c r="G41">
        <v>393</v>
      </c>
      <c r="H41">
        <v>141</v>
      </c>
      <c r="I41">
        <v>2930.3528515757898</v>
      </c>
      <c r="J41">
        <v>1391769.20541963</v>
      </c>
      <c r="K41">
        <v>4408.3723008768502</v>
      </c>
      <c r="L41">
        <v>2809160.9154745</v>
      </c>
      <c r="M41">
        <v>466759.2</v>
      </c>
      <c r="N41">
        <v>35311146496.010399</v>
      </c>
      <c r="O41">
        <v>83042</v>
      </c>
      <c r="P41">
        <v>850477</v>
      </c>
      <c r="Q41">
        <v>702182710</v>
      </c>
      <c r="R41">
        <v>7.1272372050565E+16</v>
      </c>
      <c r="S41">
        <v>157032298</v>
      </c>
      <c r="T41">
        <v>1247333122</v>
      </c>
    </row>
    <row r="42" spans="1:20" x14ac:dyDescent="0.25">
      <c r="A42" t="s">
        <v>20</v>
      </c>
      <c r="B42">
        <v>1996</v>
      </c>
      <c r="C42" t="s">
        <v>21</v>
      </c>
      <c r="D42">
        <v>30152</v>
      </c>
      <c r="E42" t="s">
        <v>29</v>
      </c>
      <c r="F42" t="s">
        <v>30</v>
      </c>
      <c r="G42">
        <v>393</v>
      </c>
      <c r="H42">
        <v>58</v>
      </c>
      <c r="I42">
        <v>346.89116625629799</v>
      </c>
      <c r="J42">
        <v>40474.702973093503</v>
      </c>
      <c r="K42">
        <v>230.448196505271</v>
      </c>
      <c r="L42">
        <v>16472.248236634001</v>
      </c>
      <c r="M42">
        <v>55254.3</v>
      </c>
      <c r="N42">
        <v>1026900265.1445301</v>
      </c>
      <c r="O42">
        <v>0</v>
      </c>
      <c r="P42">
        <v>120018</v>
      </c>
      <c r="Q42">
        <v>36705545</v>
      </c>
      <c r="R42">
        <v>417924156057943</v>
      </c>
      <c r="S42">
        <v>0</v>
      </c>
      <c r="T42">
        <v>78021239</v>
      </c>
    </row>
    <row r="43" spans="1:20" x14ac:dyDescent="0.25">
      <c r="A43" t="s">
        <v>20</v>
      </c>
      <c r="B43">
        <v>1996</v>
      </c>
      <c r="C43" t="s">
        <v>21</v>
      </c>
      <c r="D43">
        <v>30420</v>
      </c>
      <c r="E43" t="s">
        <v>25</v>
      </c>
      <c r="F43" t="s">
        <v>26</v>
      </c>
      <c r="G43">
        <v>393</v>
      </c>
      <c r="H43">
        <v>72</v>
      </c>
      <c r="I43">
        <v>443.60792352766202</v>
      </c>
      <c r="J43">
        <v>22615.226584852</v>
      </c>
      <c r="K43">
        <v>574.507634903037</v>
      </c>
      <c r="L43">
        <v>39583.558747915398</v>
      </c>
      <c r="M43">
        <v>70659.3</v>
      </c>
      <c r="N43">
        <v>573780175.52659094</v>
      </c>
      <c r="O43">
        <v>22752</v>
      </c>
      <c r="P43">
        <v>118567</v>
      </c>
      <c r="Q43">
        <v>91509282</v>
      </c>
      <c r="R43">
        <v>1004290680048240</v>
      </c>
      <c r="S43">
        <v>28128191</v>
      </c>
      <c r="T43">
        <v>154890373</v>
      </c>
    </row>
    <row r="44" spans="1:20" x14ac:dyDescent="0.25">
      <c r="A44" t="s">
        <v>20</v>
      </c>
      <c r="B44">
        <v>1996</v>
      </c>
      <c r="C44" t="s">
        <v>27</v>
      </c>
      <c r="D44">
        <v>30060</v>
      </c>
      <c r="E44" t="s">
        <v>22</v>
      </c>
      <c r="F44" t="s">
        <v>23</v>
      </c>
      <c r="G44">
        <v>214</v>
      </c>
      <c r="H44">
        <v>107</v>
      </c>
      <c r="I44">
        <v>2662.4009171161902</v>
      </c>
      <c r="J44">
        <v>728787.61583057698</v>
      </c>
      <c r="K44">
        <v>4766.7516510716896</v>
      </c>
      <c r="L44">
        <v>2542926.5603021299</v>
      </c>
      <c r="M44">
        <v>212035.5</v>
      </c>
      <c r="N44">
        <v>4622441417.0029402</v>
      </c>
      <c r="O44">
        <v>70619</v>
      </c>
      <c r="P44">
        <v>353452</v>
      </c>
      <c r="Q44">
        <v>379626591</v>
      </c>
      <c r="R44">
        <v>1.61288814428345E+16</v>
      </c>
      <c r="S44">
        <v>115467562</v>
      </c>
      <c r="T44">
        <v>643785620</v>
      </c>
    </row>
    <row r="45" spans="1:20" x14ac:dyDescent="0.25">
      <c r="A45" t="s">
        <v>20</v>
      </c>
      <c r="B45">
        <v>1996</v>
      </c>
      <c r="C45" t="s">
        <v>27</v>
      </c>
      <c r="D45">
        <v>30152</v>
      </c>
      <c r="E45" t="s">
        <v>29</v>
      </c>
      <c r="F45" t="s">
        <v>30</v>
      </c>
      <c r="G45">
        <v>214</v>
      </c>
      <c r="H45">
        <v>25</v>
      </c>
      <c r="I45">
        <v>196.80287559906401</v>
      </c>
      <c r="J45">
        <v>7505.1822064957596</v>
      </c>
      <c r="K45">
        <v>115.302284666487</v>
      </c>
      <c r="L45">
        <v>2485.8726732602099</v>
      </c>
      <c r="M45">
        <v>15673.1</v>
      </c>
      <c r="N45">
        <v>47602709.376341097</v>
      </c>
      <c r="O45">
        <v>970</v>
      </c>
      <c r="P45">
        <v>30376</v>
      </c>
      <c r="Q45">
        <v>9182620</v>
      </c>
      <c r="R45">
        <v>15767008868802.1</v>
      </c>
      <c r="S45">
        <v>720911</v>
      </c>
      <c r="T45">
        <v>17644329</v>
      </c>
    </row>
    <row r="46" spans="1:20" x14ac:dyDescent="0.25">
      <c r="A46" t="s">
        <v>20</v>
      </c>
      <c r="B46">
        <v>1996</v>
      </c>
      <c r="C46" t="s">
        <v>27</v>
      </c>
      <c r="D46">
        <v>30420</v>
      </c>
      <c r="E46" t="s">
        <v>25</v>
      </c>
      <c r="F46" t="s">
        <v>26</v>
      </c>
      <c r="G46">
        <v>214</v>
      </c>
      <c r="H46">
        <v>12</v>
      </c>
      <c r="I46">
        <v>2.41324588234861</v>
      </c>
      <c r="J46">
        <v>0.65961801954437604</v>
      </c>
      <c r="K46">
        <v>3.72426176119663</v>
      </c>
      <c r="L46">
        <v>1.75885607094986</v>
      </c>
      <c r="M46">
        <v>191.9</v>
      </c>
      <c r="N46">
        <v>4183.7231954997897</v>
      </c>
      <c r="O46">
        <v>50</v>
      </c>
      <c r="P46">
        <v>334</v>
      </c>
      <c r="Q46">
        <v>296232</v>
      </c>
      <c r="R46">
        <v>11155800362.551399</v>
      </c>
      <c r="S46">
        <v>63760</v>
      </c>
      <c r="T46">
        <v>528704</v>
      </c>
    </row>
    <row r="47" spans="1:20" x14ac:dyDescent="0.25">
      <c r="A47" t="s">
        <v>20</v>
      </c>
      <c r="B47">
        <v>1996</v>
      </c>
      <c r="C47" t="s">
        <v>28</v>
      </c>
      <c r="D47">
        <v>30060</v>
      </c>
      <c r="E47" t="s">
        <v>22</v>
      </c>
      <c r="F47" t="s">
        <v>23</v>
      </c>
      <c r="G47">
        <v>200</v>
      </c>
      <c r="H47">
        <v>75</v>
      </c>
      <c r="I47">
        <v>1511.2680695583199</v>
      </c>
      <c r="J47">
        <v>399528.65616771701</v>
      </c>
      <c r="K47">
        <v>2710.12620690624</v>
      </c>
      <c r="L47">
        <v>1080728.28360914</v>
      </c>
      <c r="M47">
        <v>92617.9</v>
      </c>
      <c r="N47">
        <v>1500566177.13416</v>
      </c>
      <c r="O47">
        <v>14330</v>
      </c>
      <c r="P47">
        <v>170906</v>
      </c>
      <c r="Q47">
        <v>166091071</v>
      </c>
      <c r="R47">
        <v>4059043785773820</v>
      </c>
      <c r="S47">
        <v>37331897</v>
      </c>
      <c r="T47">
        <v>294850245</v>
      </c>
    </row>
    <row r="48" spans="1:20" x14ac:dyDescent="0.25">
      <c r="A48" t="s">
        <v>20</v>
      </c>
      <c r="B48">
        <v>1996</v>
      </c>
      <c r="C48" t="s">
        <v>28</v>
      </c>
      <c r="D48">
        <v>30152</v>
      </c>
      <c r="E48" t="s">
        <v>29</v>
      </c>
      <c r="F48" t="s">
        <v>30</v>
      </c>
      <c r="G48">
        <v>200</v>
      </c>
      <c r="H48">
        <v>27</v>
      </c>
      <c r="I48">
        <v>58.001940609596602</v>
      </c>
      <c r="J48">
        <v>1255.6511290819899</v>
      </c>
      <c r="K48">
        <v>45.797090230258597</v>
      </c>
      <c r="L48">
        <v>750.24188196762304</v>
      </c>
      <c r="M48">
        <v>3552.8</v>
      </c>
      <c r="N48">
        <v>4716026.2111206502</v>
      </c>
      <c r="O48">
        <v>0</v>
      </c>
      <c r="P48">
        <v>7942</v>
      </c>
      <c r="Q48">
        <v>2806505</v>
      </c>
      <c r="R48">
        <v>2817789350953.3501</v>
      </c>
      <c r="S48">
        <v>0</v>
      </c>
      <c r="T48">
        <v>6199011</v>
      </c>
    </row>
    <row r="49" spans="1:20" x14ac:dyDescent="0.25">
      <c r="A49" t="s">
        <v>20</v>
      </c>
      <c r="B49">
        <v>1996</v>
      </c>
      <c r="C49" t="s">
        <v>28</v>
      </c>
      <c r="D49">
        <v>30420</v>
      </c>
      <c r="E49" t="s">
        <v>25</v>
      </c>
      <c r="F49" t="s">
        <v>26</v>
      </c>
      <c r="G49">
        <v>200</v>
      </c>
      <c r="H49">
        <v>51</v>
      </c>
      <c r="I49">
        <v>458.73769045264902</v>
      </c>
      <c r="J49">
        <v>35558.002134233902</v>
      </c>
      <c r="K49">
        <v>509.04629342247</v>
      </c>
      <c r="L49">
        <v>47394.615199715001</v>
      </c>
      <c r="M49">
        <v>28114</v>
      </c>
      <c r="N49">
        <v>133550208.49042</v>
      </c>
      <c r="O49">
        <v>4759</v>
      </c>
      <c r="P49">
        <v>51469</v>
      </c>
      <c r="Q49">
        <v>31197749</v>
      </c>
      <c r="R49">
        <v>178006647205617</v>
      </c>
      <c r="S49">
        <v>4233742</v>
      </c>
      <c r="T49">
        <v>58161756</v>
      </c>
    </row>
    <row r="50" spans="1:20" x14ac:dyDescent="0.25">
      <c r="A50" t="s">
        <v>20</v>
      </c>
      <c r="B50">
        <v>1999</v>
      </c>
      <c r="C50" t="s">
        <v>21</v>
      </c>
      <c r="D50">
        <v>30060</v>
      </c>
      <c r="E50" t="s">
        <v>22</v>
      </c>
      <c r="F50" t="s">
        <v>23</v>
      </c>
      <c r="G50">
        <v>414</v>
      </c>
      <c r="H50">
        <v>141</v>
      </c>
      <c r="I50">
        <v>3609.5348570333299</v>
      </c>
      <c r="J50">
        <v>5237015.4018431501</v>
      </c>
      <c r="K50">
        <v>5565.1512221051298</v>
      </c>
      <c r="L50">
        <v>12355245.3604485</v>
      </c>
      <c r="M50">
        <v>611967.5</v>
      </c>
      <c r="N50">
        <v>150534467253.047</v>
      </c>
      <c r="O50">
        <v>0</v>
      </c>
      <c r="P50">
        <v>1450021</v>
      </c>
      <c r="Q50">
        <v>943522323</v>
      </c>
      <c r="R50">
        <v>3.55143175149192E+17</v>
      </c>
      <c r="S50">
        <v>0</v>
      </c>
      <c r="T50">
        <v>2230750352</v>
      </c>
    </row>
    <row r="51" spans="1:20" x14ac:dyDescent="0.25">
      <c r="A51" t="s">
        <v>20</v>
      </c>
      <c r="B51">
        <v>1999</v>
      </c>
      <c r="C51" t="s">
        <v>21</v>
      </c>
      <c r="D51">
        <v>30152</v>
      </c>
      <c r="E51" t="s">
        <v>29</v>
      </c>
      <c r="F51" t="s">
        <v>30</v>
      </c>
      <c r="G51">
        <v>414</v>
      </c>
      <c r="H51">
        <v>55</v>
      </c>
      <c r="I51">
        <v>252.955944102681</v>
      </c>
      <c r="J51">
        <v>12567.5590482562</v>
      </c>
      <c r="K51">
        <v>168.33207322718701</v>
      </c>
      <c r="L51">
        <v>4779.3713229690702</v>
      </c>
      <c r="M51">
        <v>42886</v>
      </c>
      <c r="N51">
        <v>361245988.57101601</v>
      </c>
      <c r="O51">
        <v>3353</v>
      </c>
      <c r="P51">
        <v>82419</v>
      </c>
      <c r="Q51">
        <v>28539649</v>
      </c>
      <c r="R51">
        <v>137379797595101</v>
      </c>
      <c r="S51">
        <v>4160150</v>
      </c>
      <c r="T51">
        <v>52919148</v>
      </c>
    </row>
    <row r="52" spans="1:20" x14ac:dyDescent="0.25">
      <c r="A52" t="s">
        <v>20</v>
      </c>
      <c r="B52">
        <v>1999</v>
      </c>
      <c r="C52" t="s">
        <v>21</v>
      </c>
      <c r="D52">
        <v>30420</v>
      </c>
      <c r="E52" t="s">
        <v>25</v>
      </c>
      <c r="F52" t="s">
        <v>26</v>
      </c>
      <c r="G52">
        <v>414</v>
      </c>
      <c r="H52">
        <v>81</v>
      </c>
      <c r="I52">
        <v>1159.66553108932</v>
      </c>
      <c r="J52">
        <v>738983.44300539605</v>
      </c>
      <c r="K52">
        <v>1508.7052798591601</v>
      </c>
      <c r="L52">
        <v>1290346.28078004</v>
      </c>
      <c r="M52">
        <v>196611.4</v>
      </c>
      <c r="N52">
        <v>21241579481.032001</v>
      </c>
      <c r="O52">
        <v>0</v>
      </c>
      <c r="P52">
        <v>517396</v>
      </c>
      <c r="Q52">
        <v>255788086</v>
      </c>
      <c r="R52">
        <v>3.70901315052104E+16</v>
      </c>
      <c r="S52">
        <v>0</v>
      </c>
      <c r="T52">
        <v>679674238</v>
      </c>
    </row>
    <row r="53" spans="1:20" x14ac:dyDescent="0.25">
      <c r="A53" t="s">
        <v>20</v>
      </c>
      <c r="B53">
        <v>1999</v>
      </c>
      <c r="C53" t="s">
        <v>27</v>
      </c>
      <c r="D53">
        <v>30060</v>
      </c>
      <c r="E53" t="s">
        <v>22</v>
      </c>
      <c r="F53" t="s">
        <v>23</v>
      </c>
      <c r="G53">
        <v>203</v>
      </c>
      <c r="H53">
        <v>106</v>
      </c>
      <c r="I53">
        <v>904.72218135886897</v>
      </c>
      <c r="J53">
        <v>29003.701005033101</v>
      </c>
      <c r="K53">
        <v>2255.2686757937699</v>
      </c>
      <c r="L53">
        <v>252022.37862856899</v>
      </c>
      <c r="M53">
        <v>77115.8</v>
      </c>
      <c r="N53">
        <v>210722911.91589499</v>
      </c>
      <c r="O53">
        <v>48083</v>
      </c>
      <c r="P53">
        <v>106148</v>
      </c>
      <c r="Q53">
        <v>192233028</v>
      </c>
      <c r="R53">
        <v>1831038372770650</v>
      </c>
      <c r="S53">
        <v>106651760</v>
      </c>
      <c r="T53">
        <v>277814296</v>
      </c>
    </row>
    <row r="54" spans="1:20" x14ac:dyDescent="0.25">
      <c r="A54" t="s">
        <v>20</v>
      </c>
      <c r="B54">
        <v>1999</v>
      </c>
      <c r="C54" t="s">
        <v>27</v>
      </c>
      <c r="D54">
        <v>30152</v>
      </c>
      <c r="E54" t="s">
        <v>29</v>
      </c>
      <c r="F54" t="s">
        <v>30</v>
      </c>
      <c r="G54">
        <v>203</v>
      </c>
      <c r="H54">
        <v>16</v>
      </c>
      <c r="I54">
        <v>49.320952854164098</v>
      </c>
      <c r="J54">
        <v>798.529893234523</v>
      </c>
      <c r="K54">
        <v>31.9230204748985</v>
      </c>
      <c r="L54">
        <v>336.24531578487699</v>
      </c>
      <c r="M54">
        <v>4204.5</v>
      </c>
      <c r="N54">
        <v>5801623.1902634697</v>
      </c>
      <c r="O54">
        <v>0</v>
      </c>
      <c r="P54">
        <v>9166</v>
      </c>
      <c r="Q54">
        <v>2721177</v>
      </c>
      <c r="R54">
        <v>2442950023790.8799</v>
      </c>
      <c r="S54">
        <v>0</v>
      </c>
      <c r="T54">
        <v>5940944</v>
      </c>
    </row>
    <row r="55" spans="1:20" x14ac:dyDescent="0.25">
      <c r="A55" t="s">
        <v>20</v>
      </c>
      <c r="B55">
        <v>1999</v>
      </c>
      <c r="C55" t="s">
        <v>27</v>
      </c>
      <c r="D55">
        <v>30420</v>
      </c>
      <c r="E55" t="s">
        <v>25</v>
      </c>
      <c r="F55" t="s">
        <v>26</v>
      </c>
      <c r="G55">
        <v>203</v>
      </c>
      <c r="H55">
        <v>5</v>
      </c>
      <c r="I55">
        <v>1.3883479465344699</v>
      </c>
      <c r="J55">
        <v>0.41768724816636998</v>
      </c>
      <c r="K55">
        <v>2.2780676568219902</v>
      </c>
      <c r="L55">
        <v>1.2498076977249399</v>
      </c>
      <c r="M55">
        <v>118.2</v>
      </c>
      <c r="N55">
        <v>3034.6566180805999</v>
      </c>
      <c r="O55">
        <v>6</v>
      </c>
      <c r="P55">
        <v>231</v>
      </c>
      <c r="Q55">
        <v>194375</v>
      </c>
      <c r="R55">
        <v>9080327967.5858498</v>
      </c>
      <c r="S55">
        <v>0</v>
      </c>
      <c r="T55">
        <v>388959</v>
      </c>
    </row>
    <row r="56" spans="1:20" x14ac:dyDescent="0.25">
      <c r="A56" t="s">
        <v>20</v>
      </c>
      <c r="B56">
        <v>1999</v>
      </c>
      <c r="C56" t="s">
        <v>28</v>
      </c>
      <c r="D56">
        <v>30060</v>
      </c>
      <c r="E56" t="s">
        <v>22</v>
      </c>
      <c r="F56" t="s">
        <v>23</v>
      </c>
      <c r="G56">
        <v>147</v>
      </c>
      <c r="H56">
        <v>52</v>
      </c>
      <c r="I56">
        <v>582.27162383409802</v>
      </c>
      <c r="J56">
        <v>56021.424514014703</v>
      </c>
      <c r="K56">
        <v>1169.4438469546301</v>
      </c>
      <c r="L56">
        <v>191674.03494521501</v>
      </c>
      <c r="M56">
        <v>37980.199999999997</v>
      </c>
      <c r="N56">
        <v>238352012.95807999</v>
      </c>
      <c r="O56">
        <v>4633</v>
      </c>
      <c r="P56">
        <v>71328</v>
      </c>
      <c r="Q56">
        <v>76279565</v>
      </c>
      <c r="R56">
        <v>815507503732974</v>
      </c>
      <c r="S56">
        <v>14596246</v>
      </c>
      <c r="T56">
        <v>137962884</v>
      </c>
    </row>
    <row r="57" spans="1:20" x14ac:dyDescent="0.25">
      <c r="A57" t="s">
        <v>20</v>
      </c>
      <c r="B57">
        <v>1999</v>
      </c>
      <c r="C57" t="s">
        <v>28</v>
      </c>
      <c r="D57">
        <v>30152</v>
      </c>
      <c r="E57" t="s">
        <v>29</v>
      </c>
      <c r="F57" t="s">
        <v>30</v>
      </c>
      <c r="G57">
        <v>147</v>
      </c>
      <c r="H57">
        <v>18</v>
      </c>
      <c r="I57">
        <v>38.9000985792226</v>
      </c>
      <c r="J57">
        <v>319.21551610579201</v>
      </c>
      <c r="K57">
        <v>34.831379782108399</v>
      </c>
      <c r="L57">
        <v>191.26481979662199</v>
      </c>
      <c r="M57">
        <v>2537.6</v>
      </c>
      <c r="N57">
        <v>1358152.9118780899</v>
      </c>
      <c r="O57">
        <v>158</v>
      </c>
      <c r="P57">
        <v>4917</v>
      </c>
      <c r="Q57">
        <v>2271966</v>
      </c>
      <c r="R57">
        <v>813766433147.10095</v>
      </c>
      <c r="S57">
        <v>429898</v>
      </c>
      <c r="T57">
        <v>4114034</v>
      </c>
    </row>
    <row r="58" spans="1:20" x14ac:dyDescent="0.25">
      <c r="A58" t="s">
        <v>20</v>
      </c>
      <c r="B58">
        <v>1999</v>
      </c>
      <c r="C58" t="s">
        <v>28</v>
      </c>
      <c r="D58">
        <v>30420</v>
      </c>
      <c r="E58" t="s">
        <v>25</v>
      </c>
      <c r="F58" t="s">
        <v>26</v>
      </c>
      <c r="G58">
        <v>147</v>
      </c>
      <c r="H58">
        <v>33</v>
      </c>
      <c r="I58">
        <v>696.89987246377302</v>
      </c>
      <c r="J58">
        <v>93901.884913406495</v>
      </c>
      <c r="K58">
        <v>733.36180256495504</v>
      </c>
      <c r="L58">
        <v>102711.46942910001</v>
      </c>
      <c r="M58">
        <v>45457.1</v>
      </c>
      <c r="N58">
        <v>399520424.26320702</v>
      </c>
      <c r="O58">
        <v>4642</v>
      </c>
      <c r="P58">
        <v>86273</v>
      </c>
      <c r="Q58">
        <v>47835382</v>
      </c>
      <c r="R58">
        <v>437002195225931</v>
      </c>
      <c r="S58">
        <v>5148194</v>
      </c>
      <c r="T58">
        <v>90522570</v>
      </c>
    </row>
    <row r="59" spans="1:20" x14ac:dyDescent="0.25">
      <c r="A59" t="s">
        <v>20</v>
      </c>
      <c r="B59">
        <v>2001</v>
      </c>
      <c r="C59" t="s">
        <v>21</v>
      </c>
      <c r="D59">
        <v>30060</v>
      </c>
      <c r="E59" t="s">
        <v>22</v>
      </c>
      <c r="F59" t="s">
        <v>23</v>
      </c>
      <c r="G59">
        <v>350</v>
      </c>
      <c r="H59">
        <v>143</v>
      </c>
      <c r="I59">
        <v>2498.3289439721898</v>
      </c>
      <c r="J59">
        <v>891409.72790398297</v>
      </c>
      <c r="K59">
        <v>3501.1507811481902</v>
      </c>
      <c r="L59">
        <v>1415986.0108138099</v>
      </c>
      <c r="M59">
        <v>397944.3</v>
      </c>
      <c r="N59">
        <v>22616321274.687099</v>
      </c>
      <c r="O59">
        <v>84237</v>
      </c>
      <c r="P59">
        <v>711652</v>
      </c>
      <c r="Q59">
        <v>557678067</v>
      </c>
      <c r="R59">
        <v>3.59255609834192E+16</v>
      </c>
      <c r="S59">
        <v>162296805</v>
      </c>
      <c r="T59">
        <v>953059329</v>
      </c>
    </row>
    <row r="60" spans="1:20" x14ac:dyDescent="0.25">
      <c r="A60" t="s">
        <v>20</v>
      </c>
      <c r="B60">
        <v>2001</v>
      </c>
      <c r="C60" t="s">
        <v>21</v>
      </c>
      <c r="D60">
        <v>30152</v>
      </c>
      <c r="E60" t="s">
        <v>29</v>
      </c>
      <c r="F60" t="s">
        <v>30</v>
      </c>
      <c r="G60">
        <v>350</v>
      </c>
      <c r="H60">
        <v>56</v>
      </c>
      <c r="I60">
        <v>161.04660963266701</v>
      </c>
      <c r="J60">
        <v>3062.1104598572801</v>
      </c>
      <c r="K60">
        <v>139.35196514807399</v>
      </c>
      <c r="L60">
        <v>2864.1786317064898</v>
      </c>
      <c r="M60">
        <v>25651.5</v>
      </c>
      <c r="N60">
        <v>77690058.534083694</v>
      </c>
      <c r="O60">
        <v>8023</v>
      </c>
      <c r="P60">
        <v>43280</v>
      </c>
      <c r="Q60">
        <v>22195083</v>
      </c>
      <c r="R60">
        <v>72668249061048.094</v>
      </c>
      <c r="S60">
        <v>5145948</v>
      </c>
      <c r="T60">
        <v>39244218</v>
      </c>
    </row>
    <row r="61" spans="1:20" x14ac:dyDescent="0.25">
      <c r="A61" t="s">
        <v>20</v>
      </c>
      <c r="B61">
        <v>2001</v>
      </c>
      <c r="C61" t="s">
        <v>21</v>
      </c>
      <c r="D61">
        <v>30420</v>
      </c>
      <c r="E61" t="s">
        <v>25</v>
      </c>
      <c r="F61" t="s">
        <v>26</v>
      </c>
      <c r="G61">
        <v>350</v>
      </c>
      <c r="H61">
        <v>90</v>
      </c>
      <c r="I61">
        <v>1571.5451326467701</v>
      </c>
      <c r="J61">
        <v>1576847.7878865199</v>
      </c>
      <c r="K61">
        <v>2008.67269632322</v>
      </c>
      <c r="L61">
        <v>2372529.8774909899</v>
      </c>
      <c r="M61">
        <v>250322.3</v>
      </c>
      <c r="N61">
        <v>40006851008.880302</v>
      </c>
      <c r="O61">
        <v>0</v>
      </c>
      <c r="P61">
        <v>665158</v>
      </c>
      <c r="Q61">
        <v>319949554</v>
      </c>
      <c r="R61">
        <v>6.0194427167963296E+16</v>
      </c>
      <c r="S61">
        <v>0</v>
      </c>
      <c r="T61">
        <v>828796175</v>
      </c>
    </row>
    <row r="62" spans="1:20" x14ac:dyDescent="0.25">
      <c r="A62" t="s">
        <v>20</v>
      </c>
      <c r="B62">
        <v>2001</v>
      </c>
      <c r="C62" t="s">
        <v>28</v>
      </c>
      <c r="D62">
        <v>30060</v>
      </c>
      <c r="E62" t="s">
        <v>22</v>
      </c>
      <c r="F62" t="s">
        <v>23</v>
      </c>
      <c r="G62">
        <v>139</v>
      </c>
      <c r="H62">
        <v>37</v>
      </c>
      <c r="I62">
        <v>4490.6713136746002</v>
      </c>
      <c r="J62">
        <v>7100678.7569412803</v>
      </c>
      <c r="K62">
        <v>10307.4584462804</v>
      </c>
      <c r="L62">
        <v>35840565.569736399</v>
      </c>
      <c r="M62">
        <v>275210.7</v>
      </c>
      <c r="N62">
        <v>26669021640.5611</v>
      </c>
      <c r="O62">
        <v>0</v>
      </c>
      <c r="P62">
        <v>617011</v>
      </c>
      <c r="Q62">
        <v>631692044</v>
      </c>
      <c r="R62">
        <v>1.34611471875822E+17</v>
      </c>
      <c r="S62">
        <v>0</v>
      </c>
      <c r="T62">
        <v>1399601941</v>
      </c>
    </row>
    <row r="63" spans="1:20" x14ac:dyDescent="0.25">
      <c r="A63" t="s">
        <v>20</v>
      </c>
      <c r="B63">
        <v>2001</v>
      </c>
      <c r="C63" t="s">
        <v>28</v>
      </c>
      <c r="D63">
        <v>30152</v>
      </c>
      <c r="E63" t="s">
        <v>29</v>
      </c>
      <c r="F63" t="s">
        <v>30</v>
      </c>
      <c r="G63">
        <v>139</v>
      </c>
      <c r="H63">
        <v>14</v>
      </c>
      <c r="I63">
        <v>87.346059784236004</v>
      </c>
      <c r="J63">
        <v>2238.6509739890898</v>
      </c>
      <c r="K63">
        <v>83.175240808839803</v>
      </c>
      <c r="L63">
        <v>2194.6102346991902</v>
      </c>
      <c r="M63">
        <v>5352.1</v>
      </c>
      <c r="N63">
        <v>8408017.50292054</v>
      </c>
      <c r="O63">
        <v>0</v>
      </c>
      <c r="P63">
        <v>11444</v>
      </c>
      <c r="Q63">
        <v>5097274</v>
      </c>
      <c r="R63">
        <v>8242607480950.3896</v>
      </c>
      <c r="S63">
        <v>0</v>
      </c>
      <c r="T63">
        <v>11129233</v>
      </c>
    </row>
    <row r="64" spans="1:20" x14ac:dyDescent="0.25">
      <c r="A64" t="s">
        <v>20</v>
      </c>
      <c r="B64">
        <v>2001</v>
      </c>
      <c r="C64" t="s">
        <v>28</v>
      </c>
      <c r="D64">
        <v>30420</v>
      </c>
      <c r="E64" t="s">
        <v>25</v>
      </c>
      <c r="F64" t="s">
        <v>26</v>
      </c>
      <c r="G64">
        <v>139</v>
      </c>
      <c r="H64">
        <v>17</v>
      </c>
      <c r="I64">
        <v>1522.2536845427501</v>
      </c>
      <c r="J64">
        <v>589211.917948741</v>
      </c>
      <c r="K64">
        <v>2158.4692744632498</v>
      </c>
      <c r="L64">
        <v>1378546.37966545</v>
      </c>
      <c r="M64">
        <v>93291.199999999997</v>
      </c>
      <c r="N64">
        <v>2212986381.80055</v>
      </c>
      <c r="O64">
        <v>0</v>
      </c>
      <c r="P64">
        <v>192127</v>
      </c>
      <c r="Q64">
        <v>132281291</v>
      </c>
      <c r="R64">
        <v>5177601253383830</v>
      </c>
      <c r="S64">
        <v>0</v>
      </c>
      <c r="T64">
        <v>283459903</v>
      </c>
    </row>
    <row r="65" spans="1:20" x14ac:dyDescent="0.25">
      <c r="A65" t="s">
        <v>20</v>
      </c>
      <c r="B65">
        <v>2003</v>
      </c>
      <c r="C65" t="s">
        <v>21</v>
      </c>
      <c r="D65">
        <v>30060</v>
      </c>
      <c r="E65" t="s">
        <v>22</v>
      </c>
      <c r="F65" t="s">
        <v>23</v>
      </c>
      <c r="G65">
        <v>420</v>
      </c>
      <c r="H65">
        <v>161</v>
      </c>
      <c r="I65">
        <v>1736.83054753535</v>
      </c>
      <c r="J65">
        <v>129053.82284271</v>
      </c>
      <c r="K65">
        <v>2576.4889280950401</v>
      </c>
      <c r="L65">
        <v>286914.70809588302</v>
      </c>
      <c r="M65">
        <v>283072.8</v>
      </c>
      <c r="N65">
        <v>3428077895.64643</v>
      </c>
      <c r="O65">
        <v>165973</v>
      </c>
      <c r="P65">
        <v>400172</v>
      </c>
      <c r="Q65">
        <v>419924950</v>
      </c>
      <c r="R65">
        <v>7621362522194380</v>
      </c>
      <c r="S65">
        <v>245324119</v>
      </c>
      <c r="T65">
        <v>594525781</v>
      </c>
    </row>
    <row r="66" spans="1:20" x14ac:dyDescent="0.25">
      <c r="A66" t="s">
        <v>20</v>
      </c>
      <c r="B66">
        <v>2003</v>
      </c>
      <c r="C66" t="s">
        <v>21</v>
      </c>
      <c r="D66">
        <v>30152</v>
      </c>
      <c r="E66" t="s">
        <v>29</v>
      </c>
      <c r="F66" t="s">
        <v>30</v>
      </c>
      <c r="G66">
        <v>420</v>
      </c>
      <c r="H66">
        <v>68</v>
      </c>
      <c r="I66">
        <v>330.843370715476</v>
      </c>
      <c r="J66">
        <v>41515.144050846997</v>
      </c>
      <c r="K66">
        <v>308.03074686583102</v>
      </c>
      <c r="L66">
        <v>49489.562070099397</v>
      </c>
      <c r="M66">
        <v>53920.7</v>
      </c>
      <c r="N66">
        <v>1102773591.05233</v>
      </c>
      <c r="O66">
        <v>0</v>
      </c>
      <c r="P66">
        <v>121732</v>
      </c>
      <c r="Q66">
        <v>50203736</v>
      </c>
      <c r="R66">
        <v>1314599366843270</v>
      </c>
      <c r="S66">
        <v>0</v>
      </c>
      <c r="T66">
        <v>124241356</v>
      </c>
    </row>
    <row r="67" spans="1:20" x14ac:dyDescent="0.25">
      <c r="A67" t="s">
        <v>20</v>
      </c>
      <c r="B67">
        <v>2003</v>
      </c>
      <c r="C67" t="s">
        <v>21</v>
      </c>
      <c r="D67">
        <v>30420</v>
      </c>
      <c r="E67" t="s">
        <v>25</v>
      </c>
      <c r="F67" t="s">
        <v>26</v>
      </c>
      <c r="G67">
        <v>420</v>
      </c>
      <c r="H67">
        <v>80</v>
      </c>
      <c r="I67">
        <v>350.70503157224101</v>
      </c>
      <c r="J67">
        <v>37901.5288013522</v>
      </c>
      <c r="K67">
        <v>411.42077120028199</v>
      </c>
      <c r="L67">
        <v>46995.734327387101</v>
      </c>
      <c r="M67">
        <v>57159.1</v>
      </c>
      <c r="N67">
        <v>1006784535.57691</v>
      </c>
      <c r="O67">
        <v>0</v>
      </c>
      <c r="P67">
        <v>121951</v>
      </c>
      <c r="Q67">
        <v>67053858</v>
      </c>
      <c r="R67">
        <v>1248355410856300</v>
      </c>
      <c r="S67">
        <v>0</v>
      </c>
      <c r="T67">
        <v>139201952</v>
      </c>
    </row>
    <row r="68" spans="1:20" x14ac:dyDescent="0.25">
      <c r="A68" t="s">
        <v>20</v>
      </c>
      <c r="B68">
        <v>2003</v>
      </c>
      <c r="C68" t="s">
        <v>27</v>
      </c>
      <c r="D68">
        <v>30060</v>
      </c>
      <c r="E68" t="s">
        <v>22</v>
      </c>
      <c r="F68" t="s">
        <v>23</v>
      </c>
      <c r="G68">
        <v>159</v>
      </c>
      <c r="H68">
        <v>93</v>
      </c>
      <c r="I68">
        <v>1235.6225661006199</v>
      </c>
      <c r="J68">
        <v>78399.870373853802</v>
      </c>
      <c r="K68">
        <v>2769.9025472794001</v>
      </c>
      <c r="L68">
        <v>285233.77053459099</v>
      </c>
      <c r="M68">
        <v>101498.1</v>
      </c>
      <c r="N68">
        <v>529006671.20862502</v>
      </c>
      <c r="O68">
        <v>55498</v>
      </c>
      <c r="P68">
        <v>147498</v>
      </c>
      <c r="Q68">
        <v>227529509</v>
      </c>
      <c r="R68">
        <v>1924627767204960</v>
      </c>
      <c r="S68">
        <v>139788350</v>
      </c>
      <c r="T68">
        <v>315270668</v>
      </c>
    </row>
    <row r="69" spans="1:20" x14ac:dyDescent="0.25">
      <c r="A69" t="s">
        <v>20</v>
      </c>
      <c r="B69">
        <v>2003</v>
      </c>
      <c r="C69" t="s">
        <v>27</v>
      </c>
      <c r="D69">
        <v>30152</v>
      </c>
      <c r="E69" t="s">
        <v>29</v>
      </c>
      <c r="F69" t="s">
        <v>30</v>
      </c>
      <c r="G69">
        <v>159</v>
      </c>
      <c r="H69">
        <v>12</v>
      </c>
      <c r="I69">
        <v>156.99969500304499</v>
      </c>
      <c r="J69">
        <v>10782.9846023474</v>
      </c>
      <c r="K69">
        <v>104.164526144832</v>
      </c>
      <c r="L69">
        <v>4557.9626875289296</v>
      </c>
      <c r="M69">
        <v>12896.3</v>
      </c>
      <c r="N69">
        <v>72758676.296026498</v>
      </c>
      <c r="O69">
        <v>0</v>
      </c>
      <c r="P69">
        <v>30894</v>
      </c>
      <c r="Q69">
        <v>8555996</v>
      </c>
      <c r="R69">
        <v>30755059381155.898</v>
      </c>
      <c r="S69">
        <v>0</v>
      </c>
      <c r="T69">
        <v>20257475</v>
      </c>
    </row>
    <row r="70" spans="1:20" x14ac:dyDescent="0.25">
      <c r="A70" t="s">
        <v>20</v>
      </c>
      <c r="B70">
        <v>2003</v>
      </c>
      <c r="C70" t="s">
        <v>27</v>
      </c>
      <c r="D70">
        <v>30420</v>
      </c>
      <c r="E70" t="s">
        <v>25</v>
      </c>
      <c r="F70" t="s">
        <v>26</v>
      </c>
      <c r="G70">
        <v>159</v>
      </c>
      <c r="H70">
        <v>1</v>
      </c>
      <c r="I70">
        <v>6.2155115655427001E-2</v>
      </c>
      <c r="J70">
        <v>3.9910628044639998E-3</v>
      </c>
      <c r="K70">
        <v>9.5822469968784005E-2</v>
      </c>
      <c r="L70">
        <v>9.1622194776489994E-3</v>
      </c>
      <c r="M70">
        <v>5.2</v>
      </c>
      <c r="N70">
        <v>26.9298767804863</v>
      </c>
      <c r="O70">
        <v>0</v>
      </c>
      <c r="P70">
        <v>17</v>
      </c>
      <c r="Q70">
        <v>7863</v>
      </c>
      <c r="R70">
        <v>61822490.313329302</v>
      </c>
      <c r="S70">
        <v>0</v>
      </c>
      <c r="T70">
        <v>25169</v>
      </c>
    </row>
    <row r="71" spans="1:20" x14ac:dyDescent="0.25">
      <c r="A71" t="s">
        <v>20</v>
      </c>
      <c r="B71">
        <v>2003</v>
      </c>
      <c r="C71" t="s">
        <v>28</v>
      </c>
      <c r="D71">
        <v>30060</v>
      </c>
      <c r="E71" t="s">
        <v>22</v>
      </c>
      <c r="F71" t="s">
        <v>23</v>
      </c>
      <c r="G71">
        <v>230</v>
      </c>
      <c r="H71">
        <v>61</v>
      </c>
      <c r="I71">
        <v>1151.0362710618199</v>
      </c>
      <c r="J71">
        <v>306823.89677697199</v>
      </c>
      <c r="K71">
        <v>2110.5936376254499</v>
      </c>
      <c r="L71">
        <v>852084.402536573</v>
      </c>
      <c r="M71">
        <v>72850.600000000006</v>
      </c>
      <c r="N71">
        <v>1229041429.94661</v>
      </c>
      <c r="O71">
        <v>1052</v>
      </c>
      <c r="P71">
        <v>144649</v>
      </c>
      <c r="Q71">
        <v>133579749</v>
      </c>
      <c r="R71">
        <v>3413186011681440</v>
      </c>
      <c r="S71">
        <v>13930513</v>
      </c>
      <c r="T71">
        <v>253228985</v>
      </c>
    </row>
    <row r="72" spans="1:20" x14ac:dyDescent="0.25">
      <c r="A72" t="s">
        <v>20</v>
      </c>
      <c r="B72">
        <v>2003</v>
      </c>
      <c r="C72" t="s">
        <v>28</v>
      </c>
      <c r="D72">
        <v>30152</v>
      </c>
      <c r="E72" t="s">
        <v>29</v>
      </c>
      <c r="F72" t="s">
        <v>30</v>
      </c>
      <c r="G72">
        <v>230</v>
      </c>
      <c r="H72">
        <v>35</v>
      </c>
      <c r="I72">
        <v>63.808411191622199</v>
      </c>
      <c r="J72">
        <v>1128.3352065782601</v>
      </c>
      <c r="K72">
        <v>49.752280882630103</v>
      </c>
      <c r="L72">
        <v>491.387933710499</v>
      </c>
      <c r="M72">
        <v>4039.1</v>
      </c>
      <c r="N72">
        <v>4519761.10830794</v>
      </c>
      <c r="O72">
        <v>0</v>
      </c>
      <c r="P72">
        <v>8336</v>
      </c>
      <c r="Q72">
        <v>3148204</v>
      </c>
      <c r="R72">
        <v>1968347755993.26</v>
      </c>
      <c r="S72">
        <v>312785</v>
      </c>
      <c r="T72">
        <v>5983623</v>
      </c>
    </row>
    <row r="73" spans="1:20" x14ac:dyDescent="0.25">
      <c r="A73" t="s">
        <v>20</v>
      </c>
      <c r="B73">
        <v>2003</v>
      </c>
      <c r="C73" t="s">
        <v>28</v>
      </c>
      <c r="D73">
        <v>30420</v>
      </c>
      <c r="E73" t="s">
        <v>25</v>
      </c>
      <c r="F73" t="s">
        <v>26</v>
      </c>
      <c r="G73">
        <v>230</v>
      </c>
      <c r="H73">
        <v>45</v>
      </c>
      <c r="I73">
        <v>144.507858410583</v>
      </c>
      <c r="J73">
        <v>3586.4266414491799</v>
      </c>
      <c r="K73">
        <v>207.689948725497</v>
      </c>
      <c r="L73">
        <v>6147.1521863469097</v>
      </c>
      <c r="M73">
        <v>9145.6</v>
      </c>
      <c r="N73">
        <v>14366113.5071541</v>
      </c>
      <c r="O73">
        <v>1565</v>
      </c>
      <c r="P73">
        <v>16726</v>
      </c>
      <c r="Q73">
        <v>13144812</v>
      </c>
      <c r="R73">
        <v>24623586339166.301</v>
      </c>
      <c r="S73">
        <v>3220380</v>
      </c>
      <c r="T73">
        <v>23069244</v>
      </c>
    </row>
    <row r="74" spans="1:20" x14ac:dyDescent="0.25">
      <c r="A74" t="s">
        <v>20</v>
      </c>
      <c r="B74">
        <v>2005</v>
      </c>
      <c r="C74" t="s">
        <v>21</v>
      </c>
      <c r="D74">
        <v>30060</v>
      </c>
      <c r="E74" t="s">
        <v>22</v>
      </c>
      <c r="F74" t="s">
        <v>23</v>
      </c>
      <c r="G74">
        <v>470</v>
      </c>
      <c r="H74">
        <v>189</v>
      </c>
      <c r="I74">
        <v>2215.4294192010602</v>
      </c>
      <c r="J74">
        <v>172330.05582833299</v>
      </c>
      <c r="K74">
        <v>3195.1678488780199</v>
      </c>
      <c r="L74">
        <v>299758.247183992</v>
      </c>
      <c r="M74">
        <v>375607.5</v>
      </c>
      <c r="N74">
        <v>4953510951.4239597</v>
      </c>
      <c r="O74">
        <v>231889</v>
      </c>
      <c r="P74">
        <v>519326</v>
      </c>
      <c r="Q74">
        <v>541713511</v>
      </c>
      <c r="R74">
        <v>8616348164389260</v>
      </c>
      <c r="S74">
        <v>352166318</v>
      </c>
      <c r="T74">
        <v>731260704</v>
      </c>
    </row>
    <row r="75" spans="1:20" x14ac:dyDescent="0.25">
      <c r="A75" t="s">
        <v>20</v>
      </c>
      <c r="B75">
        <v>2005</v>
      </c>
      <c r="C75" t="s">
        <v>21</v>
      </c>
      <c r="D75">
        <v>30152</v>
      </c>
      <c r="E75" t="s">
        <v>29</v>
      </c>
      <c r="F75" t="s">
        <v>30</v>
      </c>
      <c r="G75">
        <v>470</v>
      </c>
      <c r="H75">
        <v>86</v>
      </c>
      <c r="I75">
        <v>579.86352649705896</v>
      </c>
      <c r="J75">
        <v>59324.4123455218</v>
      </c>
      <c r="K75">
        <v>364.42615013676499</v>
      </c>
      <c r="L75">
        <v>23256.382072690001</v>
      </c>
      <c r="M75">
        <v>98312.3</v>
      </c>
      <c r="N75">
        <v>1705240126.73138</v>
      </c>
      <c r="O75">
        <v>15723</v>
      </c>
      <c r="P75">
        <v>180901</v>
      </c>
      <c r="Q75">
        <v>61785601</v>
      </c>
      <c r="R75">
        <v>668488980252679</v>
      </c>
      <c r="S75">
        <v>10075293</v>
      </c>
      <c r="T75">
        <v>113495909</v>
      </c>
    </row>
    <row r="76" spans="1:20" x14ac:dyDescent="0.25">
      <c r="A76" t="s">
        <v>20</v>
      </c>
      <c r="B76">
        <v>2005</v>
      </c>
      <c r="C76" t="s">
        <v>21</v>
      </c>
      <c r="D76">
        <v>30420</v>
      </c>
      <c r="E76" t="s">
        <v>25</v>
      </c>
      <c r="F76" t="s">
        <v>26</v>
      </c>
      <c r="G76">
        <v>470</v>
      </c>
      <c r="H76">
        <v>96</v>
      </c>
      <c r="I76">
        <v>753.37707965926995</v>
      </c>
      <c r="J76">
        <v>116326.03427523399</v>
      </c>
      <c r="K76">
        <v>959.07545078325995</v>
      </c>
      <c r="L76">
        <v>221870.71385444401</v>
      </c>
      <c r="M76">
        <v>127727.9</v>
      </c>
      <c r="N76">
        <v>3343713213.27775</v>
      </c>
      <c r="O76">
        <v>10864</v>
      </c>
      <c r="P76">
        <v>244592</v>
      </c>
      <c r="Q76">
        <v>162602517</v>
      </c>
      <c r="R76">
        <v>6377523674529840</v>
      </c>
      <c r="S76">
        <v>1206671</v>
      </c>
      <c r="T76">
        <v>323998363</v>
      </c>
    </row>
    <row r="77" spans="1:20" x14ac:dyDescent="0.25">
      <c r="A77" t="s">
        <v>20</v>
      </c>
      <c r="B77">
        <v>2005</v>
      </c>
      <c r="C77" t="s">
        <v>27</v>
      </c>
      <c r="D77">
        <v>30060</v>
      </c>
      <c r="E77" t="s">
        <v>22</v>
      </c>
      <c r="F77" t="s">
        <v>23</v>
      </c>
      <c r="G77">
        <v>187</v>
      </c>
      <c r="H77">
        <v>124</v>
      </c>
      <c r="I77">
        <v>1623.4437985192401</v>
      </c>
      <c r="J77">
        <v>107980.23159202099</v>
      </c>
      <c r="K77">
        <v>4083.15509457086</v>
      </c>
      <c r="L77">
        <v>480063.58058017999</v>
      </c>
      <c r="M77">
        <v>138377.79999999999</v>
      </c>
      <c r="N77">
        <v>784517425.085675</v>
      </c>
      <c r="O77">
        <v>81771</v>
      </c>
      <c r="P77">
        <v>194984</v>
      </c>
      <c r="Q77">
        <v>348036943</v>
      </c>
      <c r="R77">
        <v>3487844381897050</v>
      </c>
      <c r="S77">
        <v>228680776</v>
      </c>
      <c r="T77">
        <v>467393110</v>
      </c>
    </row>
    <row r="78" spans="1:20" x14ac:dyDescent="0.25">
      <c r="A78" t="s">
        <v>20</v>
      </c>
      <c r="B78">
        <v>2005</v>
      </c>
      <c r="C78" t="s">
        <v>27</v>
      </c>
      <c r="D78">
        <v>30152</v>
      </c>
      <c r="E78" t="s">
        <v>29</v>
      </c>
      <c r="F78" t="s">
        <v>30</v>
      </c>
      <c r="G78">
        <v>187</v>
      </c>
      <c r="H78">
        <v>23</v>
      </c>
      <c r="I78">
        <v>34.073805288932597</v>
      </c>
      <c r="J78">
        <v>135.153837200612</v>
      </c>
      <c r="K78">
        <v>23.572474433375</v>
      </c>
      <c r="L78">
        <v>63.906802591485999</v>
      </c>
      <c r="M78">
        <v>2905.2</v>
      </c>
      <c r="N78">
        <v>981943.998339299</v>
      </c>
      <c r="O78">
        <v>780</v>
      </c>
      <c r="P78">
        <v>5031</v>
      </c>
      <c r="Q78">
        <v>2009378</v>
      </c>
      <c r="R78">
        <v>464307211378.82703</v>
      </c>
      <c r="S78">
        <v>547773</v>
      </c>
      <c r="T78">
        <v>3470983</v>
      </c>
    </row>
    <row r="79" spans="1:20" x14ac:dyDescent="0.25">
      <c r="A79" t="s">
        <v>20</v>
      </c>
      <c r="B79">
        <v>2005</v>
      </c>
      <c r="C79" t="s">
        <v>27</v>
      </c>
      <c r="D79">
        <v>30420</v>
      </c>
      <c r="E79" t="s">
        <v>25</v>
      </c>
      <c r="F79" t="s">
        <v>26</v>
      </c>
      <c r="G79">
        <v>187</v>
      </c>
      <c r="H79">
        <v>6</v>
      </c>
      <c r="I79">
        <v>1.88465931758269</v>
      </c>
      <c r="J79">
        <v>1.2384056989307299</v>
      </c>
      <c r="K79">
        <v>3.12862878448176</v>
      </c>
      <c r="L79">
        <v>3.6761907875109499</v>
      </c>
      <c r="M79">
        <v>160</v>
      </c>
      <c r="N79">
        <v>8997.4881125218199</v>
      </c>
      <c r="O79">
        <v>0</v>
      </c>
      <c r="P79">
        <v>369</v>
      </c>
      <c r="Q79">
        <v>266687</v>
      </c>
      <c r="R79">
        <v>26708923366.996101</v>
      </c>
      <c r="S79">
        <v>0</v>
      </c>
      <c r="T79">
        <v>626393</v>
      </c>
    </row>
    <row r="80" spans="1:20" x14ac:dyDescent="0.25">
      <c r="A80" t="s">
        <v>20</v>
      </c>
      <c r="B80">
        <v>2005</v>
      </c>
      <c r="C80" t="s">
        <v>28</v>
      </c>
      <c r="D80">
        <v>30060</v>
      </c>
      <c r="E80" t="s">
        <v>22</v>
      </c>
      <c r="F80" t="s">
        <v>23</v>
      </c>
      <c r="G80">
        <v>180</v>
      </c>
      <c r="H80">
        <v>59</v>
      </c>
      <c r="I80">
        <v>3846.76057489098</v>
      </c>
      <c r="J80">
        <v>3704593.26435753</v>
      </c>
      <c r="K80">
        <v>6956.9508139826603</v>
      </c>
      <c r="L80">
        <v>9969406.5598625001</v>
      </c>
      <c r="M80">
        <v>250915.5</v>
      </c>
      <c r="N80">
        <v>15761778094.9084</v>
      </c>
      <c r="O80">
        <v>0</v>
      </c>
      <c r="P80">
        <v>508034</v>
      </c>
      <c r="Q80">
        <v>453785806</v>
      </c>
      <c r="R80">
        <v>4.2416417328807104E+16</v>
      </c>
      <c r="S80">
        <v>31995160</v>
      </c>
      <c r="T80">
        <v>875576452</v>
      </c>
    </row>
    <row r="81" spans="1:20" x14ac:dyDescent="0.25">
      <c r="A81" t="s">
        <v>20</v>
      </c>
      <c r="B81">
        <v>2005</v>
      </c>
      <c r="C81" t="s">
        <v>28</v>
      </c>
      <c r="D81">
        <v>30152</v>
      </c>
      <c r="E81" t="s">
        <v>29</v>
      </c>
      <c r="F81" t="s">
        <v>30</v>
      </c>
      <c r="G81">
        <v>180</v>
      </c>
      <c r="H81">
        <v>31</v>
      </c>
      <c r="I81">
        <v>1062.3627381438801</v>
      </c>
      <c r="J81">
        <v>226175.45124939899</v>
      </c>
      <c r="K81">
        <v>916.09761067150896</v>
      </c>
      <c r="L81">
        <v>188101.115996457</v>
      </c>
      <c r="M81">
        <v>69295.3</v>
      </c>
      <c r="N81">
        <v>962299237.38390303</v>
      </c>
      <c r="O81">
        <v>6602</v>
      </c>
      <c r="P81">
        <v>131989</v>
      </c>
      <c r="Q81">
        <v>59754839</v>
      </c>
      <c r="R81">
        <v>800305954844127</v>
      </c>
      <c r="S81">
        <v>2581397</v>
      </c>
      <c r="T81">
        <v>116928281</v>
      </c>
    </row>
    <row r="82" spans="1:20" x14ac:dyDescent="0.25">
      <c r="A82" t="s">
        <v>20</v>
      </c>
      <c r="B82">
        <v>2005</v>
      </c>
      <c r="C82" t="s">
        <v>28</v>
      </c>
      <c r="D82">
        <v>30420</v>
      </c>
      <c r="E82" t="s">
        <v>25</v>
      </c>
      <c r="F82" t="s">
        <v>26</v>
      </c>
      <c r="G82">
        <v>180</v>
      </c>
      <c r="H82">
        <v>45</v>
      </c>
      <c r="I82">
        <v>3543.1227785996798</v>
      </c>
      <c r="J82">
        <v>3336232.95241366</v>
      </c>
      <c r="K82">
        <v>3625.4156404174701</v>
      </c>
      <c r="L82">
        <v>2825991.4499441702</v>
      </c>
      <c r="M82">
        <v>231110.7</v>
      </c>
      <c r="N82">
        <v>14194530874.628901</v>
      </c>
      <c r="O82">
        <v>0</v>
      </c>
      <c r="P82">
        <v>471894</v>
      </c>
      <c r="Q82">
        <v>236479079</v>
      </c>
      <c r="R82">
        <v>1.20236276842266E+16</v>
      </c>
      <c r="S82">
        <v>14871773</v>
      </c>
      <c r="T82">
        <v>458086385</v>
      </c>
    </row>
    <row r="83" spans="1:20" x14ac:dyDescent="0.25">
      <c r="A83" t="s">
        <v>20</v>
      </c>
      <c r="B83">
        <v>2007</v>
      </c>
      <c r="C83" t="s">
        <v>21</v>
      </c>
      <c r="D83">
        <v>30060</v>
      </c>
      <c r="E83" t="s">
        <v>22</v>
      </c>
      <c r="F83" t="s">
        <v>23</v>
      </c>
      <c r="G83">
        <v>470</v>
      </c>
      <c r="H83">
        <v>170</v>
      </c>
      <c r="I83">
        <v>2233.7542928616499</v>
      </c>
      <c r="J83">
        <v>224326.81963306601</v>
      </c>
      <c r="K83">
        <v>3381.57018591925</v>
      </c>
      <c r="L83">
        <v>474553.38975416002</v>
      </c>
      <c r="M83">
        <v>378713.7</v>
      </c>
      <c r="N83">
        <v>6448122774.6913204</v>
      </c>
      <c r="O83">
        <v>218113</v>
      </c>
      <c r="P83">
        <v>539314</v>
      </c>
      <c r="Q83">
        <v>573316859</v>
      </c>
      <c r="R83">
        <v>1.36407163676907E+16</v>
      </c>
      <c r="S83">
        <v>339729904</v>
      </c>
      <c r="T83">
        <v>806903814</v>
      </c>
    </row>
    <row r="84" spans="1:20" x14ac:dyDescent="0.25">
      <c r="A84" t="s">
        <v>20</v>
      </c>
      <c r="B84">
        <v>2007</v>
      </c>
      <c r="C84" t="s">
        <v>21</v>
      </c>
      <c r="D84">
        <v>30152</v>
      </c>
      <c r="E84" t="s">
        <v>29</v>
      </c>
      <c r="F84" t="s">
        <v>30</v>
      </c>
      <c r="G84">
        <v>470</v>
      </c>
      <c r="H84">
        <v>75</v>
      </c>
      <c r="I84">
        <v>345.95349619716399</v>
      </c>
      <c r="J84">
        <v>40712.919511980203</v>
      </c>
      <c r="K84">
        <v>244.74204145732801</v>
      </c>
      <c r="L84">
        <v>20396.788674785799</v>
      </c>
      <c r="M84">
        <v>58652.4</v>
      </c>
      <c r="N84">
        <v>1170265347.4907</v>
      </c>
      <c r="O84">
        <v>0</v>
      </c>
      <c r="P84">
        <v>128507</v>
      </c>
      <c r="Q84">
        <v>41495720</v>
      </c>
      <c r="R84">
        <v>586291901251855</v>
      </c>
      <c r="S84">
        <v>0</v>
      </c>
      <c r="T84">
        <v>90939616</v>
      </c>
    </row>
    <row r="85" spans="1:20" x14ac:dyDescent="0.25">
      <c r="A85" t="s">
        <v>20</v>
      </c>
      <c r="B85">
        <v>2007</v>
      </c>
      <c r="C85" t="s">
        <v>21</v>
      </c>
      <c r="D85">
        <v>30420</v>
      </c>
      <c r="E85" t="s">
        <v>25</v>
      </c>
      <c r="F85" t="s">
        <v>26</v>
      </c>
      <c r="G85">
        <v>470</v>
      </c>
      <c r="H85">
        <v>93</v>
      </c>
      <c r="I85">
        <v>630.91470718991104</v>
      </c>
      <c r="J85">
        <v>138444.52073371701</v>
      </c>
      <c r="K85">
        <v>776.19436160917496</v>
      </c>
      <c r="L85">
        <v>237149.48169228001</v>
      </c>
      <c r="M85">
        <v>106966.9</v>
      </c>
      <c r="N85">
        <v>3979494153.3719201</v>
      </c>
      <c r="O85">
        <v>0</v>
      </c>
      <c r="P85">
        <v>235783</v>
      </c>
      <c r="Q85">
        <v>131595302</v>
      </c>
      <c r="R85">
        <v>6816701526850470</v>
      </c>
      <c r="S85">
        <v>0</v>
      </c>
      <c r="T85">
        <v>300189598</v>
      </c>
    </row>
    <row r="86" spans="1:20" x14ac:dyDescent="0.25">
      <c r="A86" t="s">
        <v>20</v>
      </c>
      <c r="B86">
        <v>2007</v>
      </c>
      <c r="C86" t="s">
        <v>27</v>
      </c>
      <c r="D86">
        <v>30060</v>
      </c>
      <c r="E86" t="s">
        <v>22</v>
      </c>
      <c r="F86" t="s">
        <v>23</v>
      </c>
      <c r="G86">
        <v>141</v>
      </c>
      <c r="H86">
        <v>85</v>
      </c>
      <c r="I86">
        <v>1775.8213127029201</v>
      </c>
      <c r="J86">
        <v>238786.92196777501</v>
      </c>
      <c r="K86">
        <v>3056.8541913853801</v>
      </c>
      <c r="L86">
        <v>439725.04993816302</v>
      </c>
      <c r="M86">
        <v>151366</v>
      </c>
      <c r="N86">
        <v>1734877749.4207201</v>
      </c>
      <c r="O86">
        <v>58566</v>
      </c>
      <c r="P86">
        <v>244166</v>
      </c>
      <c r="Q86">
        <v>260557611</v>
      </c>
      <c r="R86">
        <v>3194769624374930</v>
      </c>
      <c r="S86">
        <v>134625942</v>
      </c>
      <c r="T86">
        <v>386489280</v>
      </c>
    </row>
    <row r="87" spans="1:20" x14ac:dyDescent="0.25">
      <c r="A87" t="s">
        <v>20</v>
      </c>
      <c r="B87">
        <v>2007</v>
      </c>
      <c r="C87" t="s">
        <v>27</v>
      </c>
      <c r="D87">
        <v>30152</v>
      </c>
      <c r="E87" t="s">
        <v>29</v>
      </c>
      <c r="F87" t="s">
        <v>30</v>
      </c>
      <c r="G87">
        <v>141</v>
      </c>
      <c r="H87">
        <v>26</v>
      </c>
      <c r="I87">
        <v>110.70183002493999</v>
      </c>
      <c r="J87">
        <v>2306.3300383457899</v>
      </c>
      <c r="K87">
        <v>64.541725837330702</v>
      </c>
      <c r="L87">
        <v>845.46406400789704</v>
      </c>
      <c r="M87">
        <v>9436.5</v>
      </c>
      <c r="N87">
        <v>16756364.3493286</v>
      </c>
      <c r="O87">
        <v>898</v>
      </c>
      <c r="P87">
        <v>17975</v>
      </c>
      <c r="Q87">
        <v>5501676</v>
      </c>
      <c r="R87">
        <v>6142617780298.96</v>
      </c>
      <c r="S87">
        <v>331670</v>
      </c>
      <c r="T87">
        <v>10671682</v>
      </c>
    </row>
    <row r="88" spans="1:20" x14ac:dyDescent="0.25">
      <c r="A88" t="s">
        <v>20</v>
      </c>
      <c r="B88">
        <v>2007</v>
      </c>
      <c r="C88" t="s">
        <v>27</v>
      </c>
      <c r="D88">
        <v>30420</v>
      </c>
      <c r="E88" t="s">
        <v>25</v>
      </c>
      <c r="F88" t="s">
        <v>26</v>
      </c>
      <c r="G88">
        <v>141</v>
      </c>
      <c r="H88">
        <v>3</v>
      </c>
      <c r="I88">
        <v>0.43906597282719301</v>
      </c>
      <c r="J88">
        <v>7.2766736672786006E-2</v>
      </c>
      <c r="K88">
        <v>0.78378217238227199</v>
      </c>
      <c r="L88">
        <v>0.23999702252888699</v>
      </c>
      <c r="M88">
        <v>37.6</v>
      </c>
      <c r="N88">
        <v>528.67800008163397</v>
      </c>
      <c r="O88">
        <v>0</v>
      </c>
      <c r="P88">
        <v>86</v>
      </c>
      <c r="Q88">
        <v>66891</v>
      </c>
      <c r="R88">
        <v>1743669589.94839</v>
      </c>
      <c r="S88">
        <v>0</v>
      </c>
      <c r="T88">
        <v>155416</v>
      </c>
    </row>
    <row r="89" spans="1:20" x14ac:dyDescent="0.25">
      <c r="A89" t="s">
        <v>20</v>
      </c>
      <c r="B89">
        <v>2007</v>
      </c>
      <c r="C89" t="s">
        <v>28</v>
      </c>
      <c r="D89">
        <v>30060</v>
      </c>
      <c r="E89" t="s">
        <v>22</v>
      </c>
      <c r="F89" t="s">
        <v>23</v>
      </c>
      <c r="G89">
        <v>205</v>
      </c>
      <c r="H89">
        <v>61</v>
      </c>
      <c r="I89">
        <v>2423.81893761122</v>
      </c>
      <c r="J89">
        <v>1140463.5898903599</v>
      </c>
      <c r="K89">
        <v>4382.0760986602299</v>
      </c>
      <c r="L89">
        <v>3522571.8397268201</v>
      </c>
      <c r="M89">
        <v>158100.1</v>
      </c>
      <c r="N89">
        <v>4852282759.92451</v>
      </c>
      <c r="O89">
        <v>12793</v>
      </c>
      <c r="P89">
        <v>303407</v>
      </c>
      <c r="Q89">
        <v>285833186</v>
      </c>
      <c r="R89">
        <v>1.49873391487625E+16</v>
      </c>
      <c r="S89">
        <v>30459249</v>
      </c>
      <c r="T89">
        <v>541207123</v>
      </c>
    </row>
    <row r="90" spans="1:20" x14ac:dyDescent="0.25">
      <c r="A90" t="s">
        <v>20</v>
      </c>
      <c r="B90">
        <v>2007</v>
      </c>
      <c r="C90" t="s">
        <v>28</v>
      </c>
      <c r="D90">
        <v>30152</v>
      </c>
      <c r="E90" t="s">
        <v>29</v>
      </c>
      <c r="F90" t="s">
        <v>30</v>
      </c>
      <c r="G90">
        <v>205</v>
      </c>
      <c r="H90">
        <v>25</v>
      </c>
      <c r="I90">
        <v>76.415780571030396</v>
      </c>
      <c r="J90">
        <v>728.25425839239301</v>
      </c>
      <c r="K90">
        <v>56.138802375510799</v>
      </c>
      <c r="L90">
        <v>364.03974053881302</v>
      </c>
      <c r="M90">
        <v>4984.8</v>
      </c>
      <c r="N90">
        <v>3098472.9492142098</v>
      </c>
      <c r="O90">
        <v>1464</v>
      </c>
      <c r="P90">
        <v>8505</v>
      </c>
      <c r="Q90">
        <v>3662431</v>
      </c>
      <c r="R90">
        <v>1548864665739.73</v>
      </c>
      <c r="S90">
        <v>1173363</v>
      </c>
      <c r="T90">
        <v>6151499</v>
      </c>
    </row>
    <row r="91" spans="1:20" x14ac:dyDescent="0.25">
      <c r="A91" t="s">
        <v>20</v>
      </c>
      <c r="B91">
        <v>2007</v>
      </c>
      <c r="C91" t="s">
        <v>28</v>
      </c>
      <c r="D91">
        <v>30420</v>
      </c>
      <c r="E91" t="s">
        <v>25</v>
      </c>
      <c r="F91" t="s">
        <v>26</v>
      </c>
      <c r="G91">
        <v>205</v>
      </c>
      <c r="H91">
        <v>43</v>
      </c>
      <c r="I91">
        <v>1751.1109220553899</v>
      </c>
      <c r="J91">
        <v>746039.97523361701</v>
      </c>
      <c r="K91">
        <v>1958.5573476628599</v>
      </c>
      <c r="L91">
        <v>1016969.09398953</v>
      </c>
      <c r="M91">
        <v>114221.9</v>
      </c>
      <c r="N91">
        <v>3174145095.1437998</v>
      </c>
      <c r="O91">
        <v>360</v>
      </c>
      <c r="P91">
        <v>228084</v>
      </c>
      <c r="Q91">
        <v>127751999</v>
      </c>
      <c r="R91">
        <v>4326855890783700</v>
      </c>
      <c r="S91">
        <v>0</v>
      </c>
      <c r="T91">
        <v>260691036</v>
      </c>
    </row>
    <row r="92" spans="1:20" x14ac:dyDescent="0.25">
      <c r="A92" t="s">
        <v>20</v>
      </c>
      <c r="B92">
        <v>2009</v>
      </c>
      <c r="C92" t="s">
        <v>21</v>
      </c>
      <c r="D92">
        <v>30060</v>
      </c>
      <c r="E92" t="s">
        <v>22</v>
      </c>
      <c r="F92" t="s">
        <v>23</v>
      </c>
      <c r="G92">
        <v>470</v>
      </c>
      <c r="H92">
        <v>209</v>
      </c>
      <c r="I92">
        <v>2698.4215966112301</v>
      </c>
      <c r="J92">
        <v>370440.071621735</v>
      </c>
      <c r="K92">
        <v>4304.2810111460003</v>
      </c>
      <c r="L92">
        <v>814700.98284432397</v>
      </c>
      <c r="M92">
        <v>457493.3</v>
      </c>
      <c r="N92">
        <v>10648049423.557699</v>
      </c>
      <c r="O92">
        <v>251115</v>
      </c>
      <c r="P92">
        <v>663872</v>
      </c>
      <c r="Q92">
        <v>729752830</v>
      </c>
      <c r="R92">
        <v>2.34180289750229E+16</v>
      </c>
      <c r="S92">
        <v>423693823</v>
      </c>
      <c r="T92">
        <v>1035811837</v>
      </c>
    </row>
    <row r="93" spans="1:20" x14ac:dyDescent="0.25">
      <c r="A93" t="s">
        <v>20</v>
      </c>
      <c r="B93">
        <v>2009</v>
      </c>
      <c r="C93" t="s">
        <v>21</v>
      </c>
      <c r="D93">
        <v>30152</v>
      </c>
      <c r="E93" t="s">
        <v>29</v>
      </c>
      <c r="F93" t="s">
        <v>30</v>
      </c>
      <c r="G93">
        <v>470</v>
      </c>
      <c r="H93">
        <v>71</v>
      </c>
      <c r="I93">
        <v>264.90340888727798</v>
      </c>
      <c r="J93">
        <v>8900.7959584508208</v>
      </c>
      <c r="K93">
        <v>180.655852083328</v>
      </c>
      <c r="L93">
        <v>3516.1390961643101</v>
      </c>
      <c r="M93">
        <v>44911.1</v>
      </c>
      <c r="N93">
        <v>255847362.46181399</v>
      </c>
      <c r="O93">
        <v>12249</v>
      </c>
      <c r="P93">
        <v>77573</v>
      </c>
      <c r="Q93">
        <v>30628441</v>
      </c>
      <c r="R93">
        <v>101069041241013</v>
      </c>
      <c r="S93">
        <v>10099582</v>
      </c>
      <c r="T93">
        <v>51157300</v>
      </c>
    </row>
    <row r="94" spans="1:20" x14ac:dyDescent="0.25">
      <c r="A94" t="s">
        <v>20</v>
      </c>
      <c r="B94">
        <v>2009</v>
      </c>
      <c r="C94" t="s">
        <v>21</v>
      </c>
      <c r="D94">
        <v>30420</v>
      </c>
      <c r="E94" t="s">
        <v>25</v>
      </c>
      <c r="F94" t="s">
        <v>26</v>
      </c>
      <c r="G94">
        <v>470</v>
      </c>
      <c r="H94">
        <v>88</v>
      </c>
      <c r="I94">
        <v>266.20415404697002</v>
      </c>
      <c r="J94">
        <v>14029.6271107147</v>
      </c>
      <c r="K94">
        <v>272.26867595570701</v>
      </c>
      <c r="L94">
        <v>12952.7227354715</v>
      </c>
      <c r="M94">
        <v>45133</v>
      </c>
      <c r="N94">
        <v>403272146.59843302</v>
      </c>
      <c r="O94">
        <v>4970</v>
      </c>
      <c r="P94">
        <v>85296</v>
      </c>
      <c r="Q94">
        <v>46159883</v>
      </c>
      <c r="R94">
        <v>372317258370942</v>
      </c>
      <c r="S94">
        <v>7568834</v>
      </c>
      <c r="T94">
        <v>84750932</v>
      </c>
    </row>
    <row r="95" spans="1:20" x14ac:dyDescent="0.25">
      <c r="A95" t="s">
        <v>20</v>
      </c>
      <c r="B95">
        <v>2009</v>
      </c>
      <c r="C95" t="s">
        <v>27</v>
      </c>
      <c r="D95">
        <v>30060</v>
      </c>
      <c r="E95" t="s">
        <v>22</v>
      </c>
      <c r="F95" t="s">
        <v>23</v>
      </c>
      <c r="G95">
        <v>157</v>
      </c>
      <c r="H95">
        <v>110</v>
      </c>
      <c r="I95">
        <v>1879.64810721666</v>
      </c>
      <c r="J95">
        <v>418351.04902440001</v>
      </c>
      <c r="K95">
        <v>4258.0366955852196</v>
      </c>
      <c r="L95">
        <v>1912374.4342086699</v>
      </c>
      <c r="M95">
        <v>160216.4</v>
      </c>
      <c r="N95">
        <v>3039479383.6204901</v>
      </c>
      <c r="O95">
        <v>40085</v>
      </c>
      <c r="P95">
        <v>280348</v>
      </c>
      <c r="Q95">
        <v>362942738</v>
      </c>
      <c r="R95">
        <v>1.3894127145361E+16</v>
      </c>
      <c r="S95">
        <v>106096704</v>
      </c>
      <c r="T95">
        <v>619788772</v>
      </c>
    </row>
    <row r="96" spans="1:20" x14ac:dyDescent="0.25">
      <c r="A96" t="s">
        <v>20</v>
      </c>
      <c r="B96">
        <v>2009</v>
      </c>
      <c r="C96" t="s">
        <v>27</v>
      </c>
      <c r="D96">
        <v>30152</v>
      </c>
      <c r="E96" t="s">
        <v>29</v>
      </c>
      <c r="F96" t="s">
        <v>30</v>
      </c>
      <c r="G96">
        <v>157</v>
      </c>
      <c r="H96">
        <v>24</v>
      </c>
      <c r="I96">
        <v>302.78256682155899</v>
      </c>
      <c r="J96">
        <v>48628.421525507401</v>
      </c>
      <c r="K96">
        <v>176.86590543642799</v>
      </c>
      <c r="L96">
        <v>16073.7195714434</v>
      </c>
      <c r="M96">
        <v>25808</v>
      </c>
      <c r="N96">
        <v>353303965.723212</v>
      </c>
      <c r="O96">
        <v>0</v>
      </c>
      <c r="P96">
        <v>70261</v>
      </c>
      <c r="Q96">
        <v>15076346</v>
      </c>
      <c r="R96">
        <v>116781682200706</v>
      </c>
      <c r="S96">
        <v>0</v>
      </c>
      <c r="T96">
        <v>40633854</v>
      </c>
    </row>
    <row r="97" spans="1:20" x14ac:dyDescent="0.25">
      <c r="A97" t="s">
        <v>20</v>
      </c>
      <c r="B97">
        <v>2009</v>
      </c>
      <c r="C97" t="s">
        <v>27</v>
      </c>
      <c r="D97">
        <v>30420</v>
      </c>
      <c r="E97" t="s">
        <v>25</v>
      </c>
      <c r="F97" t="s">
        <v>26</v>
      </c>
      <c r="G97">
        <v>157</v>
      </c>
      <c r="H97">
        <v>4</v>
      </c>
      <c r="I97">
        <v>0.82395919650058003</v>
      </c>
      <c r="J97">
        <v>0.19684324079697901</v>
      </c>
      <c r="K97">
        <v>1.1692174457774001</v>
      </c>
      <c r="L97">
        <v>0.38050929837049002</v>
      </c>
      <c r="M97">
        <v>70.2</v>
      </c>
      <c r="N97">
        <v>1430.14096319994</v>
      </c>
      <c r="O97">
        <v>0</v>
      </c>
      <c r="P97">
        <v>150</v>
      </c>
      <c r="Q97">
        <v>99572</v>
      </c>
      <c r="R97">
        <v>2764544681.7214699</v>
      </c>
      <c r="S97">
        <v>0</v>
      </c>
      <c r="T97">
        <v>210040</v>
      </c>
    </row>
    <row r="98" spans="1:20" x14ac:dyDescent="0.25">
      <c r="A98" t="s">
        <v>20</v>
      </c>
      <c r="B98">
        <v>2009</v>
      </c>
      <c r="C98" t="s">
        <v>28</v>
      </c>
      <c r="D98">
        <v>30060</v>
      </c>
      <c r="E98" t="s">
        <v>22</v>
      </c>
      <c r="F98" t="s">
        <v>23</v>
      </c>
      <c r="G98">
        <v>196</v>
      </c>
      <c r="H98">
        <v>69</v>
      </c>
      <c r="I98">
        <v>486.58449469681898</v>
      </c>
      <c r="J98">
        <v>42315.230212783397</v>
      </c>
      <c r="K98">
        <v>1263.53102806212</v>
      </c>
      <c r="L98">
        <v>288852.85388118197</v>
      </c>
      <c r="M98">
        <v>31739.1</v>
      </c>
      <c r="N98">
        <v>180036841.038883</v>
      </c>
      <c r="O98">
        <v>4340</v>
      </c>
      <c r="P98">
        <v>59138</v>
      </c>
      <c r="Q98">
        <v>82416969</v>
      </c>
      <c r="R98">
        <v>1228970162192900</v>
      </c>
      <c r="S98">
        <v>10831247</v>
      </c>
      <c r="T98">
        <v>154002691</v>
      </c>
    </row>
    <row r="99" spans="1:20" x14ac:dyDescent="0.25">
      <c r="A99" t="s">
        <v>20</v>
      </c>
      <c r="B99">
        <v>2009</v>
      </c>
      <c r="C99" t="s">
        <v>28</v>
      </c>
      <c r="D99">
        <v>30152</v>
      </c>
      <c r="E99" t="s">
        <v>29</v>
      </c>
      <c r="F99" t="s">
        <v>30</v>
      </c>
      <c r="G99">
        <v>196</v>
      </c>
      <c r="H99">
        <v>18</v>
      </c>
      <c r="I99">
        <v>21.531731020701798</v>
      </c>
      <c r="J99">
        <v>74.806275233731597</v>
      </c>
      <c r="K99">
        <v>17.905455733933799</v>
      </c>
      <c r="L99">
        <v>43.433454115784201</v>
      </c>
      <c r="M99">
        <v>1403.7</v>
      </c>
      <c r="N99">
        <v>318275.13203266601</v>
      </c>
      <c r="O99">
        <v>275</v>
      </c>
      <c r="P99">
        <v>2532</v>
      </c>
      <c r="Q99">
        <v>1168864</v>
      </c>
      <c r="R99">
        <v>184794501532.70801</v>
      </c>
      <c r="S99">
        <v>309109</v>
      </c>
      <c r="T99">
        <v>2028619</v>
      </c>
    </row>
    <row r="100" spans="1:20" x14ac:dyDescent="0.25">
      <c r="A100" t="s">
        <v>20</v>
      </c>
      <c r="B100">
        <v>2009</v>
      </c>
      <c r="C100" t="s">
        <v>28</v>
      </c>
      <c r="D100">
        <v>30420</v>
      </c>
      <c r="E100" t="s">
        <v>25</v>
      </c>
      <c r="F100" t="s">
        <v>26</v>
      </c>
      <c r="G100">
        <v>196</v>
      </c>
      <c r="H100">
        <v>40</v>
      </c>
      <c r="I100">
        <v>685.17123770850799</v>
      </c>
      <c r="J100">
        <v>101351.476011176</v>
      </c>
      <c r="K100">
        <v>703.38555270678501</v>
      </c>
      <c r="L100">
        <v>108491.45423130599</v>
      </c>
      <c r="M100">
        <v>44692.7</v>
      </c>
      <c r="N100">
        <v>431215888.08390403</v>
      </c>
      <c r="O100">
        <v>3161</v>
      </c>
      <c r="P100">
        <v>86224</v>
      </c>
      <c r="Q100">
        <v>45880333</v>
      </c>
      <c r="R100">
        <v>461594054937181</v>
      </c>
      <c r="S100">
        <v>2910853</v>
      </c>
      <c r="T100">
        <v>88849813</v>
      </c>
    </row>
    <row r="101" spans="1:20" x14ac:dyDescent="0.25">
      <c r="A101" t="s">
        <v>20</v>
      </c>
      <c r="B101">
        <v>2011</v>
      </c>
      <c r="C101" t="s">
        <v>21</v>
      </c>
      <c r="D101">
        <v>30060</v>
      </c>
      <c r="E101" t="s">
        <v>22</v>
      </c>
      <c r="F101" t="s">
        <v>23</v>
      </c>
      <c r="G101">
        <v>383</v>
      </c>
      <c r="H101">
        <v>172</v>
      </c>
      <c r="I101">
        <v>3302.4408910995899</v>
      </c>
      <c r="J101">
        <v>478178.13728323701</v>
      </c>
      <c r="K101">
        <v>4990.0730855477104</v>
      </c>
      <c r="L101">
        <v>1060104.2833875001</v>
      </c>
      <c r="M101">
        <v>538237.80000000005</v>
      </c>
      <c r="N101">
        <v>12701924410.2512</v>
      </c>
      <c r="O101">
        <v>310465</v>
      </c>
      <c r="P101">
        <v>766010</v>
      </c>
      <c r="Q101">
        <v>813290798</v>
      </c>
      <c r="R101">
        <v>2.81597242213431E+16</v>
      </c>
      <c r="S101">
        <v>474149630</v>
      </c>
      <c r="T101">
        <v>1152431966</v>
      </c>
    </row>
    <row r="102" spans="1:20" x14ac:dyDescent="0.25">
      <c r="A102" t="s">
        <v>20</v>
      </c>
      <c r="B102">
        <v>2011</v>
      </c>
      <c r="C102" t="s">
        <v>21</v>
      </c>
      <c r="D102">
        <v>30152</v>
      </c>
      <c r="E102" t="s">
        <v>29</v>
      </c>
      <c r="F102" t="s">
        <v>30</v>
      </c>
      <c r="G102">
        <v>383</v>
      </c>
      <c r="H102">
        <v>56</v>
      </c>
      <c r="I102">
        <v>417.60319014730101</v>
      </c>
      <c r="J102">
        <v>47655.422506235198</v>
      </c>
      <c r="K102">
        <v>285.866124231632</v>
      </c>
      <c r="L102">
        <v>22895.092301364199</v>
      </c>
      <c r="M102">
        <v>68062.5</v>
      </c>
      <c r="N102">
        <v>1265878816.3170199</v>
      </c>
      <c r="O102">
        <v>0</v>
      </c>
      <c r="P102">
        <v>142067</v>
      </c>
      <c r="Q102">
        <v>46591417</v>
      </c>
      <c r="R102">
        <v>608166097743185</v>
      </c>
      <c r="S102">
        <v>0</v>
      </c>
      <c r="T102">
        <v>97886347</v>
      </c>
    </row>
    <row r="103" spans="1:20" x14ac:dyDescent="0.25">
      <c r="A103" t="s">
        <v>20</v>
      </c>
      <c r="B103">
        <v>2011</v>
      </c>
      <c r="C103" t="s">
        <v>21</v>
      </c>
      <c r="D103">
        <v>30420</v>
      </c>
      <c r="E103" t="s">
        <v>25</v>
      </c>
      <c r="F103" t="s">
        <v>26</v>
      </c>
      <c r="G103">
        <v>383</v>
      </c>
      <c r="H103">
        <v>56</v>
      </c>
      <c r="I103">
        <v>776.34877126320998</v>
      </c>
      <c r="J103">
        <v>135933.35438385999</v>
      </c>
      <c r="K103">
        <v>709.14789716843597</v>
      </c>
      <c r="L103">
        <v>105073.289710492</v>
      </c>
      <c r="M103">
        <v>126531.6</v>
      </c>
      <c r="N103">
        <v>3610820022.0641899</v>
      </c>
      <c r="O103">
        <v>3647</v>
      </c>
      <c r="P103">
        <v>249416</v>
      </c>
      <c r="Q103">
        <v>115577408</v>
      </c>
      <c r="R103">
        <v>2791079054809570</v>
      </c>
      <c r="S103">
        <v>7538700</v>
      </c>
      <c r="T103">
        <v>223616116</v>
      </c>
    </row>
    <row r="104" spans="1:20" x14ac:dyDescent="0.25">
      <c r="A104" t="s">
        <v>20</v>
      </c>
      <c r="B104">
        <v>2011</v>
      </c>
      <c r="C104" t="s">
        <v>27</v>
      </c>
      <c r="D104">
        <v>30060</v>
      </c>
      <c r="E104" t="s">
        <v>22</v>
      </c>
      <c r="F104" t="s">
        <v>23</v>
      </c>
      <c r="G104">
        <v>124</v>
      </c>
      <c r="H104">
        <v>79</v>
      </c>
      <c r="I104">
        <v>1716.83206596782</v>
      </c>
      <c r="J104">
        <v>152428.927142334</v>
      </c>
      <c r="K104">
        <v>4911.9904031207898</v>
      </c>
      <c r="L104">
        <v>2252858.59239648</v>
      </c>
      <c r="M104">
        <v>141026.1</v>
      </c>
      <c r="N104">
        <v>1028521079.9323</v>
      </c>
      <c r="O104">
        <v>72684</v>
      </c>
      <c r="P104">
        <v>209368</v>
      </c>
      <c r="Q104">
        <v>403487356</v>
      </c>
      <c r="R104">
        <v>1.52012652442455E+16</v>
      </c>
      <c r="S104">
        <v>140749097</v>
      </c>
      <c r="T104">
        <v>666225615</v>
      </c>
    </row>
    <row r="105" spans="1:20" x14ac:dyDescent="0.25">
      <c r="A105" t="s">
        <v>20</v>
      </c>
      <c r="B105">
        <v>2011</v>
      </c>
      <c r="C105" t="s">
        <v>27</v>
      </c>
      <c r="D105">
        <v>30152</v>
      </c>
      <c r="E105" t="s">
        <v>29</v>
      </c>
      <c r="F105" t="s">
        <v>30</v>
      </c>
      <c r="G105">
        <v>124</v>
      </c>
      <c r="H105">
        <v>13</v>
      </c>
      <c r="I105">
        <v>59.298593539596297</v>
      </c>
      <c r="J105">
        <v>693.65677651252599</v>
      </c>
      <c r="K105">
        <v>41.250887101238298</v>
      </c>
      <c r="L105">
        <v>326.54833683573997</v>
      </c>
      <c r="M105">
        <v>4871</v>
      </c>
      <c r="N105">
        <v>4680480.4721536003</v>
      </c>
      <c r="O105">
        <v>230</v>
      </c>
      <c r="P105">
        <v>9512</v>
      </c>
      <c r="Q105">
        <v>3388040</v>
      </c>
      <c r="R105">
        <v>2203399671892.7998</v>
      </c>
      <c r="S105">
        <v>204034</v>
      </c>
      <c r="T105">
        <v>6572046</v>
      </c>
    </row>
    <row r="106" spans="1:20" x14ac:dyDescent="0.25">
      <c r="A106" t="s">
        <v>20</v>
      </c>
      <c r="B106">
        <v>2011</v>
      </c>
      <c r="C106" t="s">
        <v>27</v>
      </c>
      <c r="D106">
        <v>30420</v>
      </c>
      <c r="E106" t="s">
        <v>25</v>
      </c>
      <c r="F106" t="s">
        <v>26</v>
      </c>
      <c r="G106">
        <v>124</v>
      </c>
      <c r="H106">
        <v>2</v>
      </c>
      <c r="I106">
        <v>0.33658207143813001</v>
      </c>
      <c r="J106">
        <v>5.9494550479509002E-2</v>
      </c>
      <c r="K106">
        <v>0.59405347423774302</v>
      </c>
      <c r="L106">
        <v>0.19505079159373001</v>
      </c>
      <c r="M106">
        <v>28</v>
      </c>
      <c r="N106">
        <v>401.44217017372398</v>
      </c>
      <c r="O106">
        <v>0</v>
      </c>
      <c r="P106">
        <v>73</v>
      </c>
      <c r="Q106">
        <v>48393</v>
      </c>
      <c r="R106">
        <v>1316114038.01527</v>
      </c>
      <c r="S106">
        <v>0</v>
      </c>
      <c r="T106">
        <v>129221</v>
      </c>
    </row>
    <row r="107" spans="1:20" x14ac:dyDescent="0.25">
      <c r="A107" t="s">
        <v>20</v>
      </c>
      <c r="B107">
        <v>2011</v>
      </c>
      <c r="C107" t="s">
        <v>28</v>
      </c>
      <c r="D107">
        <v>30060</v>
      </c>
      <c r="E107" t="s">
        <v>22</v>
      </c>
      <c r="F107" t="s">
        <v>23</v>
      </c>
      <c r="G107">
        <v>163</v>
      </c>
      <c r="H107">
        <v>52</v>
      </c>
      <c r="I107">
        <v>1570.6324554335699</v>
      </c>
      <c r="J107">
        <v>1156211.0162545601</v>
      </c>
      <c r="K107">
        <v>2558.8340906736998</v>
      </c>
      <c r="L107">
        <v>3023613.4709226</v>
      </c>
      <c r="M107">
        <v>99405.8</v>
      </c>
      <c r="N107">
        <v>4631422961.7208099</v>
      </c>
      <c r="O107">
        <v>0</v>
      </c>
      <c r="P107">
        <v>246404</v>
      </c>
      <c r="Q107">
        <v>161949342</v>
      </c>
      <c r="R107">
        <v>1.21116583908384E+16</v>
      </c>
      <c r="S107">
        <v>0</v>
      </c>
      <c r="T107">
        <v>399663779</v>
      </c>
    </row>
    <row r="108" spans="1:20" x14ac:dyDescent="0.25">
      <c r="A108" t="s">
        <v>20</v>
      </c>
      <c r="B108">
        <v>2011</v>
      </c>
      <c r="C108" t="s">
        <v>28</v>
      </c>
      <c r="D108">
        <v>30152</v>
      </c>
      <c r="E108" t="s">
        <v>29</v>
      </c>
      <c r="F108" t="s">
        <v>30</v>
      </c>
      <c r="G108">
        <v>163</v>
      </c>
      <c r="H108">
        <v>18</v>
      </c>
      <c r="I108">
        <v>165.49379505502901</v>
      </c>
      <c r="J108">
        <v>20997.880903659501</v>
      </c>
      <c r="K108">
        <v>111.911716866733</v>
      </c>
      <c r="L108">
        <v>8513.3060610563098</v>
      </c>
      <c r="M108">
        <v>10473.4</v>
      </c>
      <c r="N108">
        <v>84111002.574357495</v>
      </c>
      <c r="O108">
        <v>0</v>
      </c>
      <c r="P108">
        <v>29293</v>
      </c>
      <c r="Q108">
        <v>7081858</v>
      </c>
      <c r="R108">
        <v>34101665368194.602</v>
      </c>
      <c r="S108">
        <v>0</v>
      </c>
      <c r="T108">
        <v>19064847</v>
      </c>
    </row>
    <row r="109" spans="1:20" x14ac:dyDescent="0.25">
      <c r="A109" t="s">
        <v>20</v>
      </c>
      <c r="B109">
        <v>2011</v>
      </c>
      <c r="C109" t="s">
        <v>28</v>
      </c>
      <c r="D109">
        <v>30420</v>
      </c>
      <c r="E109" t="s">
        <v>25</v>
      </c>
      <c r="F109" t="s">
        <v>26</v>
      </c>
      <c r="G109">
        <v>163</v>
      </c>
      <c r="H109">
        <v>31</v>
      </c>
      <c r="I109">
        <v>743.90633294518102</v>
      </c>
      <c r="J109">
        <v>223159.49725870899</v>
      </c>
      <c r="K109">
        <v>664.25462108456998</v>
      </c>
      <c r="L109">
        <v>174146.89605252599</v>
      </c>
      <c r="M109">
        <v>47082.2</v>
      </c>
      <c r="N109">
        <v>893907777.38663805</v>
      </c>
      <c r="O109">
        <v>0</v>
      </c>
      <c r="P109">
        <v>107507</v>
      </c>
      <c r="Q109">
        <v>42041406</v>
      </c>
      <c r="R109">
        <v>697578488486311</v>
      </c>
      <c r="S109">
        <v>0</v>
      </c>
      <c r="T109">
        <v>95419474</v>
      </c>
    </row>
    <row r="110" spans="1:20" x14ac:dyDescent="0.25">
      <c r="A110" t="s">
        <v>20</v>
      </c>
      <c r="B110">
        <v>2013</v>
      </c>
      <c r="C110" t="s">
        <v>21</v>
      </c>
      <c r="D110">
        <v>30060</v>
      </c>
      <c r="E110" t="s">
        <v>22</v>
      </c>
      <c r="F110" t="s">
        <v>23</v>
      </c>
      <c r="G110">
        <v>313</v>
      </c>
      <c r="H110">
        <v>147</v>
      </c>
      <c r="I110">
        <v>5438.8652446239803</v>
      </c>
      <c r="J110">
        <v>966160.76617348695</v>
      </c>
      <c r="K110">
        <v>7846.6567903341102</v>
      </c>
      <c r="L110">
        <v>1982799.0477770399</v>
      </c>
      <c r="M110">
        <v>886437.8</v>
      </c>
      <c r="N110">
        <v>25664287141.628399</v>
      </c>
      <c r="O110">
        <v>562672</v>
      </c>
      <c r="P110">
        <v>1210204</v>
      </c>
      <c r="Q110">
        <v>1278864761</v>
      </c>
      <c r="R110">
        <v>5.2669416817490304E+16</v>
      </c>
      <c r="S110">
        <v>815048930</v>
      </c>
      <c r="T110">
        <v>1742680592</v>
      </c>
    </row>
    <row r="111" spans="1:20" x14ac:dyDescent="0.25">
      <c r="A111" t="s">
        <v>20</v>
      </c>
      <c r="B111">
        <v>2013</v>
      </c>
      <c r="C111" t="s">
        <v>21</v>
      </c>
      <c r="D111">
        <v>30152</v>
      </c>
      <c r="E111" t="s">
        <v>29</v>
      </c>
      <c r="F111" t="s">
        <v>30</v>
      </c>
      <c r="G111">
        <v>313</v>
      </c>
      <c r="H111">
        <v>64</v>
      </c>
      <c r="I111">
        <v>339.66437600772599</v>
      </c>
      <c r="J111">
        <v>11045.824249372699</v>
      </c>
      <c r="K111">
        <v>206.11918616178301</v>
      </c>
      <c r="L111">
        <v>4027.6533409719</v>
      </c>
      <c r="M111">
        <v>55361.3</v>
      </c>
      <c r="N111">
        <v>293412044.01686502</v>
      </c>
      <c r="O111">
        <v>20743</v>
      </c>
      <c r="P111">
        <v>89980</v>
      </c>
      <c r="Q111">
        <v>33593222</v>
      </c>
      <c r="R111">
        <v>106987217312735</v>
      </c>
      <c r="S111">
        <v>12689084</v>
      </c>
      <c r="T111">
        <v>54497360</v>
      </c>
    </row>
    <row r="112" spans="1:20" x14ac:dyDescent="0.25">
      <c r="A112" t="s">
        <v>20</v>
      </c>
      <c r="B112">
        <v>2013</v>
      </c>
      <c r="C112" t="s">
        <v>21</v>
      </c>
      <c r="D112">
        <v>30420</v>
      </c>
      <c r="E112" t="s">
        <v>25</v>
      </c>
      <c r="F112" t="s">
        <v>26</v>
      </c>
      <c r="G112">
        <v>313</v>
      </c>
      <c r="H112">
        <v>62</v>
      </c>
      <c r="I112">
        <v>2009.0696557403501</v>
      </c>
      <c r="J112">
        <v>1801882.5783311001</v>
      </c>
      <c r="K112">
        <v>2142.43837515823</v>
      </c>
      <c r="L112">
        <v>2137221.3340607299</v>
      </c>
      <c r="M112">
        <v>327442.59999999998</v>
      </c>
      <c r="N112">
        <v>47863702920.724297</v>
      </c>
      <c r="O112">
        <v>0</v>
      </c>
      <c r="P112">
        <v>781188</v>
      </c>
      <c r="Q112">
        <v>349178800</v>
      </c>
      <c r="R112">
        <v>5.6771361374758704E+16</v>
      </c>
      <c r="S112">
        <v>0</v>
      </c>
      <c r="T112">
        <v>843345420</v>
      </c>
    </row>
    <row r="113" spans="1:20" x14ac:dyDescent="0.25">
      <c r="A113" t="s">
        <v>20</v>
      </c>
      <c r="B113">
        <v>2013</v>
      </c>
      <c r="C113" t="s">
        <v>27</v>
      </c>
      <c r="D113">
        <v>30060</v>
      </c>
      <c r="E113" t="s">
        <v>22</v>
      </c>
      <c r="F113" t="s">
        <v>23</v>
      </c>
      <c r="G113">
        <v>99</v>
      </c>
      <c r="H113">
        <v>64</v>
      </c>
      <c r="I113">
        <v>3098.8226537935602</v>
      </c>
      <c r="J113">
        <v>2156805.3595598699</v>
      </c>
      <c r="K113">
        <v>5891.8540238409496</v>
      </c>
      <c r="L113">
        <v>4946235.8112887498</v>
      </c>
      <c r="M113">
        <v>254548</v>
      </c>
      <c r="N113">
        <v>14553141711.394899</v>
      </c>
      <c r="O113">
        <v>0</v>
      </c>
      <c r="P113">
        <v>523326</v>
      </c>
      <c r="Q113">
        <v>483977293</v>
      </c>
      <c r="R113">
        <v>3.33749498445011E+16</v>
      </c>
      <c r="S113">
        <v>76948158</v>
      </c>
      <c r="T113">
        <v>891006428</v>
      </c>
    </row>
    <row r="114" spans="1:20" x14ac:dyDescent="0.25">
      <c r="A114" t="s">
        <v>20</v>
      </c>
      <c r="B114">
        <v>2013</v>
      </c>
      <c r="C114" t="s">
        <v>27</v>
      </c>
      <c r="D114">
        <v>30152</v>
      </c>
      <c r="E114" t="s">
        <v>29</v>
      </c>
      <c r="F114" t="s">
        <v>30</v>
      </c>
      <c r="G114">
        <v>99</v>
      </c>
      <c r="H114">
        <v>13</v>
      </c>
      <c r="I114">
        <v>497.40518933568399</v>
      </c>
      <c r="J114">
        <v>145696.81450309401</v>
      </c>
      <c r="K114">
        <v>317.25716773035703</v>
      </c>
      <c r="L114">
        <v>59480.994940880599</v>
      </c>
      <c r="M114">
        <v>40858.699999999997</v>
      </c>
      <c r="N114">
        <v>983095845.41974497</v>
      </c>
      <c r="O114">
        <v>0</v>
      </c>
      <c r="P114">
        <v>111782</v>
      </c>
      <c r="Q114">
        <v>26060952</v>
      </c>
      <c r="R114">
        <v>401350703563741</v>
      </c>
      <c r="S114">
        <v>0</v>
      </c>
      <c r="T114">
        <v>71377270</v>
      </c>
    </row>
    <row r="115" spans="1:20" x14ac:dyDescent="0.25">
      <c r="A115" t="s">
        <v>20</v>
      </c>
      <c r="B115">
        <v>2013</v>
      </c>
      <c r="C115" t="s">
        <v>27</v>
      </c>
      <c r="D115">
        <v>30420</v>
      </c>
      <c r="E115" t="s">
        <v>25</v>
      </c>
      <c r="F115" t="s">
        <v>26</v>
      </c>
      <c r="G115">
        <v>99</v>
      </c>
      <c r="H115">
        <v>3</v>
      </c>
      <c r="I115">
        <v>0.91687080610925897</v>
      </c>
      <c r="J115">
        <v>0.32374193739961199</v>
      </c>
      <c r="K115">
        <v>1.1153374055674801</v>
      </c>
      <c r="L115">
        <v>0.46205866440638899</v>
      </c>
      <c r="M115">
        <v>75.599999999999994</v>
      </c>
      <c r="N115">
        <v>2184.4633647699902</v>
      </c>
      <c r="O115">
        <v>0</v>
      </c>
      <c r="P115">
        <v>175</v>
      </c>
      <c r="Q115">
        <v>91278</v>
      </c>
      <c r="R115">
        <v>3117761736.0225201</v>
      </c>
      <c r="S115">
        <v>0</v>
      </c>
      <c r="T115">
        <v>210266</v>
      </c>
    </row>
    <row r="116" spans="1:20" x14ac:dyDescent="0.25">
      <c r="A116" t="s">
        <v>20</v>
      </c>
      <c r="B116">
        <v>2013</v>
      </c>
      <c r="C116" t="s">
        <v>28</v>
      </c>
      <c r="D116">
        <v>30060</v>
      </c>
      <c r="E116" t="s">
        <v>22</v>
      </c>
      <c r="F116" t="s">
        <v>23</v>
      </c>
      <c r="G116">
        <v>136</v>
      </c>
      <c r="H116">
        <v>30</v>
      </c>
      <c r="I116">
        <v>2487.8399066346801</v>
      </c>
      <c r="J116">
        <v>1341009.2680130401</v>
      </c>
      <c r="K116">
        <v>4634.5904872358396</v>
      </c>
      <c r="L116">
        <v>3705839.1337849302</v>
      </c>
      <c r="M116">
        <v>157457.4</v>
      </c>
      <c r="N116">
        <v>5371667479.7609797</v>
      </c>
      <c r="O116">
        <v>7356</v>
      </c>
      <c r="P116">
        <v>307559</v>
      </c>
      <c r="Q116">
        <v>293325085</v>
      </c>
      <c r="R116">
        <v>1.48444429393642E+16</v>
      </c>
      <c r="S116">
        <v>43801326</v>
      </c>
      <c r="T116">
        <v>542848844</v>
      </c>
    </row>
    <row r="117" spans="1:20" x14ac:dyDescent="0.25">
      <c r="A117" t="s">
        <v>20</v>
      </c>
      <c r="B117">
        <v>2013</v>
      </c>
      <c r="C117" t="s">
        <v>28</v>
      </c>
      <c r="D117">
        <v>30152</v>
      </c>
      <c r="E117" t="s">
        <v>29</v>
      </c>
      <c r="F117" t="s">
        <v>30</v>
      </c>
      <c r="G117">
        <v>136</v>
      </c>
      <c r="H117">
        <v>11</v>
      </c>
      <c r="I117">
        <v>46.595240448407701</v>
      </c>
      <c r="J117">
        <v>683.88902003578403</v>
      </c>
      <c r="K117">
        <v>46.879193130674302</v>
      </c>
      <c r="L117">
        <v>721.84073712337499</v>
      </c>
      <c r="M117">
        <v>2949.8</v>
      </c>
      <c r="N117">
        <v>2739447.4418025501</v>
      </c>
      <c r="O117">
        <v>0</v>
      </c>
      <c r="P117">
        <v>6556</v>
      </c>
      <c r="Q117">
        <v>2966187</v>
      </c>
      <c r="R117">
        <v>2891470257261.96</v>
      </c>
      <c r="S117">
        <v>0</v>
      </c>
      <c r="T117">
        <v>6671429</v>
      </c>
    </row>
    <row r="118" spans="1:20" x14ac:dyDescent="0.25">
      <c r="A118" t="s">
        <v>20</v>
      </c>
      <c r="B118">
        <v>2013</v>
      </c>
      <c r="C118" t="s">
        <v>28</v>
      </c>
      <c r="D118">
        <v>30420</v>
      </c>
      <c r="E118" t="s">
        <v>25</v>
      </c>
      <c r="F118" t="s">
        <v>26</v>
      </c>
      <c r="G118">
        <v>136</v>
      </c>
      <c r="H118">
        <v>21</v>
      </c>
      <c r="I118">
        <v>678.38322048889404</v>
      </c>
      <c r="J118">
        <v>201283.67724247801</v>
      </c>
      <c r="K118">
        <v>708.79798788352502</v>
      </c>
      <c r="L118">
        <v>244675.945505852</v>
      </c>
      <c r="M118">
        <v>42935.9</v>
      </c>
      <c r="N118">
        <v>806280022.84590697</v>
      </c>
      <c r="O118">
        <v>0</v>
      </c>
      <c r="P118">
        <v>101089</v>
      </c>
      <c r="Q118">
        <v>44859200</v>
      </c>
      <c r="R118">
        <v>980096000008240</v>
      </c>
      <c r="S118">
        <v>0</v>
      </c>
      <c r="T118">
        <v>108974881</v>
      </c>
    </row>
    <row r="119" spans="1:20" x14ac:dyDescent="0.25">
      <c r="A119" t="s">
        <v>20</v>
      </c>
      <c r="B119">
        <v>2015</v>
      </c>
      <c r="C119" t="s">
        <v>21</v>
      </c>
      <c r="D119">
        <v>30060</v>
      </c>
      <c r="E119" t="s">
        <v>22</v>
      </c>
      <c r="F119" t="s">
        <v>23</v>
      </c>
      <c r="G119">
        <v>434</v>
      </c>
      <c r="H119">
        <v>202</v>
      </c>
      <c r="I119">
        <v>4501.5118423475697</v>
      </c>
      <c r="J119">
        <v>786190.08671818802</v>
      </c>
      <c r="K119">
        <v>6350.70081416226</v>
      </c>
      <c r="L119">
        <v>1493125.27611776</v>
      </c>
      <c r="M119">
        <v>763193.4</v>
      </c>
      <c r="N119">
        <v>22598502540.6068</v>
      </c>
      <c r="O119">
        <v>465544</v>
      </c>
      <c r="P119">
        <v>1060843</v>
      </c>
      <c r="Q119">
        <v>1076707029</v>
      </c>
      <c r="R119">
        <v>4.2918876637891904E+16</v>
      </c>
      <c r="S119">
        <v>666512973</v>
      </c>
      <c r="T119">
        <v>1486901085</v>
      </c>
    </row>
    <row r="120" spans="1:20" x14ac:dyDescent="0.25">
      <c r="A120" t="s">
        <v>20</v>
      </c>
      <c r="B120">
        <v>2015</v>
      </c>
      <c r="C120" t="s">
        <v>21</v>
      </c>
      <c r="D120">
        <v>30152</v>
      </c>
      <c r="E120" t="s">
        <v>29</v>
      </c>
      <c r="F120" t="s">
        <v>30</v>
      </c>
      <c r="G120">
        <v>434</v>
      </c>
      <c r="H120">
        <v>87</v>
      </c>
      <c r="I120">
        <v>172.15047246511801</v>
      </c>
      <c r="J120">
        <v>2104.8680892870002</v>
      </c>
      <c r="K120">
        <v>109.214664902332</v>
      </c>
      <c r="L120">
        <v>773.97271145159505</v>
      </c>
      <c r="M120">
        <v>29187.3</v>
      </c>
      <c r="N120">
        <v>60503010.235036097</v>
      </c>
      <c r="O120">
        <v>13631</v>
      </c>
      <c r="P120">
        <v>44744</v>
      </c>
      <c r="Q120">
        <v>18516140</v>
      </c>
      <c r="R120">
        <v>22247322348098.699</v>
      </c>
      <c r="S120">
        <v>9082727</v>
      </c>
      <c r="T120">
        <v>27949553</v>
      </c>
    </row>
    <row r="121" spans="1:20" x14ac:dyDescent="0.25">
      <c r="A121" t="s">
        <v>20</v>
      </c>
      <c r="B121">
        <v>2015</v>
      </c>
      <c r="C121" t="s">
        <v>21</v>
      </c>
      <c r="D121">
        <v>30420</v>
      </c>
      <c r="E121" t="s">
        <v>25</v>
      </c>
      <c r="F121" t="s">
        <v>26</v>
      </c>
      <c r="G121">
        <v>434</v>
      </c>
      <c r="H121">
        <v>65</v>
      </c>
      <c r="I121">
        <v>255.04748355227301</v>
      </c>
      <c r="J121">
        <v>9458.1960331427908</v>
      </c>
      <c r="K121">
        <v>263.63326907296499</v>
      </c>
      <c r="L121">
        <v>9733.3228100840406</v>
      </c>
      <c r="M121">
        <v>43241.5</v>
      </c>
      <c r="N121">
        <v>271869450.77972102</v>
      </c>
      <c r="O121">
        <v>9523</v>
      </c>
      <c r="P121">
        <v>76960</v>
      </c>
      <c r="Q121">
        <v>44696946</v>
      </c>
      <c r="R121">
        <v>279777783984034</v>
      </c>
      <c r="S121">
        <v>10491132</v>
      </c>
      <c r="T121">
        <v>78902760</v>
      </c>
    </row>
    <row r="122" spans="1:20" x14ac:dyDescent="0.25">
      <c r="A122" t="s">
        <v>20</v>
      </c>
      <c r="B122">
        <v>2015</v>
      </c>
      <c r="C122" t="s">
        <v>27</v>
      </c>
      <c r="D122">
        <v>30060</v>
      </c>
      <c r="E122" t="s">
        <v>22</v>
      </c>
      <c r="F122" t="s">
        <v>23</v>
      </c>
      <c r="G122">
        <v>148</v>
      </c>
      <c r="H122">
        <v>84</v>
      </c>
      <c r="I122">
        <v>2896.0255216539899</v>
      </c>
      <c r="J122">
        <v>400623.8043363</v>
      </c>
      <c r="K122">
        <v>5573.1021108823597</v>
      </c>
      <c r="L122">
        <v>1525065.2741292701</v>
      </c>
      <c r="M122">
        <v>246848.9</v>
      </c>
      <c r="N122">
        <v>2910684212.9533501</v>
      </c>
      <c r="O122">
        <v>134631</v>
      </c>
      <c r="P122">
        <v>359066</v>
      </c>
      <c r="Q122">
        <v>475036629</v>
      </c>
      <c r="R122">
        <v>1.10801788837419E+16</v>
      </c>
      <c r="S122">
        <v>256090777</v>
      </c>
      <c r="T122">
        <v>693982481</v>
      </c>
    </row>
    <row r="123" spans="1:20" x14ac:dyDescent="0.25">
      <c r="A123" t="s">
        <v>20</v>
      </c>
      <c r="B123">
        <v>2015</v>
      </c>
      <c r="C123" t="s">
        <v>27</v>
      </c>
      <c r="D123">
        <v>30152</v>
      </c>
      <c r="E123" t="s">
        <v>29</v>
      </c>
      <c r="F123" t="s">
        <v>30</v>
      </c>
      <c r="G123">
        <v>148</v>
      </c>
      <c r="H123">
        <v>14</v>
      </c>
      <c r="I123">
        <v>25.9013071124029</v>
      </c>
      <c r="J123">
        <v>134.211672516585</v>
      </c>
      <c r="K123">
        <v>19.6985351606873</v>
      </c>
      <c r="L123">
        <v>95.065563412494996</v>
      </c>
      <c r="M123">
        <v>2207.6</v>
      </c>
      <c r="N123">
        <v>975098.81379930303</v>
      </c>
      <c r="O123">
        <v>141</v>
      </c>
      <c r="P123">
        <v>4274</v>
      </c>
      <c r="Q123">
        <v>1678722</v>
      </c>
      <c r="R123">
        <v>690687451981.72595</v>
      </c>
      <c r="S123">
        <v>0</v>
      </c>
      <c r="T123">
        <v>3418164</v>
      </c>
    </row>
    <row r="124" spans="1:20" x14ac:dyDescent="0.25">
      <c r="A124" t="s">
        <v>20</v>
      </c>
      <c r="B124">
        <v>2015</v>
      </c>
      <c r="C124" t="s">
        <v>27</v>
      </c>
      <c r="D124">
        <v>30420</v>
      </c>
      <c r="E124" t="s">
        <v>25</v>
      </c>
      <c r="F124" t="s">
        <v>26</v>
      </c>
      <c r="G124">
        <v>148</v>
      </c>
      <c r="H124">
        <v>1</v>
      </c>
      <c r="I124">
        <v>0.14635725301109401</v>
      </c>
      <c r="J124">
        <v>2.0908903565879999E-2</v>
      </c>
      <c r="K124">
        <v>0.15349663120675799</v>
      </c>
      <c r="L124">
        <v>2.3663313225306001E-2</v>
      </c>
      <c r="M124">
        <v>12.3</v>
      </c>
      <c r="N124">
        <v>151.91113174164801</v>
      </c>
      <c r="O124">
        <v>0</v>
      </c>
      <c r="P124">
        <v>40</v>
      </c>
      <c r="Q124">
        <v>13112</v>
      </c>
      <c r="R124">
        <v>171922964.85021201</v>
      </c>
      <c r="S124">
        <v>0</v>
      </c>
      <c r="T124">
        <v>42771</v>
      </c>
    </row>
    <row r="125" spans="1:20" x14ac:dyDescent="0.25">
      <c r="A125" t="s">
        <v>20</v>
      </c>
      <c r="B125">
        <v>2015</v>
      </c>
      <c r="C125" t="s">
        <v>28</v>
      </c>
      <c r="D125">
        <v>30060</v>
      </c>
      <c r="E125" t="s">
        <v>22</v>
      </c>
      <c r="F125" t="s">
        <v>23</v>
      </c>
      <c r="G125">
        <v>189</v>
      </c>
      <c r="H125">
        <v>61</v>
      </c>
      <c r="I125">
        <v>1998.6044643612599</v>
      </c>
      <c r="J125">
        <v>1352237.4247941501</v>
      </c>
      <c r="K125">
        <v>3333.7178802497501</v>
      </c>
      <c r="L125">
        <v>3430442.4434194802</v>
      </c>
      <c r="M125">
        <v>130364.3</v>
      </c>
      <c r="N125">
        <v>5753308042.2884502</v>
      </c>
      <c r="O125">
        <v>0</v>
      </c>
      <c r="P125">
        <v>283658</v>
      </c>
      <c r="Q125">
        <v>217450936</v>
      </c>
      <c r="R125">
        <v>1.45953600576743E+16</v>
      </c>
      <c r="S125">
        <v>0</v>
      </c>
      <c r="T125">
        <v>461610488</v>
      </c>
    </row>
    <row r="126" spans="1:20" x14ac:dyDescent="0.25">
      <c r="A126" t="s">
        <v>20</v>
      </c>
      <c r="B126">
        <v>2015</v>
      </c>
      <c r="C126" t="s">
        <v>28</v>
      </c>
      <c r="D126">
        <v>30152</v>
      </c>
      <c r="E126" t="s">
        <v>29</v>
      </c>
      <c r="F126" t="s">
        <v>30</v>
      </c>
      <c r="G126">
        <v>189</v>
      </c>
      <c r="H126">
        <v>14</v>
      </c>
      <c r="I126">
        <v>21.398055528245202</v>
      </c>
      <c r="J126">
        <v>108.99495065511699</v>
      </c>
      <c r="K126">
        <v>14.5618018750642</v>
      </c>
      <c r="L126">
        <v>46.154185239868603</v>
      </c>
      <c r="M126">
        <v>1395.1</v>
      </c>
      <c r="N126">
        <v>463736.26012338401</v>
      </c>
      <c r="O126">
        <v>33</v>
      </c>
      <c r="P126">
        <v>2757</v>
      </c>
      <c r="Q126">
        <v>950291</v>
      </c>
      <c r="R126">
        <v>196370282508.80499</v>
      </c>
      <c r="S126">
        <v>64017</v>
      </c>
      <c r="T126">
        <v>1836565</v>
      </c>
    </row>
    <row r="127" spans="1:20" x14ac:dyDescent="0.25">
      <c r="A127" t="s">
        <v>20</v>
      </c>
      <c r="B127">
        <v>2015</v>
      </c>
      <c r="C127" t="s">
        <v>28</v>
      </c>
      <c r="D127">
        <v>30420</v>
      </c>
      <c r="E127" t="s">
        <v>25</v>
      </c>
      <c r="F127" t="s">
        <v>26</v>
      </c>
      <c r="G127">
        <v>189</v>
      </c>
      <c r="H127">
        <v>29</v>
      </c>
      <c r="I127">
        <v>87.076233567555306</v>
      </c>
      <c r="J127">
        <v>1565.1043556714901</v>
      </c>
      <c r="K127">
        <v>94.950946135019507</v>
      </c>
      <c r="L127">
        <v>1642.4568380225501</v>
      </c>
      <c r="M127">
        <v>5679.6</v>
      </c>
      <c r="N127">
        <v>6658984.07439523</v>
      </c>
      <c r="O127">
        <v>519</v>
      </c>
      <c r="P127">
        <v>10841</v>
      </c>
      <c r="Q127">
        <v>6192333</v>
      </c>
      <c r="R127">
        <v>6988092447408.2402</v>
      </c>
      <c r="S127">
        <v>905333</v>
      </c>
      <c r="T127">
        <v>11479333</v>
      </c>
    </row>
    <row r="128" spans="1:20" x14ac:dyDescent="0.25">
      <c r="A128" t="s">
        <v>20</v>
      </c>
      <c r="B128">
        <v>2017</v>
      </c>
      <c r="C128" t="s">
        <v>21</v>
      </c>
      <c r="D128">
        <v>30060</v>
      </c>
      <c r="E128" t="s">
        <v>22</v>
      </c>
      <c r="F128" t="s">
        <v>23</v>
      </c>
      <c r="G128">
        <v>296</v>
      </c>
      <c r="H128">
        <v>162</v>
      </c>
      <c r="I128">
        <v>6328.26191307097</v>
      </c>
      <c r="J128">
        <v>3925720.0983124701</v>
      </c>
      <c r="K128">
        <v>8427.3798429113394</v>
      </c>
      <c r="L128">
        <v>5847548.2683781199</v>
      </c>
      <c r="M128">
        <v>1031394.1</v>
      </c>
      <c r="N128">
        <v>104279547843.554</v>
      </c>
      <c r="O128">
        <v>367464</v>
      </c>
      <c r="P128">
        <v>1695325</v>
      </c>
      <c r="Q128">
        <v>1373512590</v>
      </c>
      <c r="R128">
        <v>1.5532938522080301E+17</v>
      </c>
      <c r="S128">
        <v>563204972</v>
      </c>
      <c r="T128">
        <v>2183820208</v>
      </c>
    </row>
    <row r="129" spans="1:20" x14ac:dyDescent="0.25">
      <c r="A129" t="s">
        <v>20</v>
      </c>
      <c r="B129">
        <v>2017</v>
      </c>
      <c r="C129" t="s">
        <v>21</v>
      </c>
      <c r="D129">
        <v>30152</v>
      </c>
      <c r="E129" t="s">
        <v>29</v>
      </c>
      <c r="F129" t="s">
        <v>30</v>
      </c>
      <c r="G129">
        <v>296</v>
      </c>
      <c r="H129">
        <v>68</v>
      </c>
      <c r="I129">
        <v>213.89258072564499</v>
      </c>
      <c r="J129">
        <v>3426.7080246896498</v>
      </c>
      <c r="K129">
        <v>152.67950177571001</v>
      </c>
      <c r="L129">
        <v>2061.4082373003398</v>
      </c>
      <c r="M129">
        <v>34859.5</v>
      </c>
      <c r="N129">
        <v>91024208.159955204</v>
      </c>
      <c r="O129">
        <v>15578</v>
      </c>
      <c r="P129">
        <v>54141</v>
      </c>
      <c r="Q129">
        <v>24884637</v>
      </c>
      <c r="R129">
        <v>54757525631809.898</v>
      </c>
      <c r="S129">
        <v>9929575</v>
      </c>
      <c r="T129">
        <v>39839699</v>
      </c>
    </row>
    <row r="130" spans="1:20" x14ac:dyDescent="0.25">
      <c r="A130" t="s">
        <v>20</v>
      </c>
      <c r="B130">
        <v>2017</v>
      </c>
      <c r="C130" t="s">
        <v>21</v>
      </c>
      <c r="D130">
        <v>30420</v>
      </c>
      <c r="E130" t="s">
        <v>25</v>
      </c>
      <c r="F130" t="s">
        <v>26</v>
      </c>
      <c r="G130">
        <v>296</v>
      </c>
      <c r="H130">
        <v>63</v>
      </c>
      <c r="I130">
        <v>686.46961930383304</v>
      </c>
      <c r="J130">
        <v>162272.40163625</v>
      </c>
      <c r="K130">
        <v>669.55950812217395</v>
      </c>
      <c r="L130">
        <v>148276.55212976999</v>
      </c>
      <c r="M130">
        <v>111880.5</v>
      </c>
      <c r="N130">
        <v>4310468460.9047298</v>
      </c>
      <c r="O130">
        <v>0</v>
      </c>
      <c r="P130">
        <v>248441</v>
      </c>
      <c r="Q130">
        <v>109126156</v>
      </c>
      <c r="R130">
        <v>3938694411387170</v>
      </c>
      <c r="S130">
        <v>0</v>
      </c>
      <c r="T130">
        <v>239664915</v>
      </c>
    </row>
    <row r="131" spans="1:20" x14ac:dyDescent="0.25">
      <c r="A131" t="s">
        <v>20</v>
      </c>
      <c r="B131">
        <v>2017</v>
      </c>
      <c r="C131" t="s">
        <v>27</v>
      </c>
      <c r="D131">
        <v>30060</v>
      </c>
      <c r="E131" t="s">
        <v>22</v>
      </c>
      <c r="F131" t="s">
        <v>23</v>
      </c>
      <c r="G131">
        <v>115</v>
      </c>
      <c r="H131">
        <v>74</v>
      </c>
      <c r="I131">
        <v>4191.8965648883304</v>
      </c>
      <c r="J131">
        <v>1256557.9332755799</v>
      </c>
      <c r="K131">
        <v>6136.0295396554102</v>
      </c>
      <c r="L131">
        <v>2061598.03296025</v>
      </c>
      <c r="M131">
        <v>344337.4</v>
      </c>
      <c r="N131">
        <v>8478681486.2463198</v>
      </c>
      <c r="O131">
        <v>150878</v>
      </c>
      <c r="P131">
        <v>537797</v>
      </c>
      <c r="Q131">
        <v>504034090</v>
      </c>
      <c r="R131">
        <v>1.39107259691371E+16</v>
      </c>
      <c r="S131">
        <v>256234291</v>
      </c>
      <c r="T131">
        <v>751833889</v>
      </c>
    </row>
    <row r="132" spans="1:20" x14ac:dyDescent="0.25">
      <c r="A132" t="s">
        <v>20</v>
      </c>
      <c r="B132">
        <v>2017</v>
      </c>
      <c r="C132" t="s">
        <v>27</v>
      </c>
      <c r="D132">
        <v>30152</v>
      </c>
      <c r="E132" t="s">
        <v>29</v>
      </c>
      <c r="F132" t="s">
        <v>30</v>
      </c>
      <c r="G132">
        <v>115</v>
      </c>
      <c r="H132">
        <v>20</v>
      </c>
      <c r="I132">
        <v>24.031900159091201</v>
      </c>
      <c r="J132">
        <v>31.855781575088098</v>
      </c>
      <c r="K132">
        <v>18.7429423843361</v>
      </c>
      <c r="L132">
        <v>20.449325835486501</v>
      </c>
      <c r="M132">
        <v>1973.8</v>
      </c>
      <c r="N132">
        <v>214948.32694782701</v>
      </c>
      <c r="O132">
        <v>991</v>
      </c>
      <c r="P132">
        <v>2957</v>
      </c>
      <c r="Q132">
        <v>1538948</v>
      </c>
      <c r="R132">
        <v>137982750954.89099</v>
      </c>
      <c r="S132">
        <v>751452</v>
      </c>
      <c r="T132">
        <v>2326444</v>
      </c>
    </row>
    <row r="133" spans="1:20" x14ac:dyDescent="0.25">
      <c r="A133" t="s">
        <v>20</v>
      </c>
      <c r="B133">
        <v>2017</v>
      </c>
      <c r="C133" t="s">
        <v>27</v>
      </c>
      <c r="D133">
        <v>30420</v>
      </c>
      <c r="E133" t="s">
        <v>25</v>
      </c>
      <c r="F133" t="s">
        <v>26</v>
      </c>
      <c r="G133">
        <v>115</v>
      </c>
      <c r="H133">
        <v>1</v>
      </c>
      <c r="I133">
        <v>0.23250270870676801</v>
      </c>
      <c r="J133">
        <v>5.4037365810807002E-2</v>
      </c>
      <c r="K133">
        <v>0.52760230052689705</v>
      </c>
      <c r="L133">
        <v>0.27411211453416201</v>
      </c>
      <c r="M133">
        <v>19.100000000000001</v>
      </c>
      <c r="N133">
        <v>364.61956980468398</v>
      </c>
      <c r="O133">
        <v>0</v>
      </c>
      <c r="P133">
        <v>64</v>
      </c>
      <c r="Q133">
        <v>43007</v>
      </c>
      <c r="R133">
        <v>1849583890.3329899</v>
      </c>
      <c r="S133">
        <v>0</v>
      </c>
      <c r="T133">
        <v>144718</v>
      </c>
    </row>
    <row r="134" spans="1:20" x14ac:dyDescent="0.25">
      <c r="A134" t="s">
        <v>20</v>
      </c>
      <c r="B134">
        <v>2017</v>
      </c>
      <c r="C134" t="s">
        <v>28</v>
      </c>
      <c r="D134">
        <v>30060</v>
      </c>
      <c r="E134" t="s">
        <v>22</v>
      </c>
      <c r="F134" t="s">
        <v>23</v>
      </c>
      <c r="G134">
        <v>125</v>
      </c>
      <c r="H134">
        <v>45</v>
      </c>
      <c r="I134">
        <v>3075.1373433724798</v>
      </c>
      <c r="J134">
        <v>2468627.0283871801</v>
      </c>
      <c r="K134">
        <v>5284.7434987444603</v>
      </c>
      <c r="L134">
        <v>6236089.5808699103</v>
      </c>
      <c r="M134">
        <v>194627.3</v>
      </c>
      <c r="N134">
        <v>9888554720.9487591</v>
      </c>
      <c r="O134">
        <v>0</v>
      </c>
      <c r="P134">
        <v>405443</v>
      </c>
      <c r="Q134">
        <v>334474773</v>
      </c>
      <c r="R134">
        <v>2.49798419753423E+16</v>
      </c>
      <c r="S134">
        <v>0</v>
      </c>
      <c r="T134">
        <v>669541038</v>
      </c>
    </row>
    <row r="135" spans="1:20" x14ac:dyDescent="0.25">
      <c r="A135" t="s">
        <v>20</v>
      </c>
      <c r="B135">
        <v>2017</v>
      </c>
      <c r="C135" t="s">
        <v>28</v>
      </c>
      <c r="D135">
        <v>30152</v>
      </c>
      <c r="E135" t="s">
        <v>29</v>
      </c>
      <c r="F135" t="s">
        <v>30</v>
      </c>
      <c r="G135">
        <v>125</v>
      </c>
      <c r="H135">
        <v>13</v>
      </c>
      <c r="I135">
        <v>228.100079405256</v>
      </c>
      <c r="J135">
        <v>19273.874160380001</v>
      </c>
      <c r="K135">
        <v>181.564024761307</v>
      </c>
      <c r="L135">
        <v>10566.642054468201</v>
      </c>
      <c r="M135">
        <v>14436.9</v>
      </c>
      <c r="N135">
        <v>77205165.919339493</v>
      </c>
      <c r="O135">
        <v>0</v>
      </c>
      <c r="P135">
        <v>32537</v>
      </c>
      <c r="Q135">
        <v>11492877</v>
      </c>
      <c r="R135">
        <v>42326692923131.797</v>
      </c>
      <c r="S135">
        <v>0</v>
      </c>
      <c r="T135">
        <v>24895024</v>
      </c>
    </row>
    <row r="136" spans="1:20" x14ac:dyDescent="0.25">
      <c r="A136" t="s">
        <v>20</v>
      </c>
      <c r="B136">
        <v>2017</v>
      </c>
      <c r="C136" t="s">
        <v>28</v>
      </c>
      <c r="D136">
        <v>30420</v>
      </c>
      <c r="E136" t="s">
        <v>25</v>
      </c>
      <c r="F136" t="s">
        <v>26</v>
      </c>
      <c r="G136">
        <v>125</v>
      </c>
      <c r="H136">
        <v>28</v>
      </c>
      <c r="I136">
        <v>607.15314979631796</v>
      </c>
      <c r="J136">
        <v>74545.803506375407</v>
      </c>
      <c r="K136">
        <v>586.95557815521897</v>
      </c>
      <c r="L136">
        <v>60863.331230409902</v>
      </c>
      <c r="M136">
        <v>38426.300000000003</v>
      </c>
      <c r="N136">
        <v>298607383.25930399</v>
      </c>
      <c r="O136">
        <v>3503</v>
      </c>
      <c r="P136">
        <v>73350</v>
      </c>
      <c r="Q136">
        <v>37149799</v>
      </c>
      <c r="R136">
        <v>243799640225257</v>
      </c>
      <c r="S136">
        <v>5593734</v>
      </c>
      <c r="T136">
        <v>68705864</v>
      </c>
    </row>
    <row r="137" spans="1:20" x14ac:dyDescent="0.25">
      <c r="A137" t="s">
        <v>20</v>
      </c>
      <c r="B137">
        <v>2019</v>
      </c>
      <c r="C137" t="s">
        <v>21</v>
      </c>
      <c r="D137">
        <v>30060</v>
      </c>
      <c r="E137" t="s">
        <v>22</v>
      </c>
      <c r="F137" t="s">
        <v>23</v>
      </c>
      <c r="G137">
        <v>297</v>
      </c>
      <c r="H137">
        <v>163</v>
      </c>
      <c r="I137">
        <v>5731.9755865904999</v>
      </c>
      <c r="J137">
        <v>961056.46391934901</v>
      </c>
      <c r="K137">
        <v>8316.9098349537799</v>
      </c>
      <c r="L137">
        <v>2107303.9361220598</v>
      </c>
      <c r="M137">
        <v>934209.4</v>
      </c>
      <c r="N137">
        <v>25528700722.375702</v>
      </c>
      <c r="O137">
        <v>591488</v>
      </c>
      <c r="P137">
        <v>1276931</v>
      </c>
      <c r="Q137">
        <v>1355507024</v>
      </c>
      <c r="R137">
        <v>5.5976660618828096E+16</v>
      </c>
      <c r="S137">
        <v>848013167</v>
      </c>
      <c r="T137">
        <v>1863000881</v>
      </c>
    </row>
    <row r="138" spans="1:20" x14ac:dyDescent="0.25">
      <c r="A138" t="s">
        <v>20</v>
      </c>
      <c r="B138">
        <v>2019</v>
      </c>
      <c r="C138" t="s">
        <v>21</v>
      </c>
      <c r="D138">
        <v>30152</v>
      </c>
      <c r="E138" t="s">
        <v>29</v>
      </c>
      <c r="F138" t="s">
        <v>30</v>
      </c>
      <c r="G138">
        <v>297</v>
      </c>
      <c r="H138">
        <v>84</v>
      </c>
      <c r="I138">
        <v>467.294109935927</v>
      </c>
      <c r="J138">
        <v>13636.4860563202</v>
      </c>
      <c r="K138">
        <v>332.43684950907902</v>
      </c>
      <c r="L138">
        <v>7569.4169625729701</v>
      </c>
      <c r="M138">
        <v>76161.100000000006</v>
      </c>
      <c r="N138">
        <v>362228219.15889198</v>
      </c>
      <c r="O138">
        <v>37697</v>
      </c>
      <c r="P138">
        <v>114625</v>
      </c>
      <c r="Q138">
        <v>54181715</v>
      </c>
      <c r="R138">
        <v>201067666193457</v>
      </c>
      <c r="S138">
        <v>25524272</v>
      </c>
      <c r="T138">
        <v>82839158</v>
      </c>
    </row>
    <row r="139" spans="1:20" x14ac:dyDescent="0.25">
      <c r="A139" t="s">
        <v>20</v>
      </c>
      <c r="B139">
        <v>2019</v>
      </c>
      <c r="C139" t="s">
        <v>21</v>
      </c>
      <c r="D139">
        <v>30420</v>
      </c>
      <c r="E139" t="s">
        <v>25</v>
      </c>
      <c r="F139" t="s">
        <v>26</v>
      </c>
      <c r="G139">
        <v>297</v>
      </c>
      <c r="H139">
        <v>48</v>
      </c>
      <c r="I139">
        <v>304.552422746454</v>
      </c>
      <c r="J139">
        <v>25902.0199734671</v>
      </c>
      <c r="K139">
        <v>373.12569120260099</v>
      </c>
      <c r="L139">
        <v>42713.523527851597</v>
      </c>
      <c r="M139">
        <v>49637.3</v>
      </c>
      <c r="N139">
        <v>688039611.44069803</v>
      </c>
      <c r="O139">
        <v>0</v>
      </c>
      <c r="P139">
        <v>106794</v>
      </c>
      <c r="Q139">
        <v>60812831</v>
      </c>
      <c r="R139">
        <v>1134606341955980</v>
      </c>
      <c r="S139">
        <v>0</v>
      </c>
      <c r="T139">
        <v>134210089</v>
      </c>
    </row>
    <row r="140" spans="1:20" x14ac:dyDescent="0.25">
      <c r="A140" t="s">
        <v>20</v>
      </c>
      <c r="B140">
        <v>2019</v>
      </c>
      <c r="C140" t="s">
        <v>27</v>
      </c>
      <c r="D140">
        <v>30060</v>
      </c>
      <c r="E140" t="s">
        <v>22</v>
      </c>
      <c r="F140" t="s">
        <v>23</v>
      </c>
      <c r="G140">
        <v>121</v>
      </c>
      <c r="H140">
        <v>93</v>
      </c>
      <c r="I140">
        <v>2859.3787625970299</v>
      </c>
      <c r="J140">
        <v>174540.35013513701</v>
      </c>
      <c r="K140">
        <v>7606.2923956876302</v>
      </c>
      <c r="L140">
        <v>2410744.9002209799</v>
      </c>
      <c r="M140">
        <v>234878.7</v>
      </c>
      <c r="N140">
        <v>1177718906.6293399</v>
      </c>
      <c r="O140">
        <v>164802</v>
      </c>
      <c r="P140">
        <v>304956</v>
      </c>
      <c r="Q140">
        <v>624806125</v>
      </c>
      <c r="R140">
        <v>1.62666102471565E+16</v>
      </c>
      <c r="S140">
        <v>364368175</v>
      </c>
      <c r="T140">
        <v>885244075</v>
      </c>
    </row>
    <row r="141" spans="1:20" x14ac:dyDescent="0.25">
      <c r="A141" t="s">
        <v>20</v>
      </c>
      <c r="B141">
        <v>2019</v>
      </c>
      <c r="C141" t="s">
        <v>27</v>
      </c>
      <c r="D141">
        <v>30152</v>
      </c>
      <c r="E141" t="s">
        <v>29</v>
      </c>
      <c r="F141" t="s">
        <v>30</v>
      </c>
      <c r="G141">
        <v>121</v>
      </c>
      <c r="H141">
        <v>17</v>
      </c>
      <c r="I141">
        <v>110.92475841924499</v>
      </c>
      <c r="J141">
        <v>1560.2609748003399</v>
      </c>
      <c r="K141">
        <v>78.530277926139505</v>
      </c>
      <c r="L141">
        <v>775.35628377013597</v>
      </c>
      <c r="M141">
        <v>9111.1</v>
      </c>
      <c r="N141">
        <v>10527931.494783601</v>
      </c>
      <c r="O141">
        <v>1772</v>
      </c>
      <c r="P141">
        <v>16451</v>
      </c>
      <c r="Q141">
        <v>6451795</v>
      </c>
      <c r="R141">
        <v>5231751592471</v>
      </c>
      <c r="S141">
        <v>1277917</v>
      </c>
      <c r="T141">
        <v>11625673</v>
      </c>
    </row>
    <row r="142" spans="1:20" x14ac:dyDescent="0.25">
      <c r="A142" t="s">
        <v>20</v>
      </c>
      <c r="B142">
        <v>2019</v>
      </c>
      <c r="C142" t="s">
        <v>27</v>
      </c>
      <c r="D142">
        <v>30420</v>
      </c>
      <c r="E142" t="s">
        <v>25</v>
      </c>
      <c r="F142" t="s">
        <v>26</v>
      </c>
      <c r="G142">
        <v>121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 t="s">
        <v>20</v>
      </c>
      <c r="B143">
        <v>2019</v>
      </c>
      <c r="C143" t="s">
        <v>28</v>
      </c>
      <c r="D143">
        <v>30060</v>
      </c>
      <c r="E143" t="s">
        <v>22</v>
      </c>
      <c r="F143" t="s">
        <v>23</v>
      </c>
      <c r="G143">
        <v>123</v>
      </c>
      <c r="H143">
        <v>49</v>
      </c>
      <c r="I143">
        <v>680.31220037989601</v>
      </c>
      <c r="J143">
        <v>52763.061048118398</v>
      </c>
      <c r="K143">
        <v>1393.73535111048</v>
      </c>
      <c r="L143">
        <v>284340.47059690702</v>
      </c>
      <c r="M143">
        <v>43056.5</v>
      </c>
      <c r="N143">
        <v>211352468.566284</v>
      </c>
      <c r="O143">
        <v>12730</v>
      </c>
      <c r="P143">
        <v>73383</v>
      </c>
      <c r="Q143">
        <v>88209539</v>
      </c>
      <c r="R143">
        <v>1138979793442030</v>
      </c>
      <c r="S143">
        <v>17809595</v>
      </c>
      <c r="T143">
        <v>158609483</v>
      </c>
    </row>
    <row r="144" spans="1:20" x14ac:dyDescent="0.25">
      <c r="A144" t="s">
        <v>20</v>
      </c>
      <c r="B144">
        <v>2019</v>
      </c>
      <c r="C144" t="s">
        <v>28</v>
      </c>
      <c r="D144">
        <v>30152</v>
      </c>
      <c r="E144" t="s">
        <v>29</v>
      </c>
      <c r="F144" t="s">
        <v>30</v>
      </c>
      <c r="G144">
        <v>123</v>
      </c>
      <c r="H144">
        <v>19</v>
      </c>
      <c r="I144">
        <v>48.877164561498901</v>
      </c>
      <c r="J144">
        <v>538.38430336813303</v>
      </c>
      <c r="K144">
        <v>58.952005443279603</v>
      </c>
      <c r="L144">
        <v>884.30609134926999</v>
      </c>
      <c r="M144">
        <v>3092.7</v>
      </c>
      <c r="N144">
        <v>2156600.6462441902</v>
      </c>
      <c r="O144">
        <v>73</v>
      </c>
      <c r="P144">
        <v>6112</v>
      </c>
      <c r="Q144">
        <v>3731467</v>
      </c>
      <c r="R144">
        <v>3542256109902.7598</v>
      </c>
      <c r="S144">
        <v>0</v>
      </c>
      <c r="T144">
        <v>7601040</v>
      </c>
    </row>
    <row r="145" spans="1:20" x14ac:dyDescent="0.25">
      <c r="A145" t="s">
        <v>20</v>
      </c>
      <c r="B145">
        <v>2019</v>
      </c>
      <c r="C145" t="s">
        <v>28</v>
      </c>
      <c r="D145">
        <v>30420</v>
      </c>
      <c r="E145" t="s">
        <v>25</v>
      </c>
      <c r="F145" t="s">
        <v>26</v>
      </c>
      <c r="G145">
        <v>123</v>
      </c>
      <c r="H145">
        <v>26</v>
      </c>
      <c r="I145">
        <v>585.990780221259</v>
      </c>
      <c r="J145">
        <v>63610.349919491702</v>
      </c>
      <c r="K145">
        <v>678.02791333634298</v>
      </c>
      <c r="L145">
        <v>92123.2625116852</v>
      </c>
      <c r="M145">
        <v>37087.699999999997</v>
      </c>
      <c r="N145">
        <v>254803345.65102199</v>
      </c>
      <c r="O145">
        <v>4061</v>
      </c>
      <c r="P145">
        <v>70114</v>
      </c>
      <c r="Q145">
        <v>42912508</v>
      </c>
      <c r="R145">
        <v>369017235873937</v>
      </c>
      <c r="S145">
        <v>3167388</v>
      </c>
      <c r="T145">
        <v>82657628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</vt:lpstr>
      <vt:lpstr>DR</vt:lpstr>
      <vt:lpstr>NR</vt:lpstr>
      <vt:lpstr>Biomass by Regulatory Area - 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Pete.Hulson</dc:creator>
  <cp:lastModifiedBy>Pete.Hulson</cp:lastModifiedBy>
  <dcterms:created xsi:type="dcterms:W3CDTF">2020-10-14T23:05:39Z</dcterms:created>
  <dcterms:modified xsi:type="dcterms:W3CDTF">2023-09-13T01:21:20Z</dcterms:modified>
</cp:coreProperties>
</file>