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Ana\Desktop\dipl_projekt\kemoinformatika_dipl\"/>
    </mc:Choice>
  </mc:AlternateContent>
  <xr:revisionPtr revIDLastSave="0" documentId="13_ncr:1_{E6445922-36D4-4CA8-B772-321650F38213}" xr6:coauthVersionLast="47" xr6:coauthVersionMax="47" xr10:uidLastSave="{00000000-0000-0000-0000-000000000000}"/>
  <bookViews>
    <workbookView xWindow="-108" yWindow="-108" windowWidth="23256" windowHeight="12456" xr2:uid="{00000000-000D-0000-FFFF-FFFF00000000}"/>
  </bookViews>
  <sheets>
    <sheet name="PLAN PROJEKTA" sheetId="11" r:id="rId1"/>
  </sheets>
  <definedNames>
    <definedName name="Display_Week">'PLAN PROJEKTA'!$P$2</definedName>
    <definedName name="_xlnm.Print_Titles" localSheetId="0">'PLAN PROJEKTA'!$4:$6</definedName>
    <definedName name="Project_Start">'PLAN PROJEKTA'!$P$1</definedName>
    <definedName name="task_end" localSheetId="0">'PLAN PROJEKTA'!$E1</definedName>
    <definedName name="task_progress" localSheetId="0">'PLAN PROJEKTA'!$C1</definedName>
    <definedName name="task_start" localSheetId="0">'PLAN PROJEKTA'!$D1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11" l="1"/>
  <c r="D16" i="11"/>
  <c r="D9" i="11"/>
  <c r="E9" i="11" s="1"/>
  <c r="G7" i="11"/>
  <c r="D11" i="11" l="1"/>
  <c r="E11" i="11" s="1"/>
  <c r="D10" i="11"/>
  <c r="E10" i="11" s="1"/>
  <c r="D13" i="11" s="1"/>
  <c r="D14" i="11" s="1"/>
  <c r="E14" i="11" l="1"/>
  <c r="D15" i="11" s="1"/>
  <c r="E15" i="11" s="1"/>
  <c r="E16" i="11" s="1"/>
  <c r="D17" i="11" s="1"/>
  <c r="E17" i="11" s="1"/>
  <c r="D19" i="11" s="1"/>
  <c r="E19" i="11" s="1"/>
  <c r="D23" i="11"/>
  <c r="E13" i="11"/>
  <c r="H5" i="11"/>
  <c r="G25" i="11"/>
  <c r="G24" i="11"/>
  <c r="G21" i="11"/>
  <c r="G18" i="11"/>
  <c r="G12" i="11"/>
  <c r="G8" i="11"/>
  <c r="G9" i="11" l="1"/>
  <c r="H6" i="11"/>
  <c r="G10" i="11" l="1"/>
  <c r="G13" i="11"/>
  <c r="I5" i="11"/>
  <c r="J5" i="11" s="1"/>
  <c r="K5" i="11" s="1"/>
  <c r="L5" i="11" s="1"/>
  <c r="M5" i="11" s="1"/>
  <c r="N5" i="11" s="1"/>
  <c r="O5" i="11" s="1"/>
  <c r="H4" i="11"/>
  <c r="G14" i="11" l="1"/>
  <c r="G11" i="11"/>
  <c r="O4" i="11"/>
  <c r="P5" i="11"/>
  <c r="Q5" i="11" s="1"/>
  <c r="R5" i="11" s="1"/>
  <c r="S5" i="11" s="1"/>
  <c r="T5" i="11" s="1"/>
  <c r="U5" i="11" s="1"/>
  <c r="V5" i="11" s="1"/>
  <c r="I6" i="11"/>
  <c r="G17" i="11" l="1"/>
  <c r="G16" i="11"/>
  <c r="G15" i="1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 r="G19" i="11" l="1"/>
  <c r="D20" i="11"/>
  <c r="E20" i="11" s="1"/>
  <c r="G20" i="11" l="1"/>
  <c r="D22" i="11" l="1"/>
  <c r="E22" i="11" l="1"/>
  <c r="G23" i="11" s="1"/>
  <c r="G22" i="11" l="1"/>
</calcChain>
</file>

<file path=xl/sharedStrings.xml><?xml version="1.0" encoding="utf-8"?>
<sst xmlns="http://schemas.openxmlformats.org/spreadsheetml/2006/main" count="25" uniqueCount="25">
  <si>
    <t>Insert new rows ABOVE this one</t>
  </si>
  <si>
    <t xml:space="preserve">Do not delete this row. This row is hidden to preserve a formula that is used to highlight the current day within the project schedule. </t>
  </si>
  <si>
    <t>Predviđanje svojstava 
molekula</t>
  </si>
  <si>
    <t>ZADATAK</t>
  </si>
  <si>
    <t>NAPREDAK</t>
  </si>
  <si>
    <t>POČETAK</t>
  </si>
  <si>
    <t>KRAJ</t>
  </si>
  <si>
    <t>Inicijalni koraci</t>
  </si>
  <si>
    <t>Definicija teme</t>
  </si>
  <si>
    <t>Istraživanje stručne literature</t>
  </si>
  <si>
    <t>Izrada plana projekta</t>
  </si>
  <si>
    <t>Rad na projektu</t>
  </si>
  <si>
    <t>Odabir podatkovnog skupa</t>
  </si>
  <si>
    <t>Priprema podataka</t>
  </si>
  <si>
    <t>Obrada podataka</t>
  </si>
  <si>
    <t>Istraživanje modela</t>
  </si>
  <si>
    <t>Implementacija i treniranje modela</t>
  </si>
  <si>
    <t>Interpretacija rezultata i 
nalazak ključnih svojstava</t>
  </si>
  <si>
    <t>Evaluacija modela</t>
  </si>
  <si>
    <t>Evaluacija i interpretacija</t>
  </si>
  <si>
    <t>Završna faza</t>
  </si>
  <si>
    <t>Završetak plana projekta</t>
  </si>
  <si>
    <t>Izrada projektne dokumentacije</t>
  </si>
  <si>
    <t>Početak projekta:</t>
  </si>
  <si>
    <t>Tjedan: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</si>
</sst>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28"/>
      <color theme="9"/>
      <name val="Arial Black"/>
      <family val="2"/>
      <scheme val="major"/>
    </font>
    <font>
      <sz val="12"/>
      <color theme="1"/>
      <name val="Arial"/>
      <family val="2"/>
      <scheme val="minor"/>
    </font>
    <font>
      <sz val="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39994506668294322"/>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7"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82">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7" fillId="0" borderId="0" xfId="3"/>
    <xf numFmtId="0" fontId="7" fillId="0" borderId="0" xfId="3" applyAlignment="1">
      <alignment wrapText="1"/>
    </xf>
    <xf numFmtId="0" fontId="7" fillId="0" borderId="0" xfId="0" applyFont="1" applyAlignment="1">
      <alignment horizontal="center"/>
    </xf>
    <xf numFmtId="0" fontId="3" fillId="0" borderId="0" xfId="0" applyFont="1" applyAlignment="1">
      <alignment horizontal="center" vertical="center"/>
    </xf>
    <xf numFmtId="0" fontId="8" fillId="0" borderId="0" xfId="0" applyFont="1"/>
    <xf numFmtId="0" fontId="4" fillId="0" borderId="0" xfId="0" applyFont="1"/>
    <xf numFmtId="0" fontId="1" fillId="0" borderId="0" xfId="1" applyFont="1" applyAlignment="1" applyProtection="1">
      <alignment horizontal="left" vertical="top" indent="1"/>
    </xf>
    <xf numFmtId="0" fontId="4" fillId="0" borderId="0" xfId="0" applyFont="1" applyAlignment="1">
      <alignment horizontal="left" indent="1"/>
    </xf>
    <xf numFmtId="168" fontId="11" fillId="11" borderId="19" xfId="0" applyNumberFormat="1" applyFont="1" applyFill="1" applyBorder="1" applyAlignment="1">
      <alignment horizontal="center" vertical="center"/>
    </xf>
    <xf numFmtId="168" fontId="11" fillId="11" borderId="17" xfId="0" applyNumberFormat="1" applyFont="1" applyFill="1" applyBorder="1" applyAlignment="1">
      <alignment horizontal="center" vertical="center"/>
    </xf>
    <xf numFmtId="168" fontId="11" fillId="11" borderId="18" xfId="0" applyNumberFormat="1" applyFont="1" applyFill="1" applyBorder="1" applyAlignment="1">
      <alignment horizontal="center" vertical="center"/>
    </xf>
    <xf numFmtId="0" fontId="12" fillId="2" borderId="16"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9" fillId="0" borderId="0" xfId="0" applyFont="1"/>
    <xf numFmtId="0" fontId="4" fillId="0" borderId="3" xfId="0" applyFont="1" applyBorder="1" applyAlignment="1">
      <alignment vertical="center"/>
    </xf>
    <xf numFmtId="0" fontId="13" fillId="6" borderId="0" xfId="0" applyFont="1" applyFill="1" applyAlignment="1">
      <alignment horizontal="left" vertical="center" indent="1"/>
    </xf>
    <xf numFmtId="9" fontId="1" fillId="6" borderId="0" xfId="2" applyFont="1" applyFill="1" applyBorder="1" applyAlignment="1">
      <alignment horizontal="center" vertical="center"/>
    </xf>
    <xf numFmtId="165" fontId="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13" fillId="7" borderId="0" xfId="0" applyFont="1" applyFill="1" applyAlignment="1">
      <alignment horizontal="left" vertical="center" indent="1"/>
    </xf>
    <xf numFmtId="9" fontId="1" fillId="7" borderId="0" xfId="2" applyFont="1" applyFill="1" applyBorder="1" applyAlignment="1">
      <alignment horizontal="center" vertical="center"/>
    </xf>
    <xf numFmtId="165" fontId="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3" fillId="8" borderId="0" xfId="0" applyFont="1" applyFill="1" applyAlignment="1">
      <alignment horizontal="left" vertical="center" indent="1"/>
    </xf>
    <xf numFmtId="9" fontId="1" fillId="8" borderId="0" xfId="2" applyFont="1" applyFill="1" applyBorder="1" applyAlignment="1">
      <alignment horizontal="center" vertical="center"/>
    </xf>
    <xf numFmtId="165" fontId="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0" xfId="0" applyFont="1" applyBorder="1" applyAlignment="1">
      <alignment vertical="center"/>
    </xf>
    <xf numFmtId="0" fontId="4" fillId="0" borderId="9" xfId="0" applyFont="1" applyBorder="1" applyAlignment="1">
      <alignment vertical="center"/>
    </xf>
    <xf numFmtId="0" fontId="9" fillId="0" borderId="0" xfId="12" applyFont="1" applyBorder="1">
      <alignment horizontal="left" vertical="center" indent="2"/>
    </xf>
    <xf numFmtId="9" fontId="1" fillId="0" borderId="0" xfId="2" applyFont="1" applyBorder="1" applyAlignment="1">
      <alignment horizontal="center" vertical="center"/>
    </xf>
    <xf numFmtId="165" fontId="9" fillId="0" borderId="0" xfId="10" applyFont="1" applyBorder="1">
      <alignment horizontal="center" vertical="center"/>
    </xf>
    <xf numFmtId="0" fontId="14" fillId="2" borderId="0" xfId="0" applyFont="1" applyFill="1" applyAlignment="1">
      <alignment horizontal="left" vertical="center" indent="1"/>
    </xf>
    <xf numFmtId="9" fontId="1" fillId="2" borderId="0" xfId="2" applyFont="1" applyFill="1" applyBorder="1" applyAlignment="1">
      <alignment horizontal="center" vertical="center"/>
    </xf>
    <xf numFmtId="165" fontId="1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13" fillId="12" borderId="8" xfId="12" applyFont="1" applyFill="1" applyBorder="1">
      <alignment horizontal="left" vertical="center" indent="2"/>
    </xf>
    <xf numFmtId="9" fontId="1" fillId="12" borderId="8" xfId="2" applyFont="1" applyFill="1" applyBorder="1" applyAlignment="1">
      <alignment horizontal="center" vertical="center"/>
    </xf>
    <xf numFmtId="165" fontId="9" fillId="12" borderId="8" xfId="10" applyFont="1" applyFill="1" applyBorder="1">
      <alignment horizontal="center" vertical="center"/>
    </xf>
    <xf numFmtId="0" fontId="20" fillId="3" borderId="6" xfId="12" applyFont="1" applyFill="1" applyBorder="1">
      <alignment horizontal="left" vertical="center" indent="2"/>
    </xf>
    <xf numFmtId="9" fontId="21" fillId="3" borderId="6" xfId="2" applyFont="1" applyFill="1" applyBorder="1" applyAlignment="1">
      <alignment horizontal="center" vertical="center"/>
    </xf>
    <xf numFmtId="165" fontId="20" fillId="3" borderId="6" xfId="10" applyFont="1" applyFill="1" applyBorder="1">
      <alignment horizontal="center" vertical="center"/>
    </xf>
    <xf numFmtId="0" fontId="20" fillId="3" borderId="7" xfId="12" applyFont="1" applyFill="1" applyBorder="1">
      <alignment horizontal="left" vertical="center" indent="2"/>
    </xf>
    <xf numFmtId="9" fontId="21" fillId="3" borderId="7" xfId="2" applyFont="1" applyFill="1" applyBorder="1" applyAlignment="1">
      <alignment horizontal="center" vertical="center"/>
    </xf>
    <xf numFmtId="165" fontId="20" fillId="3" borderId="7" xfId="10" applyFont="1" applyFill="1" applyBorder="1">
      <alignment horizontal="center" vertical="center"/>
    </xf>
    <xf numFmtId="0" fontId="20" fillId="4" borderId="5" xfId="12" applyFont="1" applyFill="1" applyBorder="1">
      <alignment horizontal="left" vertical="center" indent="2"/>
    </xf>
    <xf numFmtId="9" fontId="21" fillId="4" borderId="5" xfId="2" applyFont="1" applyFill="1" applyBorder="1" applyAlignment="1">
      <alignment horizontal="center" vertical="center"/>
    </xf>
    <xf numFmtId="165" fontId="20" fillId="4" borderId="5" xfId="10" applyFont="1" applyFill="1" applyBorder="1">
      <alignment horizontal="center" vertical="center"/>
    </xf>
    <xf numFmtId="0" fontId="20" fillId="5" borderId="8" xfId="12" applyFont="1" applyFill="1" applyBorder="1">
      <alignment horizontal="left" vertical="center" indent="2"/>
    </xf>
    <xf numFmtId="9" fontId="21" fillId="5" borderId="8" xfId="2" applyFont="1" applyFill="1" applyBorder="1" applyAlignment="1">
      <alignment horizontal="center" vertical="center"/>
    </xf>
    <xf numFmtId="165" fontId="20" fillId="5" borderId="8" xfId="10" applyFont="1" applyFill="1" applyBorder="1">
      <alignment horizontal="center" vertical="center"/>
    </xf>
    <xf numFmtId="0" fontId="20" fillId="5" borderId="8" xfId="12" applyFont="1" applyFill="1" applyBorder="1" applyAlignment="1">
      <alignment horizontal="left" vertical="center" wrapText="1" indent="2"/>
    </xf>
    <xf numFmtId="0" fontId="20" fillId="9" borderId="8" xfId="12" applyFont="1" applyFill="1" applyBorder="1">
      <alignment horizontal="left" vertical="center" indent="2"/>
    </xf>
    <xf numFmtId="9" fontId="21" fillId="9" borderId="8" xfId="2" applyFont="1" applyFill="1" applyBorder="1" applyAlignment="1">
      <alignment horizontal="center" vertical="center"/>
    </xf>
    <xf numFmtId="165" fontId="20" fillId="9" borderId="8" xfId="10" applyFont="1" applyFill="1" applyBorder="1">
      <alignment horizontal="center" vertical="center"/>
    </xf>
    <xf numFmtId="167" fontId="9" fillId="2" borderId="12" xfId="0" applyNumberFormat="1" applyFont="1" applyFill="1" applyBorder="1" applyAlignment="1">
      <alignment horizontal="center" vertical="center" wrapText="1"/>
    </xf>
    <xf numFmtId="167" fontId="9" fillId="2" borderId="18" xfId="0" applyNumberFormat="1" applyFont="1" applyFill="1" applyBorder="1" applyAlignment="1">
      <alignment horizontal="center" vertical="center" wrapText="1"/>
    </xf>
    <xf numFmtId="167" fontId="9" fillId="2" borderId="17" xfId="0" applyNumberFormat="1" applyFont="1" applyFill="1" applyBorder="1" applyAlignment="1">
      <alignment horizontal="center" vertical="center" wrapText="1"/>
    </xf>
    <xf numFmtId="0" fontId="10" fillId="10" borderId="15" xfId="0" applyFont="1" applyFill="1" applyBorder="1" applyAlignment="1">
      <alignment horizontal="center" vertical="center"/>
    </xf>
    <xf numFmtId="0" fontId="4" fillId="2" borderId="20" xfId="0" applyFont="1" applyFill="1" applyBorder="1"/>
    <xf numFmtId="0" fontId="17" fillId="0" borderId="0" xfId="0" applyFont="1" applyAlignment="1">
      <alignment horizontal="left"/>
    </xf>
    <xf numFmtId="0" fontId="18" fillId="0" borderId="0" xfId="0" applyFont="1"/>
    <xf numFmtId="166" fontId="17" fillId="0" borderId="0" xfId="9" applyFont="1" applyBorder="1" applyAlignment="1">
      <alignment horizontal="left"/>
    </xf>
    <xf numFmtId="0" fontId="16" fillId="0" borderId="0" xfId="8" applyFont="1" applyAlignment="1">
      <alignment horizontal="left"/>
    </xf>
    <xf numFmtId="0" fontId="4" fillId="0" borderId="0" xfId="0" applyFont="1"/>
    <xf numFmtId="0" fontId="19" fillId="0" borderId="0" xfId="5" applyFont="1" applyAlignment="1">
      <alignment horizontal="center" wrapText="1"/>
    </xf>
    <xf numFmtId="0" fontId="19" fillId="0" borderId="0" xfId="5" applyFont="1" applyAlignment="1">
      <alignment horizontal="center"/>
    </xf>
    <xf numFmtId="0" fontId="7" fillId="0" borderId="0" xfId="3" applyAlignment="1">
      <alignment wrapText="1"/>
    </xf>
    <xf numFmtId="0" fontId="10" fillId="10" borderId="15" xfId="0" applyFont="1" applyFill="1" applyBorder="1" applyAlignment="1">
      <alignment horizontal="left" vertical="center" indent="1"/>
    </xf>
    <xf numFmtId="0" fontId="4" fillId="2" borderId="20" xfId="0" applyFont="1" applyFill="1" applyBorder="1" applyAlignment="1">
      <alignment horizontal="left" indent="1"/>
    </xf>
  </cellXfs>
  <cellStyles count="13">
    <cellStyle name="Date" xfId="10" xr:uid="{229918B6-DD13-4F5A-97B9-305F7E002AA3}"/>
    <cellStyle name="Hiperveza" xfId="1" builtinId="8" customBuiltin="1"/>
    <cellStyle name="Name" xfId="11" xr:uid="{B2D3C1EE-6B41-4801-AAFC-C2274E49E503}"/>
    <cellStyle name="Naslov" xfId="5" builtinId="15" customBuiltin="1"/>
    <cellStyle name="Naslov 1" xfId="6" builtinId="16" customBuiltin="1"/>
    <cellStyle name="Naslov 2" xfId="7" builtinId="17" customBuiltin="1"/>
    <cellStyle name="Naslov 3" xfId="8" builtinId="18" customBuiltin="1"/>
    <cellStyle name="Normalno" xfId="0" builtinId="0"/>
    <cellStyle name="Postotak" xfId="2" builtinId="5"/>
    <cellStyle name="Project Start" xfId="9" xr:uid="{8EB8A09A-C31C-40A3-B2C1-9449520178B8}"/>
    <cellStyle name="Task" xfId="12" xr:uid="{6391D789-272B-4DD2-9BF3-2CDCF610FA41}"/>
    <cellStyle name="Zarez" xfId="4" builtinId="3"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7"/>
  <sheetViews>
    <sheetView showGridLines="0" tabSelected="1" showRuler="0" zoomScale="70" zoomScaleNormal="70" zoomScalePageLayoutView="61" workbookViewId="0">
      <selection activeCell="BO16" sqref="BO16"/>
    </sheetView>
  </sheetViews>
  <sheetFormatPr defaultColWidth="8.69921875" defaultRowHeight="30" customHeight="1" x14ac:dyDescent="0.25"/>
  <cols>
    <col min="1" max="1" width="2.69921875" style="6" customWidth="1"/>
    <col min="2" max="2" width="35.69921875" bestFit="1" customWidth="1"/>
    <col min="3" max="3" width="10.69921875" customWidth="1"/>
    <col min="4" max="4" width="10.69921875" style="2" customWidth="1"/>
    <col min="5" max="5" width="10.69921875" customWidth="1"/>
    <col min="6" max="6" width="2.69921875" customWidth="1"/>
    <col min="7" max="7" width="6" hidden="1" customWidth="1"/>
    <col min="8" max="8" width="2.69921875" customWidth="1"/>
    <col min="9" max="13" width="3.19921875" bestFit="1" customWidth="1"/>
    <col min="14" max="14" width="5.8984375" customWidth="1"/>
    <col min="15" max="17" width="3.19921875" bestFit="1" customWidth="1"/>
    <col min="18" max="37" width="2.69921875" customWidth="1"/>
    <col min="38" max="38" width="3.19921875" bestFit="1" customWidth="1"/>
    <col min="39" max="39" width="2.8984375" bestFit="1" customWidth="1"/>
    <col min="40" max="48" width="3.19921875" bestFit="1" customWidth="1"/>
    <col min="49" max="64" width="2.69921875" customWidth="1"/>
  </cols>
  <sheetData>
    <row r="1" spans="1:63" ht="90" customHeight="1" x14ac:dyDescent="0.6">
      <c r="A1" s="7"/>
      <c r="B1" s="77" t="s">
        <v>2</v>
      </c>
      <c r="C1" s="78"/>
      <c r="D1" s="78"/>
      <c r="E1" s="78"/>
      <c r="G1" s="1"/>
      <c r="H1" s="75" t="s">
        <v>23</v>
      </c>
      <c r="I1" s="76"/>
      <c r="J1" s="76"/>
      <c r="K1" s="76"/>
      <c r="L1" s="76"/>
      <c r="M1" s="76"/>
      <c r="N1" s="76"/>
      <c r="O1" s="10"/>
      <c r="P1" s="74">
        <v>45586</v>
      </c>
      <c r="Q1" s="73"/>
      <c r="R1" s="73"/>
      <c r="S1" s="73"/>
      <c r="T1" s="73"/>
      <c r="U1" s="73"/>
      <c r="V1" s="73"/>
      <c r="W1" s="73"/>
      <c r="X1" s="73"/>
      <c r="Y1" s="73"/>
    </row>
    <row r="2" spans="1:63" ht="30" customHeight="1" x14ac:dyDescent="0.6">
      <c r="B2" s="78"/>
      <c r="C2" s="78"/>
      <c r="D2" s="78"/>
      <c r="E2" s="78"/>
      <c r="H2" s="75" t="s">
        <v>24</v>
      </c>
      <c r="I2" s="76"/>
      <c r="J2" s="76"/>
      <c r="K2" s="76"/>
      <c r="L2" s="76"/>
      <c r="M2" s="76"/>
      <c r="N2" s="76"/>
      <c r="O2" s="10"/>
      <c r="P2" s="72">
        <v>6</v>
      </c>
      <c r="Q2" s="73"/>
      <c r="R2" s="73"/>
      <c r="S2" s="73"/>
      <c r="T2" s="73"/>
      <c r="U2" s="73"/>
      <c r="V2" s="73"/>
      <c r="W2" s="73"/>
      <c r="X2" s="73"/>
      <c r="Y2" s="73"/>
    </row>
    <row r="3" spans="1:63" s="11" customFormat="1" ht="30" customHeight="1" x14ac:dyDescent="0.25">
      <c r="A3" s="6"/>
      <c r="B3" s="78"/>
      <c r="C3" s="78"/>
      <c r="D3" s="78"/>
      <c r="E3" s="78"/>
    </row>
    <row r="4" spans="1:63" s="11" customFormat="1" ht="30" customHeight="1" x14ac:dyDescent="0.25">
      <c r="A4" s="7"/>
      <c r="B4" s="12"/>
      <c r="D4" s="13"/>
      <c r="H4" s="69">
        <f>H5</f>
        <v>45621</v>
      </c>
      <c r="I4" s="67"/>
      <c r="J4" s="67"/>
      <c r="K4" s="67"/>
      <c r="L4" s="67"/>
      <c r="M4" s="67"/>
      <c r="N4" s="67"/>
      <c r="O4" s="67">
        <f>O5</f>
        <v>45628</v>
      </c>
      <c r="P4" s="67"/>
      <c r="Q4" s="67"/>
      <c r="R4" s="67"/>
      <c r="S4" s="67"/>
      <c r="T4" s="67"/>
      <c r="U4" s="67"/>
      <c r="V4" s="67">
        <f>V5</f>
        <v>45635</v>
      </c>
      <c r="W4" s="67"/>
      <c r="X4" s="67"/>
      <c r="Y4" s="67"/>
      <c r="Z4" s="67"/>
      <c r="AA4" s="67"/>
      <c r="AB4" s="67"/>
      <c r="AC4" s="67">
        <f>AC5</f>
        <v>45642</v>
      </c>
      <c r="AD4" s="67"/>
      <c r="AE4" s="67"/>
      <c r="AF4" s="67"/>
      <c r="AG4" s="67"/>
      <c r="AH4" s="67"/>
      <c r="AI4" s="67"/>
      <c r="AJ4" s="67">
        <f>AJ5</f>
        <v>45649</v>
      </c>
      <c r="AK4" s="67"/>
      <c r="AL4" s="67"/>
      <c r="AM4" s="67"/>
      <c r="AN4" s="67"/>
      <c r="AO4" s="67"/>
      <c r="AP4" s="67"/>
      <c r="AQ4" s="67">
        <f>AQ5</f>
        <v>45656</v>
      </c>
      <c r="AR4" s="67"/>
      <c r="AS4" s="67"/>
      <c r="AT4" s="67"/>
      <c r="AU4" s="67"/>
      <c r="AV4" s="67"/>
      <c r="AW4" s="67"/>
      <c r="AX4" s="67">
        <f>AX5</f>
        <v>45663</v>
      </c>
      <c r="AY4" s="67"/>
      <c r="AZ4" s="67"/>
      <c r="BA4" s="67"/>
      <c r="BB4" s="67"/>
      <c r="BC4" s="67"/>
      <c r="BD4" s="67"/>
      <c r="BE4" s="67">
        <f>BE5</f>
        <v>45670</v>
      </c>
      <c r="BF4" s="67"/>
      <c r="BG4" s="67"/>
      <c r="BH4" s="67"/>
      <c r="BI4" s="67"/>
      <c r="BJ4" s="67"/>
      <c r="BK4" s="68"/>
    </row>
    <row r="5" spans="1:63" s="11" customFormat="1" ht="15" customHeight="1" x14ac:dyDescent="0.25">
      <c r="A5" s="79"/>
      <c r="B5" s="80" t="s">
        <v>3</v>
      </c>
      <c r="C5" s="70" t="s">
        <v>4</v>
      </c>
      <c r="D5" s="70" t="s">
        <v>5</v>
      </c>
      <c r="E5" s="70" t="s">
        <v>6</v>
      </c>
      <c r="H5" s="14">
        <f>Project_Start-WEEKDAY(Project_Start,1)+2+7*(Display_Week-1)</f>
        <v>45621</v>
      </c>
      <c r="I5" s="14">
        <f>H5+1</f>
        <v>45622</v>
      </c>
      <c r="J5" s="14">
        <f t="shared" ref="J5:AW5" si="0">I5+1</f>
        <v>45623</v>
      </c>
      <c r="K5" s="14">
        <f t="shared" si="0"/>
        <v>45624</v>
      </c>
      <c r="L5" s="14">
        <f t="shared" si="0"/>
        <v>45625</v>
      </c>
      <c r="M5" s="14">
        <f t="shared" si="0"/>
        <v>45626</v>
      </c>
      <c r="N5" s="15">
        <f t="shared" si="0"/>
        <v>45627</v>
      </c>
      <c r="O5" s="16">
        <f>N5+1</f>
        <v>45628</v>
      </c>
      <c r="P5" s="14">
        <f>O5+1</f>
        <v>45629</v>
      </c>
      <c r="Q5" s="14">
        <f t="shared" si="0"/>
        <v>45630</v>
      </c>
      <c r="R5" s="14">
        <f t="shared" si="0"/>
        <v>45631</v>
      </c>
      <c r="S5" s="14">
        <f t="shared" si="0"/>
        <v>45632</v>
      </c>
      <c r="T5" s="14">
        <f t="shared" si="0"/>
        <v>45633</v>
      </c>
      <c r="U5" s="15">
        <f t="shared" si="0"/>
        <v>45634</v>
      </c>
      <c r="V5" s="16">
        <f>U5+1</f>
        <v>45635</v>
      </c>
      <c r="W5" s="14">
        <f>V5+1</f>
        <v>45636</v>
      </c>
      <c r="X5" s="14">
        <f t="shared" si="0"/>
        <v>45637</v>
      </c>
      <c r="Y5" s="14">
        <f t="shared" si="0"/>
        <v>45638</v>
      </c>
      <c r="Z5" s="14">
        <f t="shared" si="0"/>
        <v>45639</v>
      </c>
      <c r="AA5" s="14">
        <f t="shared" si="0"/>
        <v>45640</v>
      </c>
      <c r="AB5" s="15">
        <f t="shared" si="0"/>
        <v>45641</v>
      </c>
      <c r="AC5" s="16">
        <f>AB5+1</f>
        <v>45642</v>
      </c>
      <c r="AD5" s="14">
        <f>AC5+1</f>
        <v>45643</v>
      </c>
      <c r="AE5" s="14">
        <f t="shared" si="0"/>
        <v>45644</v>
      </c>
      <c r="AF5" s="14">
        <f t="shared" si="0"/>
        <v>45645</v>
      </c>
      <c r="AG5" s="14">
        <f t="shared" si="0"/>
        <v>45646</v>
      </c>
      <c r="AH5" s="14">
        <f t="shared" si="0"/>
        <v>45647</v>
      </c>
      <c r="AI5" s="15">
        <f t="shared" si="0"/>
        <v>45648</v>
      </c>
      <c r="AJ5" s="16">
        <f>AI5+1</f>
        <v>45649</v>
      </c>
      <c r="AK5" s="14">
        <f>AJ5+1</f>
        <v>45650</v>
      </c>
      <c r="AL5" s="14">
        <f t="shared" si="0"/>
        <v>45651</v>
      </c>
      <c r="AM5" s="14">
        <f t="shared" si="0"/>
        <v>45652</v>
      </c>
      <c r="AN5" s="14">
        <f t="shared" si="0"/>
        <v>45653</v>
      </c>
      <c r="AO5" s="14">
        <f t="shared" si="0"/>
        <v>45654</v>
      </c>
      <c r="AP5" s="15">
        <f t="shared" si="0"/>
        <v>45655</v>
      </c>
      <c r="AQ5" s="16">
        <f>AP5+1</f>
        <v>45656</v>
      </c>
      <c r="AR5" s="14">
        <f>AQ5+1</f>
        <v>45657</v>
      </c>
      <c r="AS5" s="14">
        <f t="shared" si="0"/>
        <v>45658</v>
      </c>
      <c r="AT5" s="14">
        <f t="shared" si="0"/>
        <v>45659</v>
      </c>
      <c r="AU5" s="14">
        <f t="shared" si="0"/>
        <v>45660</v>
      </c>
      <c r="AV5" s="14">
        <f t="shared" si="0"/>
        <v>45661</v>
      </c>
      <c r="AW5" s="15">
        <f t="shared" si="0"/>
        <v>45662</v>
      </c>
      <c r="AX5" s="16">
        <f>AW5+1</f>
        <v>45663</v>
      </c>
      <c r="AY5" s="14">
        <f>AX5+1</f>
        <v>45664</v>
      </c>
      <c r="AZ5" s="14">
        <f t="shared" ref="AZ5:BD5" si="1">AY5+1</f>
        <v>45665</v>
      </c>
      <c r="BA5" s="14">
        <f t="shared" si="1"/>
        <v>45666</v>
      </c>
      <c r="BB5" s="14">
        <f t="shared" si="1"/>
        <v>45667</v>
      </c>
      <c r="BC5" s="14">
        <f t="shared" si="1"/>
        <v>45668</v>
      </c>
      <c r="BD5" s="15">
        <f t="shared" si="1"/>
        <v>45669</v>
      </c>
      <c r="BE5" s="16">
        <f>BD5+1</f>
        <v>45670</v>
      </c>
      <c r="BF5" s="14">
        <f>BE5+1</f>
        <v>45671</v>
      </c>
      <c r="BG5" s="14">
        <f t="shared" ref="BG5:BK5" si="2">BF5+1</f>
        <v>45672</v>
      </c>
      <c r="BH5" s="14">
        <f t="shared" si="2"/>
        <v>45673</v>
      </c>
      <c r="BI5" s="14">
        <f t="shared" si="2"/>
        <v>45674</v>
      </c>
      <c r="BJ5" s="14">
        <f t="shared" si="2"/>
        <v>45675</v>
      </c>
      <c r="BK5" s="14">
        <f t="shared" si="2"/>
        <v>45676</v>
      </c>
    </row>
    <row r="6" spans="1:63" s="11" customFormat="1" ht="15" customHeight="1" thickBot="1" x14ac:dyDescent="0.3">
      <c r="A6" s="79"/>
      <c r="B6" s="81"/>
      <c r="C6" s="71"/>
      <c r="D6" s="71"/>
      <c r="E6" s="71"/>
      <c r="H6" s="17" t="str">
        <f t="shared" ref="H6:AM6" si="3">LEFT(TEXT(H5,"ddd"),1)</f>
        <v>M</v>
      </c>
      <c r="I6" s="18" t="str">
        <f t="shared" si="3"/>
        <v>T</v>
      </c>
      <c r="J6" s="18" t="str">
        <f t="shared" si="3"/>
        <v>W</v>
      </c>
      <c r="K6" s="18" t="str">
        <f t="shared" si="3"/>
        <v>T</v>
      </c>
      <c r="L6" s="18" t="str">
        <f t="shared" si="3"/>
        <v>F</v>
      </c>
      <c r="M6" s="18" t="str">
        <f t="shared" si="3"/>
        <v>S</v>
      </c>
      <c r="N6" s="18" t="str">
        <f t="shared" si="3"/>
        <v>S</v>
      </c>
      <c r="O6" s="18" t="str">
        <f t="shared" si="3"/>
        <v>M</v>
      </c>
      <c r="P6" s="18" t="str">
        <f t="shared" si="3"/>
        <v>T</v>
      </c>
      <c r="Q6" s="18" t="str">
        <f t="shared" si="3"/>
        <v>W</v>
      </c>
      <c r="R6" s="18" t="str">
        <f t="shared" si="3"/>
        <v>T</v>
      </c>
      <c r="S6" s="18" t="str">
        <f t="shared" si="3"/>
        <v>F</v>
      </c>
      <c r="T6" s="18" t="str">
        <f t="shared" si="3"/>
        <v>S</v>
      </c>
      <c r="U6" s="18" t="str">
        <f t="shared" si="3"/>
        <v>S</v>
      </c>
      <c r="V6" s="18" t="str">
        <f t="shared" si="3"/>
        <v>M</v>
      </c>
      <c r="W6" s="18" t="str">
        <f t="shared" si="3"/>
        <v>T</v>
      </c>
      <c r="X6" s="18" t="str">
        <f t="shared" si="3"/>
        <v>W</v>
      </c>
      <c r="Y6" s="18" t="str">
        <f t="shared" si="3"/>
        <v>T</v>
      </c>
      <c r="Z6" s="18" t="str">
        <f t="shared" si="3"/>
        <v>F</v>
      </c>
      <c r="AA6" s="18" t="str">
        <f t="shared" si="3"/>
        <v>S</v>
      </c>
      <c r="AB6" s="18" t="str">
        <f t="shared" si="3"/>
        <v>S</v>
      </c>
      <c r="AC6" s="18" t="str">
        <f t="shared" si="3"/>
        <v>M</v>
      </c>
      <c r="AD6" s="18" t="str">
        <f t="shared" si="3"/>
        <v>T</v>
      </c>
      <c r="AE6" s="18" t="str">
        <f t="shared" si="3"/>
        <v>W</v>
      </c>
      <c r="AF6" s="18" t="str">
        <f t="shared" si="3"/>
        <v>T</v>
      </c>
      <c r="AG6" s="18" t="str">
        <f t="shared" si="3"/>
        <v>F</v>
      </c>
      <c r="AH6" s="18" t="str">
        <f t="shared" si="3"/>
        <v>S</v>
      </c>
      <c r="AI6" s="18" t="str">
        <f t="shared" si="3"/>
        <v>S</v>
      </c>
      <c r="AJ6" s="18" t="str">
        <f t="shared" si="3"/>
        <v>M</v>
      </c>
      <c r="AK6" s="18" t="str">
        <f t="shared" si="3"/>
        <v>T</v>
      </c>
      <c r="AL6" s="18" t="str">
        <f t="shared" si="3"/>
        <v>W</v>
      </c>
      <c r="AM6" s="18" t="str">
        <f t="shared" si="3"/>
        <v>T</v>
      </c>
      <c r="AN6" s="18" t="str">
        <f t="shared" ref="AN6:BK6" si="4">LEFT(TEXT(AN5,"ddd"),1)</f>
        <v>F</v>
      </c>
      <c r="AO6" s="18" t="str">
        <f t="shared" si="4"/>
        <v>S</v>
      </c>
      <c r="AP6" s="18" t="str">
        <f t="shared" si="4"/>
        <v>S</v>
      </c>
      <c r="AQ6" s="18" t="str">
        <f t="shared" si="4"/>
        <v>M</v>
      </c>
      <c r="AR6" s="18" t="str">
        <f t="shared" si="4"/>
        <v>T</v>
      </c>
      <c r="AS6" s="18" t="str">
        <f t="shared" si="4"/>
        <v>W</v>
      </c>
      <c r="AT6" s="18" t="str">
        <f t="shared" si="4"/>
        <v>T</v>
      </c>
      <c r="AU6" s="18" t="str">
        <f t="shared" si="4"/>
        <v>F</v>
      </c>
      <c r="AV6" s="18" t="str">
        <f t="shared" si="4"/>
        <v>S</v>
      </c>
      <c r="AW6" s="18" t="str">
        <f t="shared" si="4"/>
        <v>S</v>
      </c>
      <c r="AX6" s="18" t="str">
        <f t="shared" si="4"/>
        <v>M</v>
      </c>
      <c r="AY6" s="18" t="str">
        <f t="shared" si="4"/>
        <v>T</v>
      </c>
      <c r="AZ6" s="18" t="str">
        <f t="shared" si="4"/>
        <v>W</v>
      </c>
      <c r="BA6" s="18" t="str">
        <f t="shared" si="4"/>
        <v>T</v>
      </c>
      <c r="BB6" s="18" t="str">
        <f t="shared" si="4"/>
        <v>F</v>
      </c>
      <c r="BC6" s="18" t="str">
        <f t="shared" si="4"/>
        <v>S</v>
      </c>
      <c r="BD6" s="18" t="str">
        <f t="shared" si="4"/>
        <v>S</v>
      </c>
      <c r="BE6" s="18" t="str">
        <f t="shared" si="4"/>
        <v>M</v>
      </c>
      <c r="BF6" s="18" t="str">
        <f t="shared" si="4"/>
        <v>T</v>
      </c>
      <c r="BG6" s="18" t="str">
        <f t="shared" si="4"/>
        <v>W</v>
      </c>
      <c r="BH6" s="18" t="str">
        <f t="shared" si="4"/>
        <v>T</v>
      </c>
      <c r="BI6" s="18" t="str">
        <f t="shared" si="4"/>
        <v>F</v>
      </c>
      <c r="BJ6" s="18" t="str">
        <f t="shared" si="4"/>
        <v>S</v>
      </c>
      <c r="BK6" s="19" t="str">
        <f t="shared" si="4"/>
        <v>S</v>
      </c>
    </row>
    <row r="7" spans="1:63" s="11" customFormat="1" ht="30" hidden="1" customHeight="1" thickBot="1" x14ac:dyDescent="0.3">
      <c r="A7" s="6" t="s">
        <v>1</v>
      </c>
      <c r="B7" s="20"/>
      <c r="C7" s="20"/>
      <c r="D7" s="20"/>
      <c r="E7" s="20"/>
      <c r="G7" s="11" t="str">
        <f>IF(OR(ISBLANK(task_start),ISBLANK(task_end)),"",task_end-task_start+1)</f>
        <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row>
    <row r="8" spans="1:63" s="27" customFormat="1" ht="30" customHeight="1" thickBot="1" x14ac:dyDescent="0.3">
      <c r="A8" s="7"/>
      <c r="B8" s="22" t="s">
        <v>7</v>
      </c>
      <c r="C8" s="23"/>
      <c r="D8" s="24"/>
      <c r="E8" s="25"/>
      <c r="F8" s="9"/>
      <c r="G8" s="4" t="str">
        <f t="shared" ref="G8:G25" si="5">IF(OR(ISBLANK(task_start),ISBLANK(task_end)),"",task_end-task_start+1)</f>
        <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row>
    <row r="9" spans="1:63" s="27" customFormat="1" ht="30" customHeight="1" thickBot="1" x14ac:dyDescent="0.3">
      <c r="A9" s="7"/>
      <c r="B9" s="51" t="s">
        <v>8</v>
      </c>
      <c r="C9" s="52">
        <v>1</v>
      </c>
      <c r="D9" s="53">
        <f>Project_Start</f>
        <v>45586</v>
      </c>
      <c r="E9" s="53">
        <f>D9+4</f>
        <v>45590</v>
      </c>
      <c r="F9" s="9"/>
      <c r="G9" s="4">
        <f t="shared" si="5"/>
        <v>5</v>
      </c>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row>
    <row r="10" spans="1:63" s="27" customFormat="1" ht="30" customHeight="1" thickBot="1" x14ac:dyDescent="0.3">
      <c r="A10" s="7"/>
      <c r="B10" s="54" t="s">
        <v>9</v>
      </c>
      <c r="C10" s="55">
        <v>0.8</v>
      </c>
      <c r="D10" s="56">
        <f>E9</f>
        <v>45590</v>
      </c>
      <c r="E10" s="53">
        <f>D10+25</f>
        <v>45615</v>
      </c>
      <c r="F10" s="9"/>
      <c r="G10" s="4">
        <f t="shared" si="5"/>
        <v>26</v>
      </c>
      <c r="H10" s="28"/>
      <c r="I10" s="28"/>
      <c r="J10" s="28"/>
      <c r="K10" s="28"/>
      <c r="L10" s="28"/>
      <c r="M10" s="28"/>
      <c r="N10" s="28"/>
      <c r="O10" s="28"/>
      <c r="P10" s="28"/>
      <c r="Q10" s="28"/>
      <c r="R10" s="28"/>
      <c r="S10" s="28"/>
      <c r="T10" s="29"/>
      <c r="U10" s="29"/>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row>
    <row r="11" spans="1:63" s="27" customFormat="1" ht="30" customHeight="1" thickBot="1" x14ac:dyDescent="0.3">
      <c r="A11" s="6"/>
      <c r="B11" s="54" t="s">
        <v>10</v>
      </c>
      <c r="C11" s="55">
        <v>1</v>
      </c>
      <c r="D11" s="56">
        <f>E9</f>
        <v>45590</v>
      </c>
      <c r="E11" s="56">
        <f>D11+16</f>
        <v>45606</v>
      </c>
      <c r="F11" s="9"/>
      <c r="G11" s="4">
        <f t="shared" si="5"/>
        <v>17</v>
      </c>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row>
    <row r="12" spans="1:63" s="27" customFormat="1" ht="30" customHeight="1" thickBot="1" x14ac:dyDescent="0.3">
      <c r="A12" s="7"/>
      <c r="B12" s="30" t="s">
        <v>11</v>
      </c>
      <c r="C12" s="31"/>
      <c r="D12" s="32"/>
      <c r="E12" s="33"/>
      <c r="F12" s="9"/>
      <c r="G12" s="4" t="str">
        <f t="shared" si="5"/>
        <v/>
      </c>
    </row>
    <row r="13" spans="1:63" s="27" customFormat="1" ht="30" customHeight="1" thickBot="1" x14ac:dyDescent="0.3">
      <c r="A13" s="7"/>
      <c r="B13" s="57" t="s">
        <v>12</v>
      </c>
      <c r="C13" s="58">
        <v>0</v>
      </c>
      <c r="D13" s="59">
        <f>E10 + 1</f>
        <v>45616</v>
      </c>
      <c r="E13" s="59">
        <f>D13+3</f>
        <v>45619</v>
      </c>
      <c r="F13" s="9"/>
      <c r="G13" s="4">
        <f t="shared" si="5"/>
        <v>4</v>
      </c>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row>
    <row r="14" spans="1:63" s="27" customFormat="1" ht="30" customHeight="1" thickBot="1" x14ac:dyDescent="0.3">
      <c r="A14" s="6"/>
      <c r="B14" s="57" t="s">
        <v>13</v>
      </c>
      <c r="C14" s="58">
        <v>0</v>
      </c>
      <c r="D14" s="59">
        <f>D13+4</f>
        <v>45620</v>
      </c>
      <c r="E14" s="59">
        <f>D14+9</f>
        <v>45629</v>
      </c>
      <c r="F14" s="9"/>
      <c r="G14" s="4">
        <f t="shared" si="5"/>
        <v>10</v>
      </c>
      <c r="H14" s="28"/>
      <c r="I14" s="28"/>
      <c r="J14" s="28"/>
      <c r="K14" s="28"/>
      <c r="L14" s="28"/>
      <c r="M14" s="28"/>
      <c r="N14" s="28"/>
      <c r="O14" s="28"/>
      <c r="P14" s="28"/>
      <c r="Q14" s="28"/>
      <c r="R14" s="28"/>
      <c r="S14" s="28"/>
      <c r="T14" s="29"/>
      <c r="U14" s="29"/>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row>
    <row r="15" spans="1:63" s="27" customFormat="1" ht="30" customHeight="1" thickBot="1" x14ac:dyDescent="0.3">
      <c r="A15" s="6"/>
      <c r="B15" s="57" t="s">
        <v>14</v>
      </c>
      <c r="C15" s="58">
        <v>0</v>
      </c>
      <c r="D15" s="59">
        <f>E14</f>
        <v>45629</v>
      </c>
      <c r="E15" s="59">
        <f>D15+10</f>
        <v>45639</v>
      </c>
      <c r="F15" s="9"/>
      <c r="G15" s="4">
        <f t="shared" si="5"/>
        <v>11</v>
      </c>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row>
    <row r="16" spans="1:63" s="27" customFormat="1" ht="30" customHeight="1" thickBot="1" x14ac:dyDescent="0.3">
      <c r="A16" s="6"/>
      <c r="B16" s="57" t="s">
        <v>15</v>
      </c>
      <c r="C16" s="58">
        <v>0</v>
      </c>
      <c r="D16" s="59">
        <f>E15</f>
        <v>45639</v>
      </c>
      <c r="E16" s="59">
        <f>D16+4</f>
        <v>45643</v>
      </c>
      <c r="F16" s="9"/>
      <c r="G16" s="4">
        <f t="shared" si="5"/>
        <v>5</v>
      </c>
      <c r="H16" s="28"/>
      <c r="I16" s="28"/>
      <c r="J16" s="28"/>
      <c r="K16" s="28"/>
      <c r="L16" s="28"/>
      <c r="M16" s="28"/>
      <c r="N16" s="28"/>
      <c r="O16" s="28"/>
      <c r="P16" s="28"/>
      <c r="Q16" s="28"/>
      <c r="R16" s="28"/>
      <c r="S16" s="28"/>
      <c r="T16" s="28"/>
      <c r="U16" s="28"/>
      <c r="V16" s="28"/>
      <c r="W16" s="28"/>
      <c r="X16" s="29"/>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row>
    <row r="17" spans="1:63" s="27" customFormat="1" ht="30" customHeight="1" thickBot="1" x14ac:dyDescent="0.3">
      <c r="A17" s="6"/>
      <c r="B17" s="57" t="s">
        <v>16</v>
      </c>
      <c r="C17" s="58">
        <v>0</v>
      </c>
      <c r="D17" s="59">
        <f>E16</f>
        <v>45643</v>
      </c>
      <c r="E17" s="59">
        <f>D17+20</f>
        <v>45663</v>
      </c>
      <c r="F17" s="9"/>
      <c r="G17" s="4">
        <f t="shared" si="5"/>
        <v>21</v>
      </c>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row>
    <row r="18" spans="1:63" s="27" customFormat="1" ht="30" customHeight="1" thickBot="1" x14ac:dyDescent="0.3">
      <c r="A18" s="6"/>
      <c r="B18" s="34" t="s">
        <v>19</v>
      </c>
      <c r="C18" s="35"/>
      <c r="D18" s="36"/>
      <c r="E18" s="37"/>
      <c r="F18" s="9"/>
      <c r="G18" s="4" t="str">
        <f t="shared" si="5"/>
        <v/>
      </c>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row>
    <row r="19" spans="1:63" s="27" customFormat="1" ht="30" customHeight="1" thickBot="1" x14ac:dyDescent="0.3">
      <c r="A19" s="6"/>
      <c r="B19" s="60" t="s">
        <v>18</v>
      </c>
      <c r="C19" s="61">
        <v>0</v>
      </c>
      <c r="D19" s="62">
        <f>E17+1</f>
        <v>45664</v>
      </c>
      <c r="E19" s="62">
        <f>D19+7</f>
        <v>45671</v>
      </c>
      <c r="F19" s="9"/>
      <c r="G19" s="4">
        <f t="shared" si="5"/>
        <v>8</v>
      </c>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row>
    <row r="20" spans="1:63" s="27" customFormat="1" ht="38.4" customHeight="1" thickBot="1" x14ac:dyDescent="0.3">
      <c r="A20" s="6"/>
      <c r="B20" s="63" t="s">
        <v>17</v>
      </c>
      <c r="C20" s="61">
        <v>0</v>
      </c>
      <c r="D20" s="62">
        <f>D19</f>
        <v>45664</v>
      </c>
      <c r="E20" s="62">
        <f>D20+7</f>
        <v>45671</v>
      </c>
      <c r="F20" s="9"/>
      <c r="G20" s="4">
        <f t="shared" si="5"/>
        <v>8</v>
      </c>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row>
    <row r="21" spans="1:63" s="27" customFormat="1" ht="30" customHeight="1" thickBot="1" x14ac:dyDescent="0.3">
      <c r="A21" s="6"/>
      <c r="B21" s="48" t="s">
        <v>20</v>
      </c>
      <c r="C21" s="49"/>
      <c r="D21" s="50"/>
      <c r="E21" s="50"/>
      <c r="F21" s="9"/>
      <c r="G21" s="4" t="str">
        <f t="shared" si="5"/>
        <v/>
      </c>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row>
    <row r="22" spans="1:63" s="27" customFormat="1" ht="30" customHeight="1" thickBot="1" x14ac:dyDescent="0.3">
      <c r="A22" s="6"/>
      <c r="B22" s="64" t="s">
        <v>21</v>
      </c>
      <c r="C22" s="65">
        <v>0</v>
      </c>
      <c r="D22" s="66">
        <f>E20+1</f>
        <v>45672</v>
      </c>
      <c r="E22" s="66">
        <f>D22+5</f>
        <v>45677</v>
      </c>
      <c r="F22" s="9"/>
      <c r="G22" s="4">
        <f t="shared" si="5"/>
        <v>6</v>
      </c>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row>
    <row r="23" spans="1:63" s="27" customFormat="1" ht="30" customHeight="1" thickBot="1" x14ac:dyDescent="0.3">
      <c r="A23" s="6"/>
      <c r="B23" s="64" t="s">
        <v>22</v>
      </c>
      <c r="C23" s="65">
        <v>0</v>
      </c>
      <c r="D23" s="66">
        <f>D14</f>
        <v>45620</v>
      </c>
      <c r="E23" s="66">
        <f>E22</f>
        <v>45677</v>
      </c>
      <c r="F23" s="9"/>
      <c r="G23" s="4">
        <f t="shared" si="5"/>
        <v>58</v>
      </c>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row>
    <row r="24" spans="1:63" s="27" customFormat="1" ht="30" customHeight="1" thickBot="1" x14ac:dyDescent="0.3">
      <c r="A24" s="6"/>
      <c r="B24" s="40"/>
      <c r="C24" s="41"/>
      <c r="D24" s="42"/>
      <c r="E24" s="42"/>
      <c r="F24" s="9"/>
      <c r="G24" s="4" t="str">
        <f t="shared" si="5"/>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row>
    <row r="25" spans="1:63" s="27" customFormat="1" ht="30" customHeight="1" thickBot="1" x14ac:dyDescent="0.3">
      <c r="A25" s="7"/>
      <c r="B25" s="43" t="s">
        <v>0</v>
      </c>
      <c r="C25" s="44"/>
      <c r="D25" s="45"/>
      <c r="E25" s="46"/>
      <c r="F25" s="9"/>
      <c r="G25" s="5" t="str">
        <f t="shared" si="5"/>
        <v/>
      </c>
      <c r="H25" s="47"/>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row>
    <row r="26" spans="1:63" ht="30" customHeight="1" x14ac:dyDescent="0.25">
      <c r="F26" s="3"/>
    </row>
    <row r="27" spans="1:63" ht="30" customHeight="1" x14ac:dyDescent="0.25">
      <c r="E27" s="8"/>
    </row>
  </sheetData>
  <mergeCells count="18">
    <mergeCell ref="A5:A6"/>
    <mergeCell ref="B5:B6"/>
    <mergeCell ref="C5:C6"/>
    <mergeCell ref="D5:D6"/>
    <mergeCell ref="E5:E6"/>
    <mergeCell ref="P2:Y2"/>
    <mergeCell ref="P1:Y1"/>
    <mergeCell ref="H1:N1"/>
    <mergeCell ref="H2:N2"/>
    <mergeCell ref="B1:E3"/>
    <mergeCell ref="BE4:BK4"/>
    <mergeCell ref="H4:N4"/>
    <mergeCell ref="O4:U4"/>
    <mergeCell ref="V4:AB4"/>
    <mergeCell ref="AC4:AI4"/>
    <mergeCell ref="AJ4:AP4"/>
    <mergeCell ref="AQ4:AW4"/>
    <mergeCell ref="AX4:BD4"/>
  </mergeCells>
  <conditionalFormatting sqref="C8:C11">
    <cfRule type="dataBar" priority="4">
      <dataBar>
        <cfvo type="num" val="0"/>
        <cfvo type="num" val="1"/>
        <color theme="0"/>
      </dataBar>
      <extLst>
        <ext xmlns:x14="http://schemas.microsoft.com/office/spreadsheetml/2009/9/main" uri="{B025F937-C7B1-47D3-B67F-A62EFF666E3E}">
          <x14:id>{00C5BAF9-5612-4418-92EF-5A95B1A20B72}</x14:id>
        </ext>
      </extLst>
    </cfRule>
  </conditionalFormatting>
  <conditionalFormatting sqref="C12:C17">
    <cfRule type="dataBar" priority="3">
      <dataBar>
        <cfvo type="num" val="0"/>
        <cfvo type="num" val="1"/>
        <color theme="0"/>
      </dataBar>
      <extLst>
        <ext xmlns:x14="http://schemas.microsoft.com/office/spreadsheetml/2009/9/main" uri="{B025F937-C7B1-47D3-B67F-A62EFF666E3E}">
          <x14:id>{96B00803-FDEC-4A71-B49B-8B1B2FD71D75}</x14:id>
        </ext>
      </extLst>
    </cfRule>
  </conditionalFormatting>
  <conditionalFormatting sqref="C18:C20">
    <cfRule type="dataBar" priority="2">
      <dataBar>
        <cfvo type="num" val="0"/>
        <cfvo type="num" val="1"/>
        <color theme="0"/>
      </dataBar>
      <extLst>
        <ext xmlns:x14="http://schemas.microsoft.com/office/spreadsheetml/2009/9/main" uri="{B025F937-C7B1-47D3-B67F-A62EFF666E3E}">
          <x14:id>{47C1AC30-894B-43C3-AD44-7D98E0B76144}</x14:id>
        </ext>
      </extLst>
    </cfRule>
  </conditionalFormatting>
  <conditionalFormatting sqref="C21:C23">
    <cfRule type="dataBar" priority="1">
      <dataBar>
        <cfvo type="num" val="0"/>
        <cfvo type="num" val="1"/>
        <color theme="0"/>
      </dataBar>
      <extLst>
        <ext xmlns:x14="http://schemas.microsoft.com/office/spreadsheetml/2009/9/main" uri="{B025F937-C7B1-47D3-B67F-A62EFF666E3E}">
          <x14:id>{1C4B7F12-72FA-444F-AF72-5CD3B378E6F7}</x14:id>
        </ext>
      </extLst>
    </cfRule>
  </conditionalFormatting>
  <conditionalFormatting sqref="C24:C25 C7">
    <cfRule type="dataBar" priority="27">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4:BK23">
    <cfRule type="expression" dxfId="8" priority="5">
      <formula>AND(TODAY()&gt;=H$5, TODAY()&lt;I$5)</formula>
    </cfRule>
  </conditionalFormatting>
  <conditionalFormatting sqref="H9:BK11">
    <cfRule type="expression" dxfId="7" priority="10">
      <formula>AND(task_start&lt;=H$5,ROUNDDOWN((task_end-task_start+1)*task_progress,0)+task_start-1&gt;=H$5)</formula>
    </cfRule>
    <cfRule type="expression" dxfId="6" priority="11" stopIfTrue="1">
      <formula>AND(task_end&gt;=H$5,task_start&lt;I$5)</formula>
    </cfRule>
  </conditionalFormatting>
  <conditionalFormatting sqref="H13:BK17">
    <cfRule type="expression" dxfId="5" priority="8">
      <formula>AND(task_start&lt;=H$5,ROUNDDOWN((task_end-task_start+1)*task_progress,0)+task_start-1&gt;=H$5)</formula>
    </cfRule>
    <cfRule type="expression" dxfId="4" priority="9" stopIfTrue="1">
      <formula>AND(task_end&gt;=H$5,task_start&lt;I$5)</formula>
    </cfRule>
  </conditionalFormatting>
  <conditionalFormatting sqref="H19:BK20">
    <cfRule type="expression" dxfId="3" priority="6">
      <formula>AND(task_start&lt;=H$5,ROUNDDOWN((task_end-task_start+1)*task_progress,0)+task_start-1&gt;=H$5)</formula>
    </cfRule>
    <cfRule type="expression" dxfId="2" priority="7" stopIfTrue="1">
      <formula>AND(task_end&gt;=H$5,task_start&lt;I$5)</formula>
    </cfRule>
  </conditionalFormatting>
  <conditionalFormatting sqref="H22:BK23">
    <cfRule type="expression" dxfId="1" priority="40">
      <formula>AND(task_start&lt;=H$5,ROUNDDOWN((task_end-task_start+1)*task_progress,0)+task_start-1&gt;=H$5)</formula>
    </cfRule>
    <cfRule type="expression" dxfId="0" priority="41" stopIfTrue="1">
      <formula>AND(task_end&gt;=H$5,task_start&lt;I$5)</formula>
    </cfRule>
  </conditionalFormatting>
  <dataValidations count="13">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18" xr:uid="{956902D1-D3B5-416D-BB69-9362D193BC0A}"/>
    <dataValidation allowBlank="1" showInputMessage="1" showErrorMessage="1" prompt="Phase 4's sample block starts in cell B26." sqref="A21"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5" xr:uid="{79B9237E-4DD3-4E0F-8ED6-E0B695A99D96}"/>
  </dataValidations>
  <printOptions horizontalCentered="1"/>
  <pageMargins left="0.35" right="0.35" top="0.35" bottom="0.5" header="0.3" footer="0.3"/>
  <pageSetup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00C5BAF9-5612-4418-92EF-5A95B1A20B72}">
            <x14:dataBar minLength="0" maxLength="100" gradient="0">
              <x14:cfvo type="num">
                <xm:f>0</xm:f>
              </x14:cfvo>
              <x14:cfvo type="num">
                <xm:f>1</xm:f>
              </x14:cfvo>
              <x14:negativeFillColor rgb="FFFF0000"/>
              <x14:axisColor rgb="FF000000"/>
            </x14:dataBar>
          </x14:cfRule>
          <xm:sqref>C8:C11</xm:sqref>
        </x14:conditionalFormatting>
        <x14:conditionalFormatting xmlns:xm="http://schemas.microsoft.com/office/excel/2006/main">
          <x14:cfRule type="dataBar" id="{96B00803-FDEC-4A71-B49B-8B1B2FD71D75}">
            <x14:dataBar minLength="0" maxLength="100" gradient="0">
              <x14:cfvo type="num">
                <xm:f>0</xm:f>
              </x14:cfvo>
              <x14:cfvo type="num">
                <xm:f>1</xm:f>
              </x14:cfvo>
              <x14:negativeFillColor rgb="FFFF0000"/>
              <x14:axisColor rgb="FF000000"/>
            </x14:dataBar>
          </x14:cfRule>
          <xm:sqref>C12:C17</xm:sqref>
        </x14:conditionalFormatting>
        <x14:conditionalFormatting xmlns:xm="http://schemas.microsoft.com/office/excel/2006/main">
          <x14:cfRule type="dataBar" id="{47C1AC30-894B-43C3-AD44-7D98E0B76144}">
            <x14:dataBar minLength="0" maxLength="100" gradient="0">
              <x14:cfvo type="num">
                <xm:f>0</xm:f>
              </x14:cfvo>
              <x14:cfvo type="num">
                <xm:f>1</xm:f>
              </x14:cfvo>
              <x14:negativeFillColor rgb="FFFF0000"/>
              <x14:axisColor rgb="FF000000"/>
            </x14:dataBar>
          </x14:cfRule>
          <xm:sqref>C18:C20</xm:sqref>
        </x14:conditionalFormatting>
        <x14:conditionalFormatting xmlns:xm="http://schemas.microsoft.com/office/excel/2006/main">
          <x14:cfRule type="dataBar" id="{1C4B7F12-72FA-444F-AF72-5CD3B378E6F7}">
            <x14:dataBar minLength="0" maxLength="100" gradient="0">
              <x14:cfvo type="num">
                <xm:f>0</xm:f>
              </x14:cfvo>
              <x14:cfvo type="num">
                <xm:f>1</xm:f>
              </x14:cfvo>
              <x14:negativeFillColor rgb="FFFF0000"/>
              <x14:axisColor rgb="FF000000"/>
            </x14:dataBar>
          </x14:cfRule>
          <xm:sqref>C21:C23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C24:C25 C7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Radni listovi</vt:lpstr>
      </vt:variant>
      <vt:variant>
        <vt:i4>1</vt:i4>
      </vt:variant>
      <vt:variant>
        <vt:lpstr>Imenovani rasponi</vt:lpstr>
      </vt:variant>
      <vt:variant>
        <vt:i4>6</vt:i4>
      </vt:variant>
    </vt:vector>
  </HeadingPairs>
  <TitlesOfParts>
    <vt:vector size="7" baseType="lpstr">
      <vt:lpstr>PLAN PROJEKTA</vt:lpstr>
      <vt:lpstr>Display_Week</vt:lpstr>
      <vt:lpstr>'PLAN PROJEKTA'!Ispis_naslova</vt:lpstr>
      <vt:lpstr>Project_Start</vt:lpstr>
      <vt:lpstr>'PLAN PROJEKTA'!task_end</vt:lpstr>
      <vt:lpstr>'PLAN PROJEKTA'!task_progress</vt:lpstr>
      <vt:lpstr>'PLAN PROJEKTA'!task_start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Ana Vrabec</cp:lastModifiedBy>
  <dcterms:created xsi:type="dcterms:W3CDTF">2022-03-11T22:41:12Z</dcterms:created>
  <dcterms:modified xsi:type="dcterms:W3CDTF">2024-11-07T18:54:07Z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