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стройка" sheetId="1" r:id="rId3"/>
    <sheet state="visible" name="Расходы" sheetId="2" r:id="rId4"/>
    <sheet state="visible" name="Доходы" sheetId="3" r:id="rId5"/>
    <sheet state="visible" name="Сводка" sheetId="4" r:id="rId6"/>
  </sheets>
  <definedNames>
    <definedName name="StartingBalance">'Настройка'!$C$13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Сумма доходов после вычета расходов.</t>
      </text>
    </comment>
    <comment authorId="0" ref="C26">
      <text>
        <t xml:space="preserve">Рассчитывается с учетом начальной суммы на листе "Настройка".</t>
      </text>
    </comment>
    <comment authorId="0" ref="B31">
      <text>
        <t xml:space="preserve">Эта формула сопоставляет название категории в столбце C с листом "Доходы" и выводит строку, в которой находится категория. Строка используется в формуле в столбце D для расчета значений в диапазоне D:Q. </t>
      </text>
    </comment>
    <comment authorId="0" ref="B44">
      <text>
        <t xml:space="preserve">Эта формула сопоставляет название категории в столбце C с листом "Расходы" и выводит строку, в которой находится категория. Строка используется в формуле в столбце D для расчета значений в диапазоне D:Q. </t>
      </text>
    </comment>
  </commentList>
</comments>
</file>

<file path=xl/sharedStrings.xml><?xml version="1.0" encoding="utf-8"?>
<sst xmlns="http://schemas.openxmlformats.org/spreadsheetml/2006/main" count="177" uniqueCount="123">
  <si>
    <t>Годовой семейный бюджет</t>
  </si>
  <si>
    <t xml:space="preserve">Планируйте и отслеживайте траты в течение всего года. </t>
  </si>
  <si>
    <t>Как пользоваться этим шаблоном</t>
  </si>
  <si>
    <t>1.</t>
  </si>
  <si>
    <t>Укажите начальную сумму в строке 13.</t>
  </si>
  <si>
    <t>2.</t>
  </si>
  <si>
    <t xml:space="preserve">Заполните листы "Расходы" и "Доходы". </t>
  </si>
  <si>
    <t>3.</t>
  </si>
  <si>
    <t>Если нужно, переименуйте или удалите категории на этих листах. Все изменения отразятся на листе "Сводка", где указаны сведения о предполагаемых/фактических расходах.</t>
  </si>
  <si>
    <t>Настройка</t>
  </si>
  <si>
    <t>Начальная сумма:</t>
  </si>
  <si>
    <t>Расходы</t>
  </si>
  <si>
    <t>Итого</t>
  </si>
  <si>
    <t>В среднем</t>
  </si>
  <si>
    <t>Дети</t>
  </si>
  <si>
    <t>Итого за месяц:</t>
  </si>
  <si>
    <t>Кружки и секции</t>
  </si>
  <si>
    <t>Карманные деньги</t>
  </si>
  <si>
    <t>Медицинские расходы</t>
  </si>
  <si>
    <t>Детский сад</t>
  </si>
  <si>
    <t>Одежда</t>
  </si>
  <si>
    <t>Школа</t>
  </si>
  <si>
    <t>Игрушки</t>
  </si>
  <si>
    <t>Другое</t>
  </si>
  <si>
    <t>Задолженности</t>
  </si>
  <si>
    <t>Кредитные карты</t>
  </si>
  <si>
    <t>Образовательный кредит</t>
  </si>
  <si>
    <t>Другие кредиты</t>
  </si>
  <si>
    <t>Налоги (федеральные)</t>
  </si>
  <si>
    <t>Налоги (муниципальные)</t>
  </si>
  <si>
    <t>Образование</t>
  </si>
  <si>
    <t>Плата за образование</t>
  </si>
  <si>
    <t>Учебная литература</t>
  </si>
  <si>
    <t>Уроки музыки</t>
  </si>
  <si>
    <t>Развлечения</t>
  </si>
  <si>
    <t>Книги</t>
  </si>
  <si>
    <t>Концерты</t>
  </si>
  <si>
    <t>Игры</t>
  </si>
  <si>
    <t>Хобби</t>
  </si>
  <si>
    <t>Кино</t>
  </si>
  <si>
    <t>Музыка</t>
  </si>
  <si>
    <t>Отдых на природе</t>
  </si>
  <si>
    <t>Фотографии</t>
  </si>
  <si>
    <t>Спорт</t>
  </si>
  <si>
    <t>Театр</t>
  </si>
  <si>
    <t>Телевидение</t>
  </si>
  <si>
    <t>Повседневные расходы</t>
  </si>
  <si>
    <t>Продукты</t>
  </si>
  <si>
    <t>Рестораны и кафе</t>
  </si>
  <si>
    <t>Средства гигиены</t>
  </si>
  <si>
    <t>Химчистка</t>
  </si>
  <si>
    <t>Косметические средства</t>
  </si>
  <si>
    <t>Подписки</t>
  </si>
  <si>
    <t>Подарки</t>
  </si>
  <si>
    <t>Благотворительность</t>
  </si>
  <si>
    <t>Здоровье</t>
  </si>
  <si>
    <t>Обследования врачей/стоматолога/окулиста</t>
  </si>
  <si>
    <t>Услуги специалистов</t>
  </si>
  <si>
    <t>Лекарства</t>
  </si>
  <si>
    <t>Скорая помощь</t>
  </si>
  <si>
    <t>Дом</t>
  </si>
  <si>
    <t>Аренда/ипотека</t>
  </si>
  <si>
    <t>Налог на недвижимость</t>
  </si>
  <si>
    <t>Мебель</t>
  </si>
  <si>
    <t>Сад</t>
  </si>
  <si>
    <t>Товары для дома</t>
  </si>
  <si>
    <t>Обслуживание</t>
  </si>
  <si>
    <t>Ремонт</t>
  </si>
  <si>
    <t>Переезд</t>
  </si>
  <si>
    <t>Страхование</t>
  </si>
  <si>
    <t>Страхование автомобиля</t>
  </si>
  <si>
    <t>Медицинская страховка</t>
  </si>
  <si>
    <t>Страхование недвижимости</t>
  </si>
  <si>
    <t>Страхование жизни</t>
  </si>
  <si>
    <t>Домашние животные</t>
  </si>
  <si>
    <t>Корм</t>
  </si>
  <si>
    <t>Ветеринар</t>
  </si>
  <si>
    <t>Товары для животных</t>
  </si>
  <si>
    <t>Техника</t>
  </si>
  <si>
    <t>Домены и хостинг</t>
  </si>
  <si>
    <t>Онлайн-сервисы</t>
  </si>
  <si>
    <t>Устройства</t>
  </si>
  <si>
    <t>Программное обеспечение</t>
  </si>
  <si>
    <t>Транспорт</t>
  </si>
  <si>
    <t>Топливо</t>
  </si>
  <si>
    <t>Платежи за автомобиль</t>
  </si>
  <si>
    <t>Регистрация/водительские права</t>
  </si>
  <si>
    <t>Запчасти</t>
  </si>
  <si>
    <t xml:space="preserve">v </t>
  </si>
  <si>
    <t>Общественный транспорт</t>
  </si>
  <si>
    <t>Путешествия</t>
  </si>
  <si>
    <t>Авиабилеты</t>
  </si>
  <si>
    <t>Отели</t>
  </si>
  <si>
    <t>Питание</t>
  </si>
  <si>
    <t>Услуги ЖКХ</t>
  </si>
  <si>
    <t>Телефон</t>
  </si>
  <si>
    <t>Интернет</t>
  </si>
  <si>
    <t>Электричество</t>
  </si>
  <si>
    <t>Отопление/газ</t>
  </si>
  <si>
    <t>Вода</t>
  </si>
  <si>
    <t>Вывоз мусора</t>
  </si>
  <si>
    <t>[Категория 1]</t>
  </si>
  <si>
    <t>[Категория 2]</t>
  </si>
  <si>
    <t>Доходы</t>
  </si>
  <si>
    <t>Заработок</t>
  </si>
  <si>
    <t>Заработная плата</t>
  </si>
  <si>
    <t>Чаевые</t>
  </si>
  <si>
    <t>Премия</t>
  </si>
  <si>
    <t>Комиссионные</t>
  </si>
  <si>
    <t>Переводы со сберегательного счета</t>
  </si>
  <si>
    <t>Процентный доход</t>
  </si>
  <si>
    <t>Дивиденды</t>
  </si>
  <si>
    <t>Возврат средств</t>
  </si>
  <si>
    <t>ОБ ЭТОМ ЛИСТЕ</t>
  </si>
  <si>
    <t>ВНИМАНИЕ!</t>
  </si>
  <si>
    <t>Здесь автоматически рассчитывается сводка доходов и расходов на основе данных с других листов.</t>
  </si>
  <si>
    <t>Не вносите изменения в этот лист.</t>
  </si>
  <si>
    <t>Обязательно укажите начальную сумму на листе "Настройка".</t>
  </si>
  <si>
    <t>Он содержит формулы, благодаря которым данные обновляются автоматически.</t>
  </si>
  <si>
    <t>Сводка</t>
  </si>
  <si>
    <t>Чистые сбережения</t>
  </si>
  <si>
    <t>Остаток на конец периода</t>
  </si>
  <si>
    <t>Строка 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</si>
</sst>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##0[$ ₽]"/>
    <numFmt numFmtId="165" formatCode="&quot;$&quot;#,##0"/>
    <numFmt numFmtId="166" formatCode="mmm"/>
    <numFmt numFmtId="167" formatCode="#,##0[$ ₽]"/>
    <numFmt numFmtId="168" formatCode="#,##0.00[$ ₽]"/>
    <numFmt numFmtId="169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shrinkToFit="0" vertical="center" wrapText="0"/>
    </xf>
    <xf borderId="2" fillId="2" fontId="13" numFmtId="165" xfId="0" applyAlignment="1" applyBorder="1" applyFont="1" applyNumberFormat="1">
      <alignment horizontal="right" vertical="center"/>
    </xf>
    <xf borderId="2" fillId="2" fontId="14" numFmtId="165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shrinkToFit="0" vertical="bottom" wrapText="0"/>
    </xf>
    <xf borderId="3" fillId="0" fontId="16" numFmtId="166" xfId="0" applyAlignment="1" applyBorder="1" applyFont="1" applyNumberFormat="1">
      <alignment horizontal="right" readingOrder="0" vertical="bottom"/>
    </xf>
    <xf borderId="3" fillId="0" fontId="17" numFmtId="165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shrinkToFit="0" vertical="center" wrapText="0"/>
    </xf>
    <xf borderId="0" fillId="4" fontId="20" numFmtId="167" xfId="0" applyAlignment="1" applyFont="1" applyNumberFormat="1">
      <alignment horizontal="right" readingOrder="0" vertical="center"/>
    </xf>
    <xf borderId="0" fillId="4" fontId="21" numFmtId="167" xfId="0" applyAlignment="1" applyFont="1" applyNumberFormat="1">
      <alignment horizontal="right" readingOrder="0" vertical="center"/>
    </xf>
    <xf borderId="6" fillId="0" fontId="22" numFmtId="165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readingOrder="0" shrinkToFit="0" vertical="center" wrapText="0"/>
    </xf>
    <xf borderId="0" fillId="0" fontId="23" numFmtId="167" xfId="0" applyAlignment="1" applyFont="1" applyNumberFormat="1">
      <alignment horizontal="right" readingOrder="0" vertical="center"/>
    </xf>
    <xf borderId="0" fillId="0" fontId="23" numFmtId="167" xfId="0" applyAlignment="1" applyFont="1" applyNumberFormat="1">
      <alignment horizontal="right" vertical="center"/>
    </xf>
    <xf borderId="0" fillId="0" fontId="24" numFmtId="167" xfId="0" applyAlignment="1" applyFont="1" applyNumberFormat="1">
      <alignment horizontal="right" vertical="center"/>
    </xf>
    <xf borderId="9" fillId="0" fontId="25" numFmtId="165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10" fillId="0" fontId="12" numFmtId="168" xfId="0" applyAlignment="1" applyBorder="1" applyFont="1" applyNumberFormat="1">
      <alignment horizontal="right" readingOrder="0" vertical="center"/>
    </xf>
    <xf borderId="11" fillId="0" fontId="12" numFmtId="168" xfId="0" applyAlignment="1" applyBorder="1" applyFont="1" applyNumberFormat="1">
      <alignment horizontal="right" readingOrder="0" vertical="center"/>
    </xf>
    <xf borderId="0" fillId="0" fontId="13" numFmtId="168" xfId="0" applyAlignment="1" applyFont="1" applyNumberFormat="1">
      <alignment horizontal="left" readingOrder="0" shrinkToFit="0" vertical="center" wrapText="0"/>
    </xf>
    <xf borderId="0" fillId="0" fontId="23" numFmtId="168" xfId="0" applyAlignment="1" applyFont="1" applyNumberFormat="1">
      <alignment horizontal="right" readingOrder="0" vertical="center"/>
    </xf>
    <xf borderId="0" fillId="0" fontId="26" numFmtId="168" xfId="0" applyAlignment="1" applyFont="1" applyNumberFormat="1">
      <alignment horizontal="right" vertical="center"/>
    </xf>
    <xf borderId="9" fillId="0" fontId="25" numFmtId="168" xfId="0" applyAlignment="1" applyBorder="1" applyFont="1" applyNumberFormat="1">
      <alignment horizontal="right" vertical="center"/>
    </xf>
    <xf borderId="0" fillId="0" fontId="13" numFmtId="0" xfId="0" applyAlignment="1" applyFont="1">
      <alignment horizontal="left" shrinkToFit="0" vertical="center" wrapText="0"/>
    </xf>
    <xf borderId="0" fillId="0" fontId="13" numFmtId="168" xfId="0" applyAlignment="1" applyFont="1" applyNumberFormat="1">
      <alignment horizontal="left" shrinkToFit="0" vertical="center" wrapText="0"/>
    </xf>
    <xf borderId="0" fillId="0" fontId="26" numFmtId="168" xfId="0" applyAlignment="1" applyFont="1" applyNumberFormat="1">
      <alignment horizontal="right" readingOrder="0" vertical="center"/>
    </xf>
    <xf borderId="10" fillId="0" fontId="12" numFmtId="168" xfId="0" applyAlignment="1" applyBorder="1" applyFont="1" applyNumberFormat="1">
      <alignment horizontal="right" vertical="center"/>
    </xf>
    <xf borderId="11" fillId="0" fontId="12" numFmtId="168" xfId="0" applyAlignment="1" applyBorder="1" applyFont="1" applyNumberFormat="1">
      <alignment horizontal="right" vertical="center"/>
    </xf>
    <xf borderId="0" fillId="0" fontId="11" numFmtId="168" xfId="0" applyAlignment="1" applyFont="1" applyNumberFormat="1">
      <alignment horizontal="left" shrinkToFit="0" vertical="center" wrapText="0"/>
    </xf>
    <xf borderId="4" fillId="0" fontId="18" numFmtId="0" xfId="0" applyAlignment="1" applyBorder="1" applyFont="1">
      <alignment horizontal="right" readingOrder="0" shrinkToFit="0" vertical="center" wrapText="1"/>
    </xf>
    <xf borderId="10" fillId="0" fontId="12" numFmtId="167" xfId="0" applyAlignment="1" applyBorder="1" applyFont="1" applyNumberFormat="1">
      <alignment horizontal="right" vertical="center"/>
    </xf>
    <xf borderId="11" fillId="0" fontId="12" numFmtId="167" xfId="0" applyAlignment="1" applyBorder="1" applyFont="1" applyNumberFormat="1">
      <alignment horizontal="right" vertical="center"/>
    </xf>
    <xf borderId="0" fillId="0" fontId="11" numFmtId="167" xfId="0" applyAlignment="1" applyFont="1" applyNumberFormat="1">
      <alignment horizontal="left" shrinkToFit="0" vertical="center" wrapText="0"/>
    </xf>
    <xf borderId="0" fillId="0" fontId="26" numFmtId="167" xfId="0" applyAlignment="1" applyFont="1" applyNumberFormat="1">
      <alignment horizontal="right" vertical="center"/>
    </xf>
    <xf borderId="9" fillId="0" fontId="25" numFmtId="167" xfId="0" applyAlignment="1" applyBorder="1" applyFont="1" applyNumberFormat="1">
      <alignment horizontal="right" vertical="center"/>
    </xf>
    <xf borderId="9" fillId="0" fontId="25" numFmtId="165" xfId="0" applyAlignment="1" applyBorder="1" applyFont="1" applyNumberFormat="1">
      <alignment horizontal="right" readingOrder="0" vertical="center"/>
    </xf>
    <xf borderId="0" fillId="0" fontId="23" numFmtId="165" xfId="0" applyAlignment="1" applyFont="1" applyNumberFormat="1">
      <alignment horizontal="right" readingOrder="0" vertical="center"/>
    </xf>
    <xf borderId="0" fillId="0" fontId="23" numFmtId="165" xfId="0" applyAlignment="1" applyFont="1" applyNumberFormat="1">
      <alignment horizontal="right" vertical="center"/>
    </xf>
    <xf borderId="0" fillId="0" fontId="24" numFmtId="165" xfId="0" applyAlignment="1" applyFont="1" applyNumberFormat="1">
      <alignment horizontal="right" vertical="center"/>
    </xf>
    <xf borderId="0" fillId="0" fontId="27" numFmtId="168" xfId="0" applyAlignment="1" applyFont="1" applyNumberFormat="1">
      <alignment horizontal="right" readingOrder="0" vertical="center"/>
    </xf>
    <xf borderId="0" fillId="0" fontId="25" numFmtId="168" xfId="0" applyAlignment="1" applyFont="1" applyNumberFormat="1">
      <alignment horizontal="right" vertical="center"/>
    </xf>
    <xf borderId="7" fillId="0" fontId="12" numFmtId="168" xfId="0" applyAlignment="1" applyBorder="1" applyFont="1" applyNumberFormat="1">
      <alignment horizontal="right" readingOrder="0" vertical="center"/>
    </xf>
    <xf borderId="8" fillId="0" fontId="12" numFmtId="168" xfId="0" applyAlignment="1" applyBorder="1" applyFont="1" applyNumberFormat="1">
      <alignment horizontal="right" readingOrder="0" vertical="center"/>
    </xf>
    <xf borderId="0" fillId="0" fontId="23" numFmtId="168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shrinkToFit="0" vertical="bottom" wrapText="0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3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vertical="bottom"/>
    </xf>
    <xf borderId="0" fillId="0" fontId="32" numFmtId="0" xfId="0" applyAlignment="1" applyFont="1">
      <alignment horizontal="left" readingOrder="0" vertical="bottom"/>
    </xf>
    <xf borderId="0" fillId="0" fontId="3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shrinkToFit="0" vertical="top" wrapText="0"/>
    </xf>
    <xf borderId="0" fillId="0" fontId="30" numFmtId="0" xfId="0" applyAlignment="1" applyFont="1">
      <alignment vertical="top"/>
    </xf>
    <xf borderId="0" fillId="0" fontId="36" numFmtId="0" xfId="0" applyAlignment="1" applyFont="1">
      <alignment horizontal="left" readingOrder="0" vertical="top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2" numFmtId="0" xfId="0" applyAlignment="1" applyBorder="1" applyFont="1">
      <alignment shrinkToFit="0" vertical="center" wrapText="0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shrinkToFit="0" vertical="center" wrapText="0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5" xfId="0" applyAlignment="1" applyBorder="1" applyFont="1" applyNumberFormat="1">
      <alignment shrinkToFit="0" vertical="center" wrapText="0"/>
    </xf>
    <xf borderId="14" fillId="3" fontId="16" numFmtId="169" xfId="0" applyAlignment="1" applyBorder="1" applyFont="1" applyNumberFormat="1">
      <alignment horizontal="right" readingOrder="0" vertical="center"/>
    </xf>
    <xf borderId="14" fillId="3" fontId="41" numFmtId="0" xfId="0" applyAlignment="1" applyBorder="1" applyFon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shrinkToFit="0" vertical="center" wrapText="0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5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shrinkToFit="0" vertical="top" wrapText="0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5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5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shrinkToFit="0" vertical="center" wrapText="0"/>
    </xf>
    <xf borderId="0" fillId="0" fontId="46" numFmtId="164" xfId="0" applyAlignment="1" applyFont="1" applyNumberFormat="1">
      <alignment horizontal="right" readingOrder="0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5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3" fontId="49" numFmtId="169" xfId="0" applyAlignment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5" xfId="0" applyAlignment="1" applyBorder="1" applyFont="1" applyNumberFormat="1">
      <alignment readingOrder="0" shrinkToFit="0" vertical="center" wrapText="0"/>
    </xf>
    <xf borderId="9" fillId="0" fontId="11" numFmtId="164" xfId="0" applyAlignment="1" applyBorder="1" applyFont="1" applyNumberFormat="1">
      <alignment horizontal="right" vertical="center"/>
    </xf>
    <xf borderId="9" fillId="0" fontId="44" numFmtId="165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5" xfId="0" applyAlignment="1" applyBorder="1" applyFont="1" applyNumberFormat="1">
      <alignment readingOrder="0" shrinkToFit="0" vertical="center" wrapText="0"/>
    </xf>
    <xf borderId="9" fillId="0" fontId="40" numFmtId="165" xfId="0" applyAlignment="1" applyBorder="1" applyFont="1" applyNumberFormat="1">
      <alignment shrinkToFit="0" vertical="center" wrapText="0"/>
    </xf>
    <xf borderId="9" fillId="0" fontId="11" numFmtId="165" xfId="0" applyAlignment="1" applyBorder="1" applyFont="1" applyNumberFormat="1">
      <alignment horizontal="right" vertical="center"/>
    </xf>
    <xf borderId="9" fillId="0" fontId="43" numFmtId="165" xfId="0" applyAlignment="1" applyBorder="1" applyFont="1" applyNumberFormat="1">
      <alignment horizontal="right" vertical="center"/>
    </xf>
    <xf borderId="0" fillId="0" fontId="37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3" fontId="50" numFmtId="169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shrinkToFit="0" vertical="center" wrapText="0"/>
    </xf>
    <xf borderId="0" fillId="0" fontId="28" numFmtId="0" xfId="0" applyAlignment="1" applyFont="1">
      <alignment vertical="center"/>
    </xf>
    <xf borderId="18" fillId="0" fontId="40" numFmtId="165" xfId="0" applyAlignment="1" applyBorder="1" applyFont="1" applyNumberFormat="1">
      <alignment readingOrder="0" shrinkToFit="0" vertical="center" wrapText="0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5" xfId="0" applyAlignment="1" applyBorder="1" applyFont="1" applyNumberFormat="1">
      <alignment readingOrder="0" shrinkToFit="0" vertical="center" wrapText="0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readingOrder="0" shrinkToFit="0" vertical="center" wrapText="0"/>
    </xf>
    <xf borderId="4" fillId="0" fontId="44" numFmtId="165" xfId="0" applyAlignment="1" applyBorder="1" applyFont="1" applyNumberFormat="1">
      <alignment shrinkToFit="0" vertical="center" wrapText="0"/>
    </xf>
    <xf borderId="4" fillId="0" fontId="11" numFmtId="165" xfId="0" applyAlignment="1" applyBorder="1" applyFont="1" applyNumberFormat="1">
      <alignment horizontal="right" vertical="center"/>
    </xf>
    <xf borderId="4" fillId="0" fontId="43" numFmtId="165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0" fillId="0" fontId="11" numFmtId="165" xfId="0" applyAlignment="1" applyFont="1" applyNumberFormat="1">
      <alignment horizontal="right" vertical="center"/>
    </xf>
    <xf borderId="0" fillId="0" fontId="43" numFmtId="165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2" numFmtId="0" xfId="0" applyAlignment="1" applyFont="1">
      <alignment shrinkToFit="0" wrapText="0"/>
    </xf>
    <xf borderId="0" fillId="0" fontId="8" numFmtId="165" xfId="0" applyFont="1" applyNumberFormat="1"/>
    <xf borderId="0" fillId="0" fontId="8" numFmtId="165" xfId="0" applyAlignment="1" applyFont="1" applyNumberFormat="1">
      <alignment vertical="center"/>
    </xf>
    <xf borderId="0" fillId="3" fontId="11" numFmtId="165" xfId="0" applyAlignment="1" applyFont="1" applyNumberFormat="1">
      <alignment vertical="center"/>
    </xf>
    <xf borderId="0" fillId="0" fontId="47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'Сводка'!$C$26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'Сводка'!$D$22:$O$22</c:f>
            </c:strRef>
          </c:cat>
          <c:val>
            <c:numRef>
              <c:f>'Сводка'!$D$26:$O$26</c:f>
              <c:numCache/>
            </c:numRef>
          </c:val>
        </c:ser>
        <c:axId val="261819468"/>
        <c:axId val="1095956967"/>
      </c:areaChart>
      <c:lineChart>
        <c:ser>
          <c:idx val="0"/>
          <c:order val="0"/>
          <c:tx>
            <c:strRef>
              <c:f>'Сводка'!$C$23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'Сводка'!$D$22:$O$22</c:f>
            </c:strRef>
          </c:cat>
          <c:val>
            <c:numRef>
              <c:f>'Сводка'!$D$23:$O$23</c:f>
              <c:numCache/>
            </c:numRef>
          </c:val>
          <c:smooth val="0"/>
        </c:ser>
        <c:ser>
          <c:idx val="1"/>
          <c:order val="1"/>
          <c:tx>
            <c:strRef>
              <c:f>'Сводка'!$C$24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'Сводка'!$D$22:$O$22</c:f>
            </c:strRef>
          </c:cat>
          <c:val>
            <c:numRef>
              <c:f>'Сводка'!$D$24:$O$24</c:f>
              <c:numCache/>
            </c:numRef>
          </c:val>
          <c:smooth val="0"/>
        </c:ser>
        <c:axId val="261819468"/>
        <c:axId val="1095956967"/>
      </c:lineChart>
      <c:catAx>
        <c:axId val="261819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095956967"/>
      </c:catAx>
      <c:valAx>
        <c:axId val="109595696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261819468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Средняя сумма (₽), потраченная на каждую категорию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'Сводка'!$C$44:$C$58</c:f>
            </c:strRef>
          </c:cat>
          <c:val>
            <c:numRef>
              <c:f>'Сводка'!$Q$44:$Q$58</c:f>
              <c:numCache/>
            </c:numRef>
          </c:val>
        </c:ser>
        <c:axId val="1905251014"/>
        <c:axId val="795530020"/>
      </c:barChart>
      <c:catAx>
        <c:axId val="19052510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434343"/>
                </a:solidFill>
                <a:latin typeface="Roboto"/>
              </a:defRPr>
            </a:pPr>
          </a:p>
        </c:txPr>
        <c:crossAx val="795530020"/>
      </c:catAx>
      <c:valAx>
        <c:axId val="79553002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905251014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C12" s="18"/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6">
    <mergeCell ref="B8:F8"/>
    <mergeCell ref="B7:F7"/>
    <mergeCell ref="B3:F3"/>
    <mergeCell ref="B9:F9"/>
    <mergeCell ref="B2:E2"/>
    <mergeCell ref="B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31.5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45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45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45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2"/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6"/>
      <c r="Q13" s="56"/>
      <c r="R13" s="57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58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2"/>
      <c r="B22" s="53"/>
      <c r="C22" s="59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6"/>
      <c r="Q22" s="56"/>
      <c r="R22" s="57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58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2"/>
      <c r="B29" s="53"/>
      <c r="C29" s="59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60"/>
      <c r="Q29" s="56"/>
      <c r="R29" s="57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35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36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37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38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39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40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41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42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43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44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45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58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61"/>
      <c r="B44" s="62"/>
      <c r="C44" s="63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56"/>
      <c r="R44" s="57"/>
    </row>
    <row r="45" ht="24.0" customHeight="1">
      <c r="A45" s="64" t="s">
        <v>46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47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48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49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20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50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51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52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58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65"/>
      <c r="B55" s="66"/>
      <c r="C55" s="67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68"/>
      <c r="Q55" s="68"/>
      <c r="R55" s="69"/>
    </row>
    <row r="56" ht="24.0" customHeight="1">
      <c r="A56" s="37" t="s">
        <v>53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53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54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58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61"/>
      <c r="B61" s="62"/>
      <c r="C61" s="63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6"/>
      <c r="Q61" s="56"/>
      <c r="R61" s="57"/>
    </row>
    <row r="62" ht="24.0" customHeight="1">
      <c r="A62" s="37" t="s">
        <v>55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56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57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58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59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58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61"/>
      <c r="B69" s="62"/>
      <c r="C69" s="63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6"/>
      <c r="Q69" s="56"/>
      <c r="R69" s="57"/>
    </row>
    <row r="70" ht="24.0" customHeight="1">
      <c r="A70" s="37" t="s">
        <v>60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61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62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63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64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65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66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67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68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58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61"/>
      <c r="B81" s="62"/>
      <c r="C81" s="63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6"/>
      <c r="Q81" s="56"/>
      <c r="R81" s="57"/>
    </row>
    <row r="82" ht="24.0" customHeight="1">
      <c r="A82" s="37" t="s">
        <v>69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70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71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72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73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58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61"/>
      <c r="B89" s="62"/>
      <c r="C89" s="59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6"/>
      <c r="Q89" s="56"/>
      <c r="R89" s="57"/>
    </row>
    <row r="90" ht="24.0" customHeight="1">
      <c r="A90" s="64" t="s">
        <v>74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75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76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77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58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61"/>
      <c r="B97" s="62"/>
      <c r="C97" s="59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6"/>
      <c r="Q97" s="56"/>
      <c r="R97" s="57"/>
    </row>
    <row r="98" ht="24.0" customHeight="1">
      <c r="A98" s="37" t="s">
        <v>78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79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80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81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82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58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61"/>
      <c r="B105" s="62"/>
      <c r="C105" s="59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6"/>
      <c r="Q105" s="56"/>
      <c r="R105" s="57"/>
    </row>
    <row r="106" ht="24.0" customHeight="1">
      <c r="A106" s="37" t="s">
        <v>83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84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85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67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86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87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70" t="s">
        <v>88</v>
      </c>
    </row>
    <row r="112" ht="19.5" customHeight="1" outlineLevel="1">
      <c r="A112" s="43"/>
      <c r="B112" s="44"/>
      <c r="C112" s="45" t="s">
        <v>89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58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61"/>
      <c r="B115" s="62"/>
      <c r="C115" s="59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6"/>
      <c r="Q115" s="56"/>
      <c r="R115" s="57"/>
    </row>
    <row r="116" ht="24.0" customHeight="1">
      <c r="A116" s="37" t="s">
        <v>90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91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92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93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83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58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61"/>
      <c r="B124" s="62"/>
      <c r="C124" s="59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6"/>
      <c r="Q124" s="56"/>
      <c r="R124" s="57"/>
    </row>
    <row r="125" ht="24.0" customHeight="1">
      <c r="A125" s="37" t="s">
        <v>94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95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45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96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97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98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99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100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58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61"/>
      <c r="B135" s="62"/>
      <c r="C135" s="59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6"/>
      <c r="Q135" s="56"/>
      <c r="R135" s="57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101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102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58"/>
      <c r="D139" s="71"/>
      <c r="E139" s="71"/>
      <c r="F139" s="71"/>
      <c r="G139" s="71"/>
      <c r="H139" s="71"/>
      <c r="I139" s="71"/>
      <c r="J139" s="72"/>
      <c r="K139" s="72"/>
      <c r="L139" s="71"/>
      <c r="M139" s="71"/>
      <c r="N139" s="71"/>
      <c r="O139" s="71"/>
      <c r="P139" s="73"/>
      <c r="Q139" s="73"/>
      <c r="R139" s="49"/>
    </row>
    <row r="140" ht="19.5" hidden="1" customHeight="1">
      <c r="A140" s="61"/>
      <c r="B140" s="62"/>
      <c r="C140" s="63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5"/>
      <c r="Q140" s="75"/>
      <c r="R140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31.5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103</v>
      </c>
      <c r="D2" s="34">
        <v>36526.0</v>
      </c>
      <c r="E2" s="34">
        <v>36557.0</v>
      </c>
      <c r="F2" s="34">
        <v>36586.0</v>
      </c>
      <c r="G2" s="34">
        <v>36617.0</v>
      </c>
      <c r="H2" s="34">
        <v>36647.0</v>
      </c>
      <c r="I2" s="34">
        <v>36678.0</v>
      </c>
      <c r="J2" s="34">
        <v>36708.0</v>
      </c>
      <c r="K2" s="34">
        <v>36739.0</v>
      </c>
      <c r="L2" s="34">
        <v>36770.0</v>
      </c>
      <c r="M2" s="34">
        <v>36800.0</v>
      </c>
      <c r="N2" s="34">
        <v>36831.0</v>
      </c>
      <c r="O2" s="34">
        <v>36861.0</v>
      </c>
      <c r="P2" s="35" t="s">
        <v>12</v>
      </c>
      <c r="Q2" s="36" t="s">
        <v>13</v>
      </c>
      <c r="R2" s="36"/>
    </row>
    <row r="3" ht="24.0" customHeight="1">
      <c r="A3" s="37" t="s">
        <v>104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105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106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108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58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2"/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  <c r="Q10" s="56"/>
      <c r="R10" s="57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109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110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111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112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58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3"/>
      <c r="Q18" s="73"/>
      <c r="R18" s="49"/>
    </row>
    <row r="19" ht="19.5" hidden="1" customHeight="1">
      <c r="A19" s="76"/>
      <c r="B19" s="77"/>
      <c r="C19" s="59"/>
      <c r="D19" s="55"/>
      <c r="E19" s="55"/>
      <c r="F19" s="55"/>
      <c r="G19" s="55"/>
      <c r="H19" s="55"/>
      <c r="I19" s="55"/>
      <c r="J19" s="78"/>
      <c r="K19" s="78"/>
      <c r="L19" s="78"/>
      <c r="M19" s="78"/>
      <c r="N19" s="78"/>
      <c r="O19" s="78"/>
      <c r="P19" s="56"/>
      <c r="Q19" s="56"/>
      <c r="R19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20.88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79"/>
      <c r="B1" s="80"/>
      <c r="C1" s="81"/>
      <c r="D1" s="82"/>
      <c r="E1" s="82"/>
      <c r="F1" s="82"/>
      <c r="G1" s="82"/>
      <c r="H1" s="82"/>
      <c r="I1" s="82"/>
      <c r="J1" s="82"/>
      <c r="K1" s="82"/>
      <c r="L1" s="82"/>
      <c r="M1" s="82"/>
      <c r="N1" s="83"/>
      <c r="O1" s="83"/>
      <c r="P1" s="84"/>
      <c r="Q1" s="84"/>
      <c r="R1" s="83"/>
    </row>
    <row r="2" ht="30.0" customHeight="1">
      <c r="A2" s="85"/>
      <c r="B2" s="86"/>
      <c r="C2" s="87"/>
      <c r="D2" s="85"/>
      <c r="E2" s="85"/>
      <c r="F2" s="85"/>
      <c r="G2" s="85"/>
      <c r="H2" s="85"/>
      <c r="I2" s="85"/>
      <c r="J2" s="85"/>
      <c r="K2" s="85"/>
      <c r="L2" s="85"/>
      <c r="M2" s="85"/>
      <c r="N2" s="88"/>
      <c r="O2" s="88"/>
      <c r="P2" s="89"/>
      <c r="Q2" s="89"/>
      <c r="R2" s="88"/>
    </row>
    <row r="3" ht="24.0" customHeight="1">
      <c r="A3" s="90"/>
      <c r="B3" s="91"/>
      <c r="C3" s="92" t="s">
        <v>113</v>
      </c>
      <c r="J3" s="93"/>
      <c r="K3" s="94" t="s">
        <v>114</v>
      </c>
      <c r="Q3" s="95"/>
      <c r="R3" s="96"/>
    </row>
    <row r="4" ht="18.0" customHeight="1">
      <c r="A4" s="90"/>
      <c r="B4" s="91"/>
      <c r="C4" s="97" t="s">
        <v>115</v>
      </c>
      <c r="J4" s="98"/>
      <c r="K4" s="99" t="s">
        <v>116</v>
      </c>
      <c r="N4" s="100"/>
      <c r="O4" s="96"/>
      <c r="P4" s="95"/>
      <c r="Q4" s="95"/>
      <c r="R4" s="96"/>
    </row>
    <row r="5" ht="24.0" customHeight="1">
      <c r="A5" s="90"/>
      <c r="B5" s="91"/>
      <c r="C5" s="101" t="s">
        <v>117</v>
      </c>
      <c r="J5" s="102"/>
      <c r="K5" s="103" t="s">
        <v>118</v>
      </c>
      <c r="Q5" s="104"/>
      <c r="R5" s="105"/>
    </row>
    <row r="6" ht="30.0" customHeight="1">
      <c r="A6" s="106"/>
      <c r="B6" s="107"/>
      <c r="C6" s="108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9"/>
      <c r="Q6" s="109"/>
      <c r="R6" s="106"/>
    </row>
    <row r="7" ht="18.0" customHeight="1">
      <c r="A7" s="90"/>
      <c r="B7" s="91"/>
      <c r="C7" s="110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  <c r="Q7" s="112"/>
      <c r="R7" s="96"/>
    </row>
    <row r="8" ht="18.0" customHeight="1">
      <c r="A8" s="90"/>
      <c r="B8" s="91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  <c r="Q8" s="112"/>
      <c r="R8" s="96"/>
    </row>
    <row r="9" ht="18.0" customHeight="1">
      <c r="A9" s="90"/>
      <c r="B9" s="91"/>
      <c r="C9" s="110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2"/>
      <c r="Q9" s="112"/>
      <c r="R9" s="96"/>
    </row>
    <row r="10" ht="18.0" customHeight="1">
      <c r="A10" s="90"/>
      <c r="B10" s="91"/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2"/>
      <c r="Q10" s="112"/>
      <c r="R10" s="96"/>
    </row>
    <row r="11" ht="18.0" customHeight="1">
      <c r="A11" s="90"/>
      <c r="B11" s="91"/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2"/>
      <c r="Q11" s="112"/>
      <c r="R11" s="96"/>
    </row>
    <row r="12" ht="18.0" customHeight="1">
      <c r="A12" s="90"/>
      <c r="B12" s="91"/>
      <c r="C12" s="110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2"/>
      <c r="Q12" s="112"/>
      <c r="R12" s="96"/>
    </row>
    <row r="13" ht="18.0" customHeight="1">
      <c r="A13" s="90"/>
      <c r="B13" s="91"/>
      <c r="C13" s="110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2"/>
      <c r="R13" s="96"/>
    </row>
    <row r="14" ht="18.0" customHeight="1">
      <c r="A14" s="90"/>
      <c r="B14" s="91"/>
      <c r="C14" s="110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2"/>
      <c r="Q14" s="112"/>
      <c r="R14" s="96"/>
    </row>
    <row r="15" ht="18.0" customHeight="1">
      <c r="A15" s="90"/>
      <c r="B15" s="91"/>
      <c r="C15" s="110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2"/>
      <c r="Q15" s="112"/>
      <c r="R15" s="96"/>
    </row>
    <row r="16" ht="18.0" customHeight="1">
      <c r="A16" s="90"/>
      <c r="B16" s="91"/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2"/>
      <c r="Q16" s="112"/>
      <c r="R16" s="96"/>
    </row>
    <row r="17" ht="18.0" customHeight="1">
      <c r="A17" s="90"/>
      <c r="B17" s="91"/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2"/>
      <c r="Q17" s="112"/>
      <c r="R17" s="96"/>
    </row>
    <row r="18" ht="18.0" customHeight="1">
      <c r="A18" s="90"/>
      <c r="B18" s="91"/>
      <c r="C18" s="110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2"/>
      <c r="Q18" s="112"/>
      <c r="R18" s="96"/>
    </row>
    <row r="19" ht="18.0" customHeight="1">
      <c r="A19" s="90"/>
      <c r="B19" s="91"/>
      <c r="C19" s="11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2"/>
      <c r="Q19" s="112"/>
      <c r="R19" s="96"/>
    </row>
    <row r="20" ht="30.0" customHeight="1">
      <c r="A20" s="90"/>
      <c r="B20" s="91"/>
      <c r="C20" s="113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114"/>
      <c r="O20" s="96"/>
      <c r="P20" s="95"/>
      <c r="Q20" s="95"/>
      <c r="R20" s="96"/>
    </row>
    <row r="21" ht="19.5" customHeight="1">
      <c r="A21" s="90"/>
      <c r="B21" s="91"/>
      <c r="C21" s="115" t="s">
        <v>119</v>
      </c>
      <c r="D21" s="116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8"/>
      <c r="Q21" s="118"/>
      <c r="R21" s="117"/>
    </row>
    <row r="22" ht="19.5" customHeight="1">
      <c r="A22" s="119"/>
      <c r="B22" s="120"/>
      <c r="C22" s="121"/>
      <c r="D22" s="122">
        <v>36526.0</v>
      </c>
      <c r="E22" s="122">
        <v>36557.0</v>
      </c>
      <c r="F22" s="122">
        <v>36586.0</v>
      </c>
      <c r="G22" s="122">
        <v>36617.0</v>
      </c>
      <c r="H22" s="122">
        <v>36647.0</v>
      </c>
      <c r="I22" s="122">
        <v>36678.0</v>
      </c>
      <c r="J22" s="122">
        <v>36708.0</v>
      </c>
      <c r="K22" s="122">
        <v>36739.0</v>
      </c>
      <c r="L22" s="122">
        <v>36770.0</v>
      </c>
      <c r="M22" s="122">
        <v>36800.0</v>
      </c>
      <c r="N22" s="122">
        <v>36831.0</v>
      </c>
      <c r="O22" s="122">
        <v>36861.0</v>
      </c>
      <c r="P22" s="123" t="s">
        <v>12</v>
      </c>
      <c r="Q22" s="123" t="s">
        <v>13</v>
      </c>
      <c r="R22" s="124"/>
    </row>
    <row r="23" ht="24.0" customHeight="1">
      <c r="A23" s="90"/>
      <c r="B23" s="91"/>
      <c r="C23" s="125" t="s">
        <v>103</v>
      </c>
      <c r="D23" s="126">
        <f t="shared" ref="D23:O23" si="1">sum(D31:D41)</f>
        <v>0</v>
      </c>
      <c r="E23" s="126">
        <f t="shared" si="1"/>
        <v>0</v>
      </c>
      <c r="F23" s="126">
        <f t="shared" si="1"/>
        <v>0</v>
      </c>
      <c r="G23" s="126">
        <f t="shared" si="1"/>
        <v>0</v>
      </c>
      <c r="H23" s="126">
        <f t="shared" si="1"/>
        <v>0</v>
      </c>
      <c r="I23" s="126">
        <f t="shared" si="1"/>
        <v>0</v>
      </c>
      <c r="J23" s="126">
        <f t="shared" si="1"/>
        <v>0</v>
      </c>
      <c r="K23" s="126">
        <f t="shared" si="1"/>
        <v>0</v>
      </c>
      <c r="L23" s="126">
        <f t="shared" si="1"/>
        <v>0</v>
      </c>
      <c r="M23" s="126">
        <f t="shared" si="1"/>
        <v>0</v>
      </c>
      <c r="N23" s="126">
        <f t="shared" si="1"/>
        <v>0</v>
      </c>
      <c r="O23" s="126">
        <f t="shared" si="1"/>
        <v>0</v>
      </c>
      <c r="P23" s="127">
        <f t="shared" ref="P23:P25" si="3">sum(D23:O23)</f>
        <v>0</v>
      </c>
      <c r="Q23" s="127">
        <f t="shared" ref="Q23:Q25" si="4">iferror(averageif(D23:O23, "&gt;0", D23:O23), 0)</f>
        <v>0</v>
      </c>
      <c r="R23" s="128"/>
    </row>
    <row r="24" ht="21.0" customHeight="1">
      <c r="A24" s="129"/>
      <c r="B24" s="130"/>
      <c r="C24" s="131" t="s">
        <v>11</v>
      </c>
      <c r="D24" s="132">
        <f t="shared" ref="D24:O24" si="2">sum(D44:D58)</f>
        <v>0</v>
      </c>
      <c r="E24" s="132">
        <f t="shared" si="2"/>
        <v>0</v>
      </c>
      <c r="F24" s="132">
        <f t="shared" si="2"/>
        <v>0</v>
      </c>
      <c r="G24" s="132">
        <f t="shared" si="2"/>
        <v>0</v>
      </c>
      <c r="H24" s="132">
        <f t="shared" si="2"/>
        <v>0</v>
      </c>
      <c r="I24" s="132">
        <f t="shared" si="2"/>
        <v>0</v>
      </c>
      <c r="J24" s="132">
        <f t="shared" si="2"/>
        <v>0</v>
      </c>
      <c r="K24" s="132">
        <f t="shared" si="2"/>
        <v>0</v>
      </c>
      <c r="L24" s="132">
        <f t="shared" si="2"/>
        <v>0</v>
      </c>
      <c r="M24" s="132">
        <f t="shared" si="2"/>
        <v>0</v>
      </c>
      <c r="N24" s="132">
        <f t="shared" si="2"/>
        <v>0</v>
      </c>
      <c r="O24" s="132">
        <f t="shared" si="2"/>
        <v>0</v>
      </c>
      <c r="P24" s="133">
        <f t="shared" si="3"/>
        <v>0</v>
      </c>
      <c r="Q24" s="134">
        <f t="shared" si="4"/>
        <v>0</v>
      </c>
      <c r="R24" s="135"/>
    </row>
    <row r="25" ht="21.0" customHeight="1">
      <c r="A25" s="136"/>
      <c r="B25" s="137"/>
      <c r="C25" s="138" t="s">
        <v>120</v>
      </c>
      <c r="D25" s="139">
        <f t="shared" ref="D25:O25" si="5">D23-D24</f>
        <v>0</v>
      </c>
      <c r="E25" s="139">
        <f t="shared" si="5"/>
        <v>0</v>
      </c>
      <c r="F25" s="139">
        <f t="shared" si="5"/>
        <v>0</v>
      </c>
      <c r="G25" s="139">
        <f t="shared" si="5"/>
        <v>0</v>
      </c>
      <c r="H25" s="139">
        <f t="shared" si="5"/>
        <v>0</v>
      </c>
      <c r="I25" s="139">
        <f t="shared" si="5"/>
        <v>0</v>
      </c>
      <c r="J25" s="139">
        <f t="shared" si="5"/>
        <v>0</v>
      </c>
      <c r="K25" s="139">
        <f t="shared" si="5"/>
        <v>0</v>
      </c>
      <c r="L25" s="139">
        <f t="shared" si="5"/>
        <v>0</v>
      </c>
      <c r="M25" s="139">
        <f t="shared" si="5"/>
        <v>0</v>
      </c>
      <c r="N25" s="139">
        <f t="shared" si="5"/>
        <v>0</v>
      </c>
      <c r="O25" s="139">
        <f t="shared" si="5"/>
        <v>0</v>
      </c>
      <c r="P25" s="140">
        <f t="shared" si="3"/>
        <v>0</v>
      </c>
      <c r="Q25" s="140">
        <f t="shared" si="4"/>
        <v>0</v>
      </c>
      <c r="R25" s="141"/>
    </row>
    <row r="26" ht="21.0" customHeight="1">
      <c r="A26" s="90"/>
      <c r="B26" s="91"/>
      <c r="C26" s="142" t="s">
        <v>121</v>
      </c>
      <c r="D26" s="143">
        <f>(StartingBalance+D23)-D24</f>
        <v>5000</v>
      </c>
      <c r="E26" s="143">
        <f t="shared" ref="E26:O26" si="6">(D26+E23)-E24</f>
        <v>5000</v>
      </c>
      <c r="F26" s="143">
        <f t="shared" si="6"/>
        <v>5000</v>
      </c>
      <c r="G26" s="143">
        <f t="shared" si="6"/>
        <v>5000</v>
      </c>
      <c r="H26" s="143">
        <f t="shared" si="6"/>
        <v>5000</v>
      </c>
      <c r="I26" s="143">
        <f t="shared" si="6"/>
        <v>5000</v>
      </c>
      <c r="J26" s="143">
        <f t="shared" si="6"/>
        <v>5000</v>
      </c>
      <c r="K26" s="143">
        <f t="shared" si="6"/>
        <v>5000</v>
      </c>
      <c r="L26" s="143">
        <f t="shared" si="6"/>
        <v>5000</v>
      </c>
      <c r="M26" s="143">
        <f t="shared" si="6"/>
        <v>5000</v>
      </c>
      <c r="N26" s="143">
        <f t="shared" si="6"/>
        <v>5000</v>
      </c>
      <c r="O26" s="143">
        <f t="shared" si="6"/>
        <v>5000</v>
      </c>
      <c r="P26" s="127"/>
      <c r="Q26" s="144">
        <f>iferror(averageif(D26:O26, "&gt;0", D26:O26))</f>
        <v>5000</v>
      </c>
      <c r="R26" s="128"/>
    </row>
    <row r="27" ht="19.5" customHeight="1">
      <c r="A27" s="90"/>
      <c r="B27" s="91"/>
      <c r="C27" s="113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45"/>
      <c r="Q27" s="145"/>
      <c r="R27" s="128"/>
    </row>
    <row r="28" ht="19.5" customHeight="1">
      <c r="A28" s="90"/>
      <c r="B28" s="91"/>
      <c r="C28" s="113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7"/>
      <c r="Q28" s="147"/>
      <c r="R28" s="146"/>
    </row>
    <row r="29" ht="19.5" customHeight="1">
      <c r="A29" s="90"/>
      <c r="B29" s="91"/>
      <c r="C29" s="115" t="s">
        <v>103</v>
      </c>
      <c r="D29" s="148"/>
      <c r="E29" s="149"/>
      <c r="F29" s="149"/>
      <c r="G29" s="149"/>
      <c r="H29" s="149"/>
      <c r="I29" s="149"/>
      <c r="J29" s="150"/>
      <c r="K29" s="146"/>
      <c r="L29" s="146"/>
      <c r="M29" s="146"/>
      <c r="N29" s="146"/>
      <c r="O29" s="146"/>
      <c r="P29" s="147"/>
      <c r="Q29" s="147"/>
      <c r="R29" s="146"/>
    </row>
    <row r="30" ht="19.5" customHeight="1">
      <c r="A30" s="119"/>
      <c r="B30" s="120" t="s">
        <v>122</v>
      </c>
      <c r="C30" s="121" t="str">
        <f>IFERROR(__xludf.DUMMYFUNCTION("unique('Доходы'!A:A)"),"")</f>
        <v/>
      </c>
      <c r="D30" s="122">
        <v>36526.0</v>
      </c>
      <c r="E30" s="122">
        <v>36557.0</v>
      </c>
      <c r="F30" s="122">
        <v>36586.0</v>
      </c>
      <c r="G30" s="122">
        <v>36617.0</v>
      </c>
      <c r="H30" s="122">
        <v>36647.0</v>
      </c>
      <c r="I30" s="122">
        <v>36678.0</v>
      </c>
      <c r="J30" s="122">
        <v>36708.0</v>
      </c>
      <c r="K30" s="122">
        <v>36739.0</v>
      </c>
      <c r="L30" s="122">
        <v>36770.0</v>
      </c>
      <c r="M30" s="122">
        <v>36800.0</v>
      </c>
      <c r="N30" s="122">
        <v>36831.0</v>
      </c>
      <c r="O30" s="122">
        <v>36861.0</v>
      </c>
      <c r="P30" s="123" t="s">
        <v>12</v>
      </c>
      <c r="Q30" s="123" t="s">
        <v>13</v>
      </c>
      <c r="R30" s="124"/>
    </row>
    <row r="31" ht="19.5" customHeight="1">
      <c r="A31" s="90"/>
      <c r="B31" s="151">
        <f t="array" ref="B31:B40">iferror(match(C31:C40,'Доходы'!A:A,0))</f>
        <v>3</v>
      </c>
      <c r="C31" s="152" t="str">
        <f>IFERROR(__xludf.DUMMYFUNCTION("""COMPUTED_VALUE"""),"Заработок")</f>
        <v>Заработок</v>
      </c>
      <c r="D31" s="153">
        <f t="shared" ref="D31:D32" si="7">if(not(isblank(B31)), indirect("Доходы!D"&amp;B31&amp;":Q"&amp;B31),"")</f>
        <v>0</v>
      </c>
      <c r="E31" s="153">
        <v>0.0</v>
      </c>
      <c r="F31" s="153">
        <v>0.0</v>
      </c>
      <c r="G31" s="153">
        <v>0.0</v>
      </c>
      <c r="H31" s="153">
        <v>0.0</v>
      </c>
      <c r="I31" s="153">
        <v>0.0</v>
      </c>
      <c r="J31" s="153">
        <v>0.0</v>
      </c>
      <c r="K31" s="153">
        <v>0.0</v>
      </c>
      <c r="L31" s="153">
        <v>0.0</v>
      </c>
      <c r="M31" s="153">
        <v>0.0</v>
      </c>
      <c r="N31" s="153">
        <v>0.0</v>
      </c>
      <c r="O31" s="153">
        <v>0.0</v>
      </c>
      <c r="P31" s="127">
        <v>0.0</v>
      </c>
      <c r="Q31" s="127">
        <v>0.0</v>
      </c>
      <c r="R31" s="154"/>
    </row>
    <row r="32" ht="19.5" customHeight="1">
      <c r="A32" s="90"/>
      <c r="B32" s="155">
        <v>11.0</v>
      </c>
      <c r="C32" s="156" t="str">
        <f>IFERROR(__xludf.DUMMYFUNCTION("""COMPUTED_VALUE"""),"Другое")</f>
        <v>Другое</v>
      </c>
      <c r="D32" s="153">
        <f t="shared" si="7"/>
        <v>0</v>
      </c>
      <c r="E32" s="153">
        <v>0.0</v>
      </c>
      <c r="F32" s="153">
        <v>0.0</v>
      </c>
      <c r="G32" s="153">
        <v>0.0</v>
      </c>
      <c r="H32" s="153">
        <v>0.0</v>
      </c>
      <c r="I32" s="153">
        <v>0.0</v>
      </c>
      <c r="J32" s="153">
        <v>0.0</v>
      </c>
      <c r="K32" s="153">
        <v>0.0</v>
      </c>
      <c r="L32" s="153">
        <v>0.0</v>
      </c>
      <c r="M32" s="153">
        <v>0.0</v>
      </c>
      <c r="N32" s="153">
        <v>0.0</v>
      </c>
      <c r="O32" s="153">
        <v>0.0</v>
      </c>
      <c r="P32" s="127">
        <v>0.0</v>
      </c>
      <c r="Q32" s="127">
        <v>0.0</v>
      </c>
      <c r="R32" s="154"/>
    </row>
    <row r="33" ht="1.5" customHeight="1">
      <c r="A33" s="90"/>
      <c r="B33" s="91"/>
      <c r="C33" s="157"/>
      <c r="D33" s="158" t="str">
        <f t="shared" ref="D33:D40" si="8">if(not(isblank(B33)), indirect("Income!D"&amp;B33&amp;":Q"&amp;B33),"")</f>
        <v/>
      </c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9"/>
      <c r="Q33" s="159"/>
      <c r="R33" s="128"/>
    </row>
    <row r="34" ht="1.5" customHeight="1">
      <c r="A34" s="90"/>
      <c r="B34" s="91"/>
      <c r="C34" s="157"/>
      <c r="D34" s="158" t="str">
        <f t="shared" si="8"/>
        <v/>
      </c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9"/>
      <c r="Q34" s="159"/>
      <c r="R34" s="128"/>
    </row>
    <row r="35" ht="1.5" customHeight="1">
      <c r="A35" s="90"/>
      <c r="B35" s="91"/>
      <c r="C35" s="157"/>
      <c r="D35" s="158" t="str">
        <f t="shared" si="8"/>
        <v/>
      </c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9"/>
      <c r="Q35" s="159"/>
      <c r="R35" s="128"/>
    </row>
    <row r="36" ht="1.5" customHeight="1">
      <c r="A36" s="90"/>
      <c r="B36" s="91"/>
      <c r="C36" s="157"/>
      <c r="D36" s="158" t="str">
        <f t="shared" si="8"/>
        <v/>
      </c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9"/>
      <c r="Q36" s="159"/>
      <c r="R36" s="128"/>
    </row>
    <row r="37" ht="1.5" customHeight="1">
      <c r="A37" s="90"/>
      <c r="B37" s="91"/>
      <c r="C37" s="157"/>
      <c r="D37" s="158" t="str">
        <f t="shared" si="8"/>
        <v/>
      </c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9"/>
      <c r="Q37" s="159"/>
      <c r="R37" s="128"/>
    </row>
    <row r="38" ht="1.5" customHeight="1">
      <c r="A38" s="90"/>
      <c r="B38" s="91"/>
      <c r="C38" s="157"/>
      <c r="D38" s="158" t="str">
        <f t="shared" si="8"/>
        <v/>
      </c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9"/>
      <c r="Q38" s="159"/>
      <c r="R38" s="128"/>
    </row>
    <row r="39" ht="1.5" customHeight="1">
      <c r="A39" s="90"/>
      <c r="B39" s="91"/>
      <c r="C39" s="157"/>
      <c r="D39" s="158" t="str">
        <f t="shared" si="8"/>
        <v/>
      </c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9"/>
      <c r="Q39" s="159"/>
      <c r="R39" s="128"/>
    </row>
    <row r="40" ht="1.5" customHeight="1">
      <c r="A40" s="90"/>
      <c r="B40" s="91"/>
      <c r="C40" s="157"/>
      <c r="D40" s="158" t="str">
        <f t="shared" si="8"/>
        <v/>
      </c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9"/>
      <c r="Q40" s="159"/>
      <c r="R40" s="146"/>
    </row>
    <row r="41" ht="19.5" customHeight="1">
      <c r="A41" s="90"/>
      <c r="B41" s="91"/>
      <c r="C41" s="160"/>
      <c r="D41" s="161"/>
      <c r="E41" s="162"/>
      <c r="F41" s="162"/>
      <c r="G41" s="163"/>
      <c r="H41" s="163"/>
      <c r="I41" s="163"/>
      <c r="J41" s="163"/>
      <c r="K41" s="163"/>
      <c r="L41" s="163"/>
      <c r="M41" s="163"/>
      <c r="N41" s="163"/>
      <c r="O41" s="163"/>
      <c r="P41" s="159"/>
      <c r="Q41" s="159"/>
      <c r="R41" s="146"/>
    </row>
    <row r="42" ht="19.5" customHeight="1">
      <c r="A42" s="90"/>
      <c r="B42" s="91"/>
      <c r="C42" s="115" t="s">
        <v>11</v>
      </c>
      <c r="D42" s="148"/>
      <c r="E42" s="150"/>
      <c r="F42" s="150"/>
      <c r="G42" s="164"/>
      <c r="H42" s="164"/>
      <c r="I42" s="164"/>
      <c r="J42" s="164"/>
      <c r="K42" s="164"/>
      <c r="L42" s="164"/>
      <c r="M42" s="164"/>
      <c r="N42" s="164"/>
      <c r="O42" s="164"/>
      <c r="P42" s="159"/>
      <c r="Q42" s="159"/>
      <c r="R42" s="146"/>
    </row>
    <row r="43" ht="19.5" customHeight="1">
      <c r="A43" s="119"/>
      <c r="B43" s="120" t="s">
        <v>122</v>
      </c>
      <c r="C43" s="165" t="str">
        <f>IFERROR(__xludf.DUMMYFUNCTION("unique('Расходы'!A:A)"),"")</f>
        <v/>
      </c>
      <c r="D43" s="122">
        <v>36526.0</v>
      </c>
      <c r="E43" s="122">
        <v>36557.0</v>
      </c>
      <c r="F43" s="122">
        <v>36586.0</v>
      </c>
      <c r="G43" s="122">
        <v>36617.0</v>
      </c>
      <c r="H43" s="122">
        <v>36647.0</v>
      </c>
      <c r="I43" s="122">
        <v>36678.0</v>
      </c>
      <c r="J43" s="122">
        <v>36708.0</v>
      </c>
      <c r="K43" s="122">
        <v>36739.0</v>
      </c>
      <c r="L43" s="122">
        <v>36770.0</v>
      </c>
      <c r="M43" s="122">
        <v>36800.0</v>
      </c>
      <c r="N43" s="122">
        <v>36831.0</v>
      </c>
      <c r="O43" s="122">
        <v>36861.0</v>
      </c>
      <c r="P43" s="123" t="s">
        <v>12</v>
      </c>
      <c r="Q43" s="123" t="s">
        <v>13</v>
      </c>
      <c r="R43" s="124"/>
    </row>
    <row r="44" ht="19.5" customHeight="1">
      <c r="A44" s="166"/>
      <c r="B44" s="151">
        <f t="array" ref="B44:B58">iferror(match(C44:C58,'Расходы'!A:A,0))</f>
        <v>3</v>
      </c>
      <c r="C44" s="167" t="str">
        <f>IFERROR(__xludf.DUMMYFUNCTION("""COMPUTED_VALUE"""),"Дети")</f>
        <v>Дети</v>
      </c>
      <c r="D44" s="168">
        <f t="shared" ref="D44:D58" si="9">if(not(isblank(B44)), indirect("Расходы!D"&amp;B44&amp;":Q"&amp;B44),"")</f>
        <v>0</v>
      </c>
      <c r="E44" s="168">
        <v>0.0</v>
      </c>
      <c r="F44" s="168">
        <v>0.0</v>
      </c>
      <c r="G44" s="168">
        <v>0.0</v>
      </c>
      <c r="H44" s="168">
        <v>0.0</v>
      </c>
      <c r="I44" s="168">
        <v>0.0</v>
      </c>
      <c r="J44" s="168">
        <v>0.0</v>
      </c>
      <c r="K44" s="168">
        <v>0.0</v>
      </c>
      <c r="L44" s="168">
        <v>0.0</v>
      </c>
      <c r="M44" s="168">
        <v>0.0</v>
      </c>
      <c r="N44" s="168">
        <v>0.0</v>
      </c>
      <c r="O44" s="168">
        <v>0.0</v>
      </c>
      <c r="P44" s="169">
        <v>0.0</v>
      </c>
      <c r="Q44" s="169">
        <v>0.0</v>
      </c>
      <c r="R44" s="170"/>
    </row>
    <row r="45" ht="19.5" customHeight="1">
      <c r="A45" s="90"/>
      <c r="B45" s="155">
        <v>14.0</v>
      </c>
      <c r="C45" s="171" t="str">
        <f>IFERROR(__xludf.DUMMYFUNCTION("""COMPUTED_VALUE"""),"Задолженности")</f>
        <v>Задолженности</v>
      </c>
      <c r="D45" s="168">
        <f t="shared" si="9"/>
        <v>0</v>
      </c>
      <c r="E45" s="172">
        <v>0.0</v>
      </c>
      <c r="F45" s="172">
        <v>0.0</v>
      </c>
      <c r="G45" s="172">
        <v>0.0</v>
      </c>
      <c r="H45" s="172">
        <v>0.0</v>
      </c>
      <c r="I45" s="172">
        <v>0.0</v>
      </c>
      <c r="J45" s="172">
        <v>0.0</v>
      </c>
      <c r="K45" s="172">
        <v>0.0</v>
      </c>
      <c r="L45" s="172">
        <v>0.0</v>
      </c>
      <c r="M45" s="172">
        <v>0.0</v>
      </c>
      <c r="N45" s="172">
        <v>0.0</v>
      </c>
      <c r="O45" s="172">
        <v>0.0</v>
      </c>
      <c r="P45" s="173">
        <v>0.0</v>
      </c>
      <c r="Q45" s="173">
        <v>0.0</v>
      </c>
      <c r="R45" s="174"/>
    </row>
    <row r="46" ht="19.5" customHeight="1">
      <c r="A46" s="90"/>
      <c r="B46" s="155">
        <v>23.0</v>
      </c>
      <c r="C46" s="171" t="str">
        <f>IFERROR(__xludf.DUMMYFUNCTION("""COMPUTED_VALUE"""),"Образование")</f>
        <v>Образование</v>
      </c>
      <c r="D46" s="168">
        <f t="shared" si="9"/>
        <v>0</v>
      </c>
      <c r="E46" s="172">
        <v>0.0</v>
      </c>
      <c r="F46" s="172">
        <v>0.0</v>
      </c>
      <c r="G46" s="172">
        <v>0.0</v>
      </c>
      <c r="H46" s="172">
        <v>0.0</v>
      </c>
      <c r="I46" s="172">
        <v>0.0</v>
      </c>
      <c r="J46" s="172">
        <v>0.0</v>
      </c>
      <c r="K46" s="172">
        <v>0.0</v>
      </c>
      <c r="L46" s="172">
        <v>0.0</v>
      </c>
      <c r="M46" s="172">
        <v>0.0</v>
      </c>
      <c r="N46" s="172">
        <v>0.0</v>
      </c>
      <c r="O46" s="172">
        <v>0.0</v>
      </c>
      <c r="P46" s="173">
        <v>0.0</v>
      </c>
      <c r="Q46" s="173">
        <v>0.0</v>
      </c>
      <c r="R46" s="174"/>
    </row>
    <row r="47" ht="19.5" customHeight="1">
      <c r="A47" s="90"/>
      <c r="B47" s="155">
        <v>30.0</v>
      </c>
      <c r="C47" s="171" t="str">
        <f>IFERROR(__xludf.DUMMYFUNCTION("""COMPUTED_VALUE"""),"Развлечения")</f>
        <v>Развлечения</v>
      </c>
      <c r="D47" s="168">
        <f t="shared" si="9"/>
        <v>0</v>
      </c>
      <c r="E47" s="172">
        <v>0.0</v>
      </c>
      <c r="F47" s="172">
        <v>0.0</v>
      </c>
      <c r="G47" s="172">
        <v>0.0</v>
      </c>
      <c r="H47" s="172">
        <v>0.0</v>
      </c>
      <c r="I47" s="172">
        <v>0.0</v>
      </c>
      <c r="J47" s="172">
        <v>0.0</v>
      </c>
      <c r="K47" s="172">
        <v>0.0</v>
      </c>
      <c r="L47" s="172">
        <v>0.0</v>
      </c>
      <c r="M47" s="172">
        <v>0.0</v>
      </c>
      <c r="N47" s="172">
        <v>0.0</v>
      </c>
      <c r="O47" s="172">
        <v>0.0</v>
      </c>
      <c r="P47" s="173">
        <v>0.0</v>
      </c>
      <c r="Q47" s="173">
        <v>0.0</v>
      </c>
      <c r="R47" s="174"/>
    </row>
    <row r="48" ht="19.5" customHeight="1">
      <c r="A48" s="90"/>
      <c r="B48" s="155">
        <v>45.0</v>
      </c>
      <c r="C48" s="171" t="str">
        <f>IFERROR(__xludf.DUMMYFUNCTION("""COMPUTED_VALUE"""),"Повседневные расходы")</f>
        <v>Повседневные расходы</v>
      </c>
      <c r="D48" s="168">
        <f t="shared" si="9"/>
        <v>0</v>
      </c>
      <c r="E48" s="172">
        <v>0.0</v>
      </c>
      <c r="F48" s="172">
        <v>0.0</v>
      </c>
      <c r="G48" s="172">
        <v>0.0</v>
      </c>
      <c r="H48" s="172">
        <v>0.0</v>
      </c>
      <c r="I48" s="172">
        <v>0.0</v>
      </c>
      <c r="J48" s="172">
        <v>0.0</v>
      </c>
      <c r="K48" s="172">
        <v>0.0</v>
      </c>
      <c r="L48" s="172">
        <v>0.0</v>
      </c>
      <c r="M48" s="172">
        <v>0.0</v>
      </c>
      <c r="N48" s="172">
        <v>0.0</v>
      </c>
      <c r="O48" s="172">
        <v>0.0</v>
      </c>
      <c r="P48" s="173">
        <v>0.0</v>
      </c>
      <c r="Q48" s="173">
        <v>0.0</v>
      </c>
      <c r="R48" s="174"/>
    </row>
    <row r="49" ht="19.5" customHeight="1">
      <c r="A49" s="90"/>
      <c r="B49" s="155">
        <v>56.0</v>
      </c>
      <c r="C49" s="171" t="str">
        <f>IFERROR(__xludf.DUMMYFUNCTION("""COMPUTED_VALUE"""),"Подарки")</f>
        <v>Подарки</v>
      </c>
      <c r="D49" s="168">
        <f t="shared" si="9"/>
        <v>0</v>
      </c>
      <c r="E49" s="172">
        <v>0.0</v>
      </c>
      <c r="F49" s="172">
        <v>0.0</v>
      </c>
      <c r="G49" s="172">
        <v>0.0</v>
      </c>
      <c r="H49" s="172">
        <v>0.0</v>
      </c>
      <c r="I49" s="172">
        <v>0.0</v>
      </c>
      <c r="J49" s="172">
        <v>0.0</v>
      </c>
      <c r="K49" s="172">
        <v>0.0</v>
      </c>
      <c r="L49" s="172">
        <v>0.0</v>
      </c>
      <c r="M49" s="172">
        <v>0.0</v>
      </c>
      <c r="N49" s="172">
        <v>0.0</v>
      </c>
      <c r="O49" s="172">
        <v>0.0</v>
      </c>
      <c r="P49" s="173">
        <v>0.0</v>
      </c>
      <c r="Q49" s="173">
        <v>0.0</v>
      </c>
      <c r="R49" s="174"/>
    </row>
    <row r="50" ht="19.5" customHeight="1">
      <c r="A50" s="90"/>
      <c r="B50" s="155">
        <v>62.0</v>
      </c>
      <c r="C50" s="171" t="str">
        <f>IFERROR(__xludf.DUMMYFUNCTION("""COMPUTED_VALUE"""),"Здоровье")</f>
        <v>Здоровье</v>
      </c>
      <c r="D50" s="168">
        <f t="shared" si="9"/>
        <v>0</v>
      </c>
      <c r="E50" s="172">
        <v>0.0</v>
      </c>
      <c r="F50" s="172">
        <v>0.0</v>
      </c>
      <c r="G50" s="172">
        <v>0.0</v>
      </c>
      <c r="H50" s="172">
        <v>0.0</v>
      </c>
      <c r="I50" s="172">
        <v>0.0</v>
      </c>
      <c r="J50" s="172">
        <v>0.0</v>
      </c>
      <c r="K50" s="172">
        <v>0.0</v>
      </c>
      <c r="L50" s="172">
        <v>0.0</v>
      </c>
      <c r="M50" s="172">
        <v>0.0</v>
      </c>
      <c r="N50" s="172">
        <v>0.0</v>
      </c>
      <c r="O50" s="172">
        <v>0.0</v>
      </c>
      <c r="P50" s="173">
        <v>0.0</v>
      </c>
      <c r="Q50" s="173">
        <v>0.0</v>
      </c>
      <c r="R50" s="174"/>
    </row>
    <row r="51" ht="19.5" customHeight="1">
      <c r="A51" s="90"/>
      <c r="B51" s="155">
        <v>70.0</v>
      </c>
      <c r="C51" s="171" t="str">
        <f>IFERROR(__xludf.DUMMYFUNCTION("""COMPUTED_VALUE"""),"Дом")</f>
        <v>Дом</v>
      </c>
      <c r="D51" s="168">
        <f t="shared" si="9"/>
        <v>0</v>
      </c>
      <c r="E51" s="172">
        <v>0.0</v>
      </c>
      <c r="F51" s="172">
        <v>0.0</v>
      </c>
      <c r="G51" s="172">
        <v>0.0</v>
      </c>
      <c r="H51" s="172">
        <v>0.0</v>
      </c>
      <c r="I51" s="172">
        <v>0.0</v>
      </c>
      <c r="J51" s="172">
        <v>0.0</v>
      </c>
      <c r="K51" s="172">
        <v>0.0</v>
      </c>
      <c r="L51" s="172">
        <v>0.0</v>
      </c>
      <c r="M51" s="172">
        <v>0.0</v>
      </c>
      <c r="N51" s="172">
        <v>0.0</v>
      </c>
      <c r="O51" s="172">
        <v>0.0</v>
      </c>
      <c r="P51" s="173">
        <v>0.0</v>
      </c>
      <c r="Q51" s="173">
        <v>0.0</v>
      </c>
      <c r="R51" s="174"/>
    </row>
    <row r="52" ht="19.5" customHeight="1">
      <c r="A52" s="90"/>
      <c r="B52" s="155">
        <v>82.0</v>
      </c>
      <c r="C52" s="171" t="str">
        <f>IFERROR(__xludf.DUMMYFUNCTION("""COMPUTED_VALUE"""),"Страхование")</f>
        <v>Страхование</v>
      </c>
      <c r="D52" s="168">
        <f t="shared" si="9"/>
        <v>0</v>
      </c>
      <c r="E52" s="172">
        <v>0.0</v>
      </c>
      <c r="F52" s="172">
        <v>0.0</v>
      </c>
      <c r="G52" s="172">
        <v>0.0</v>
      </c>
      <c r="H52" s="172">
        <v>0.0</v>
      </c>
      <c r="I52" s="172">
        <v>0.0</v>
      </c>
      <c r="J52" s="172">
        <v>0.0</v>
      </c>
      <c r="K52" s="172">
        <v>0.0</v>
      </c>
      <c r="L52" s="172">
        <v>0.0</v>
      </c>
      <c r="M52" s="172">
        <v>0.0</v>
      </c>
      <c r="N52" s="172">
        <v>0.0</v>
      </c>
      <c r="O52" s="172">
        <v>0.0</v>
      </c>
      <c r="P52" s="173">
        <v>0.0</v>
      </c>
      <c r="Q52" s="173">
        <v>0.0</v>
      </c>
      <c r="R52" s="174"/>
    </row>
    <row r="53" ht="19.5" customHeight="1">
      <c r="A53" s="90"/>
      <c r="B53" s="155">
        <v>90.0</v>
      </c>
      <c r="C53" s="171" t="str">
        <f>IFERROR(__xludf.DUMMYFUNCTION("""COMPUTED_VALUE"""),"Домашние животные")</f>
        <v>Домашние животные</v>
      </c>
      <c r="D53" s="168">
        <f t="shared" si="9"/>
        <v>0</v>
      </c>
      <c r="E53" s="172">
        <v>0.0</v>
      </c>
      <c r="F53" s="172">
        <v>0.0</v>
      </c>
      <c r="G53" s="172">
        <v>0.0</v>
      </c>
      <c r="H53" s="172">
        <v>0.0</v>
      </c>
      <c r="I53" s="172">
        <v>0.0</v>
      </c>
      <c r="J53" s="172">
        <v>0.0</v>
      </c>
      <c r="K53" s="172">
        <v>0.0</v>
      </c>
      <c r="L53" s="172">
        <v>0.0</v>
      </c>
      <c r="M53" s="172">
        <v>0.0</v>
      </c>
      <c r="N53" s="172">
        <v>0.0</v>
      </c>
      <c r="O53" s="172">
        <v>0.0</v>
      </c>
      <c r="P53" s="173">
        <v>0.0</v>
      </c>
      <c r="Q53" s="173">
        <v>0.0</v>
      </c>
      <c r="R53" s="174"/>
    </row>
    <row r="54" ht="19.5" customHeight="1">
      <c r="A54" s="90"/>
      <c r="B54" s="155">
        <v>98.0</v>
      </c>
      <c r="C54" s="171" t="str">
        <f>IFERROR(__xludf.DUMMYFUNCTION("""COMPUTED_VALUE"""),"Техника")</f>
        <v>Техника</v>
      </c>
      <c r="D54" s="168">
        <f t="shared" si="9"/>
        <v>0</v>
      </c>
      <c r="E54" s="172">
        <v>0.0</v>
      </c>
      <c r="F54" s="172">
        <v>0.0</v>
      </c>
      <c r="G54" s="172">
        <v>0.0</v>
      </c>
      <c r="H54" s="172">
        <v>0.0</v>
      </c>
      <c r="I54" s="172">
        <v>0.0</v>
      </c>
      <c r="J54" s="172">
        <v>0.0</v>
      </c>
      <c r="K54" s="172">
        <v>0.0</v>
      </c>
      <c r="L54" s="172">
        <v>0.0</v>
      </c>
      <c r="M54" s="172">
        <v>0.0</v>
      </c>
      <c r="N54" s="172">
        <v>0.0</v>
      </c>
      <c r="O54" s="172">
        <v>0.0</v>
      </c>
      <c r="P54" s="173">
        <v>0.0</v>
      </c>
      <c r="Q54" s="173">
        <v>0.0</v>
      </c>
      <c r="R54" s="174"/>
    </row>
    <row r="55" ht="19.5" customHeight="1">
      <c r="A55" s="90"/>
      <c r="B55" s="155">
        <v>106.0</v>
      </c>
      <c r="C55" s="171" t="str">
        <f>IFERROR(__xludf.DUMMYFUNCTION("""COMPUTED_VALUE"""),"Транспорт")</f>
        <v>Транспорт</v>
      </c>
      <c r="D55" s="168">
        <f t="shared" si="9"/>
        <v>0</v>
      </c>
      <c r="E55" s="172">
        <v>0.0</v>
      </c>
      <c r="F55" s="172">
        <v>0.0</v>
      </c>
      <c r="G55" s="172">
        <v>0.0</v>
      </c>
      <c r="H55" s="172">
        <v>0.0</v>
      </c>
      <c r="I55" s="172">
        <v>0.0</v>
      </c>
      <c r="J55" s="172">
        <v>0.0</v>
      </c>
      <c r="K55" s="172">
        <v>0.0</v>
      </c>
      <c r="L55" s="172">
        <v>0.0</v>
      </c>
      <c r="M55" s="172">
        <v>0.0</v>
      </c>
      <c r="N55" s="172">
        <v>0.0</v>
      </c>
      <c r="O55" s="172">
        <v>0.0</v>
      </c>
      <c r="P55" s="173">
        <v>0.0</v>
      </c>
      <c r="Q55" s="173">
        <v>0.0</v>
      </c>
      <c r="R55" s="174"/>
    </row>
    <row r="56" ht="19.5" customHeight="1">
      <c r="A56" s="90"/>
      <c r="B56" s="155">
        <v>116.0</v>
      </c>
      <c r="C56" s="171" t="str">
        <f>IFERROR(__xludf.DUMMYFUNCTION("""COMPUTED_VALUE"""),"Путешествия")</f>
        <v>Путешествия</v>
      </c>
      <c r="D56" s="168">
        <f t="shared" si="9"/>
        <v>0</v>
      </c>
      <c r="E56" s="172">
        <v>0.0</v>
      </c>
      <c r="F56" s="172">
        <v>0.0</v>
      </c>
      <c r="G56" s="172">
        <v>0.0</v>
      </c>
      <c r="H56" s="172">
        <v>0.0</v>
      </c>
      <c r="I56" s="172">
        <v>0.0</v>
      </c>
      <c r="J56" s="172">
        <v>0.0</v>
      </c>
      <c r="K56" s="172">
        <v>0.0</v>
      </c>
      <c r="L56" s="172">
        <v>0.0</v>
      </c>
      <c r="M56" s="172">
        <v>0.0</v>
      </c>
      <c r="N56" s="172">
        <v>0.0</v>
      </c>
      <c r="O56" s="172">
        <v>0.0</v>
      </c>
      <c r="P56" s="173">
        <v>0.0</v>
      </c>
      <c r="Q56" s="173">
        <v>0.0</v>
      </c>
      <c r="R56" s="174"/>
    </row>
    <row r="57" ht="19.5" customHeight="1">
      <c r="A57" s="90"/>
      <c r="B57" s="155">
        <v>125.0</v>
      </c>
      <c r="C57" s="175" t="str">
        <f>IFERROR(__xludf.DUMMYFUNCTION("""COMPUTED_VALUE"""),"Услуги ЖКХ")</f>
        <v>Услуги ЖКХ</v>
      </c>
      <c r="D57" s="168">
        <f t="shared" si="9"/>
        <v>0</v>
      </c>
      <c r="E57" s="172">
        <v>0.0</v>
      </c>
      <c r="F57" s="172">
        <v>0.0</v>
      </c>
      <c r="G57" s="172">
        <v>0.0</v>
      </c>
      <c r="H57" s="172">
        <v>0.0</v>
      </c>
      <c r="I57" s="172">
        <v>0.0</v>
      </c>
      <c r="J57" s="172">
        <v>0.0</v>
      </c>
      <c r="K57" s="172">
        <v>0.0</v>
      </c>
      <c r="L57" s="172">
        <v>0.0</v>
      </c>
      <c r="M57" s="172">
        <v>0.0</v>
      </c>
      <c r="N57" s="172">
        <v>0.0</v>
      </c>
      <c r="O57" s="172">
        <v>0.0</v>
      </c>
      <c r="P57" s="173">
        <v>0.0</v>
      </c>
      <c r="Q57" s="173">
        <v>0.0</v>
      </c>
      <c r="R57" s="174"/>
    </row>
    <row r="58" ht="19.5" customHeight="1">
      <c r="A58" s="90"/>
      <c r="B58" s="155">
        <v>136.0</v>
      </c>
      <c r="C58" s="171" t="str">
        <f>IFERROR(__xludf.DUMMYFUNCTION("""COMPUTED_VALUE"""),"Другое")</f>
        <v>Другое</v>
      </c>
      <c r="D58" s="168">
        <f t="shared" si="9"/>
        <v>0</v>
      </c>
      <c r="E58" s="172">
        <v>0.0</v>
      </c>
      <c r="F58" s="172">
        <v>0.0</v>
      </c>
      <c r="G58" s="172">
        <v>0.0</v>
      </c>
      <c r="H58" s="172">
        <v>0.0</v>
      </c>
      <c r="I58" s="172">
        <v>0.0</v>
      </c>
      <c r="J58" s="172">
        <v>0.0</v>
      </c>
      <c r="K58" s="172">
        <v>0.0</v>
      </c>
      <c r="L58" s="172">
        <v>0.0</v>
      </c>
      <c r="M58" s="172">
        <v>0.0</v>
      </c>
      <c r="N58" s="172">
        <v>0.0</v>
      </c>
      <c r="O58" s="172">
        <v>0.0</v>
      </c>
      <c r="P58" s="173">
        <v>0.0</v>
      </c>
      <c r="Q58" s="173">
        <v>0.0</v>
      </c>
      <c r="R58" s="174"/>
    </row>
    <row r="59" ht="19.5" customHeight="1">
      <c r="A59" s="90"/>
      <c r="B59" s="155"/>
      <c r="C59" s="176"/>
      <c r="D59" s="177" t="str">
        <f t="shared" ref="D59:D80" si="10">if(not(isblank(B59)), indirect("Expenses!D"&amp;B59&amp;":Q"&amp;B59),"")</f>
        <v/>
      </c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8"/>
      <c r="Q59" s="178"/>
      <c r="R59" s="179"/>
    </row>
    <row r="60" ht="19.5" customHeight="1">
      <c r="A60" s="90"/>
      <c r="B60" s="91"/>
      <c r="C60" s="113"/>
      <c r="D60" s="158" t="str">
        <f t="shared" si="10"/>
        <v/>
      </c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1"/>
      <c r="Q60" s="181"/>
      <c r="R60" s="182"/>
    </row>
    <row r="61" ht="19.5" customHeight="1">
      <c r="A61" s="90"/>
      <c r="B61" s="91"/>
      <c r="C61" s="183"/>
      <c r="D61" s="158" t="str">
        <f t="shared" si="10"/>
        <v/>
      </c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1"/>
      <c r="Q61" s="181"/>
      <c r="R61" s="96"/>
    </row>
    <row r="62" ht="19.5" customHeight="1">
      <c r="A62" s="90"/>
      <c r="B62" s="91"/>
      <c r="C62" s="183"/>
      <c r="D62" s="158" t="str">
        <f t="shared" si="10"/>
        <v/>
      </c>
      <c r="E62" s="184"/>
      <c r="F62" s="185"/>
      <c r="G62" s="185"/>
      <c r="H62" s="186"/>
      <c r="I62" s="185"/>
      <c r="J62" s="185"/>
      <c r="K62" s="185"/>
      <c r="L62" s="185"/>
      <c r="M62" s="185"/>
      <c r="N62" s="185"/>
      <c r="O62" s="185"/>
      <c r="P62" s="187"/>
      <c r="Q62" s="187"/>
      <c r="R62" s="96"/>
    </row>
    <row r="63" ht="19.5" customHeight="1">
      <c r="A63" s="90"/>
      <c r="B63" s="91"/>
      <c r="C63" s="183"/>
      <c r="D63" s="158" t="str">
        <f t="shared" si="10"/>
        <v/>
      </c>
      <c r="E63" s="184"/>
      <c r="F63" s="185"/>
      <c r="G63" s="185"/>
      <c r="H63" s="186"/>
      <c r="I63" s="185"/>
      <c r="J63" s="185"/>
      <c r="K63" s="185"/>
      <c r="L63" s="185"/>
      <c r="M63" s="185"/>
      <c r="N63" s="185"/>
      <c r="O63" s="185"/>
      <c r="P63" s="187"/>
      <c r="Q63" s="187"/>
      <c r="R63" s="96"/>
    </row>
    <row r="64" ht="19.5" customHeight="1">
      <c r="A64" s="90"/>
      <c r="B64" s="91"/>
      <c r="C64" s="183"/>
      <c r="D64" s="158" t="str">
        <f t="shared" si="10"/>
        <v/>
      </c>
      <c r="E64" s="184"/>
      <c r="F64" s="185"/>
      <c r="G64" s="185"/>
      <c r="H64" s="186"/>
      <c r="I64" s="185"/>
      <c r="J64" s="185"/>
      <c r="K64" s="185"/>
      <c r="L64" s="185"/>
      <c r="M64" s="185"/>
      <c r="N64" s="185"/>
      <c r="O64" s="185"/>
      <c r="P64" s="187"/>
      <c r="Q64" s="187"/>
      <c r="R64" s="96"/>
    </row>
    <row r="65" ht="19.5" customHeight="1">
      <c r="A65" s="90"/>
      <c r="B65" s="91"/>
      <c r="C65" s="183"/>
      <c r="D65" s="158" t="str">
        <f t="shared" si="10"/>
        <v/>
      </c>
      <c r="E65" s="184"/>
      <c r="F65" s="185"/>
      <c r="G65" s="185"/>
      <c r="H65" s="186"/>
      <c r="I65" s="185"/>
      <c r="J65" s="185"/>
      <c r="K65" s="185"/>
      <c r="L65" s="185"/>
      <c r="M65" s="185"/>
      <c r="N65" s="185"/>
      <c r="O65" s="185"/>
      <c r="P65" s="187"/>
      <c r="Q65" s="187"/>
      <c r="R65" s="96"/>
    </row>
    <row r="66" ht="19.5" customHeight="1">
      <c r="A66" s="90"/>
      <c r="B66" s="91"/>
      <c r="C66" s="113"/>
      <c r="D66" s="158" t="str">
        <f t="shared" si="10"/>
        <v/>
      </c>
      <c r="E66" s="185"/>
      <c r="F66" s="185"/>
      <c r="G66" s="185"/>
      <c r="H66" s="186"/>
      <c r="I66" s="185"/>
      <c r="J66" s="185"/>
      <c r="K66" s="185"/>
      <c r="L66" s="185"/>
      <c r="M66" s="185"/>
      <c r="N66" s="185"/>
      <c r="O66" s="185"/>
      <c r="P66" s="187"/>
      <c r="Q66" s="187"/>
      <c r="R66" s="96"/>
    </row>
    <row r="67" ht="19.5" customHeight="1">
      <c r="A67" s="90"/>
      <c r="B67" s="91"/>
      <c r="C67" s="113"/>
      <c r="D67" s="158" t="str">
        <f t="shared" si="10"/>
        <v/>
      </c>
      <c r="E67" s="185"/>
      <c r="F67" s="185"/>
      <c r="G67" s="185"/>
      <c r="H67" s="186"/>
      <c r="I67" s="185"/>
      <c r="J67" s="185"/>
      <c r="K67" s="185"/>
      <c r="L67" s="185"/>
      <c r="M67" s="185"/>
      <c r="N67" s="185"/>
      <c r="O67" s="185"/>
      <c r="P67" s="187"/>
      <c r="Q67" s="187"/>
      <c r="R67" s="96"/>
    </row>
    <row r="68" ht="19.5" customHeight="1">
      <c r="A68" s="90"/>
      <c r="B68" s="91"/>
      <c r="C68" s="113"/>
      <c r="D68" s="158" t="str">
        <f t="shared" si="10"/>
        <v/>
      </c>
      <c r="E68" s="185"/>
      <c r="F68" s="185"/>
      <c r="G68" s="185"/>
      <c r="H68" s="186"/>
      <c r="I68" s="185"/>
      <c r="J68" s="185"/>
      <c r="K68" s="185"/>
      <c r="L68" s="185"/>
      <c r="M68" s="185"/>
      <c r="N68" s="185"/>
      <c r="O68" s="185"/>
      <c r="P68" s="187"/>
      <c r="Q68" s="187"/>
      <c r="R68" s="96"/>
    </row>
    <row r="69" ht="19.5" customHeight="1">
      <c r="A69" s="90"/>
      <c r="B69" s="91"/>
      <c r="C69" s="113"/>
      <c r="D69" s="158" t="str">
        <f t="shared" si="10"/>
        <v/>
      </c>
      <c r="E69" s="185"/>
      <c r="F69" s="185"/>
      <c r="G69" s="185"/>
      <c r="H69" s="186"/>
      <c r="I69" s="185"/>
      <c r="J69" s="185"/>
      <c r="K69" s="185"/>
      <c r="L69" s="185"/>
      <c r="M69" s="185"/>
      <c r="N69" s="185"/>
      <c r="O69" s="185"/>
      <c r="P69" s="187"/>
      <c r="Q69" s="187"/>
      <c r="R69" s="96"/>
    </row>
    <row r="70" ht="19.5" customHeight="1">
      <c r="A70" s="90"/>
      <c r="B70" s="91"/>
      <c r="C70" s="113"/>
      <c r="D70" s="158" t="str">
        <f t="shared" si="10"/>
        <v/>
      </c>
      <c r="E70" s="185"/>
      <c r="F70" s="185"/>
      <c r="G70" s="185"/>
      <c r="H70" s="186"/>
      <c r="I70" s="185"/>
      <c r="J70" s="185"/>
      <c r="K70" s="185"/>
      <c r="L70" s="185"/>
      <c r="M70" s="185"/>
      <c r="N70" s="185"/>
      <c r="O70" s="185"/>
      <c r="P70" s="187"/>
      <c r="Q70" s="187"/>
      <c r="R70" s="96"/>
    </row>
    <row r="71" ht="19.5" customHeight="1">
      <c r="A71" s="90"/>
      <c r="B71" s="91"/>
      <c r="C71" s="113"/>
      <c r="D71" s="158" t="str">
        <f t="shared" si="10"/>
        <v/>
      </c>
      <c r="E71" s="185"/>
      <c r="F71" s="185"/>
      <c r="G71" s="185"/>
      <c r="H71" s="186"/>
      <c r="I71" s="185"/>
      <c r="J71" s="185"/>
      <c r="K71" s="185"/>
      <c r="L71" s="185"/>
      <c r="M71" s="185"/>
      <c r="N71" s="185"/>
      <c r="O71" s="185"/>
      <c r="P71" s="187"/>
      <c r="Q71" s="187"/>
      <c r="R71" s="96"/>
    </row>
    <row r="72" ht="19.5" customHeight="1">
      <c r="A72" s="90"/>
      <c r="B72" s="91"/>
      <c r="C72" s="113"/>
      <c r="D72" s="158" t="str">
        <f t="shared" si="10"/>
        <v/>
      </c>
      <c r="E72" s="185"/>
      <c r="F72" s="185"/>
      <c r="G72" s="185"/>
      <c r="H72" s="186"/>
      <c r="I72" s="185"/>
      <c r="J72" s="185"/>
      <c r="K72" s="185"/>
      <c r="L72" s="185"/>
      <c r="M72" s="185"/>
      <c r="N72" s="185"/>
      <c r="O72" s="185"/>
      <c r="P72" s="187"/>
      <c r="Q72" s="187"/>
      <c r="R72" s="96"/>
    </row>
    <row r="73" ht="19.5" customHeight="1">
      <c r="A73" s="90"/>
      <c r="B73" s="91"/>
      <c r="C73" s="113"/>
      <c r="D73" s="158" t="str">
        <f t="shared" si="10"/>
        <v/>
      </c>
      <c r="E73" s="185"/>
      <c r="F73" s="185"/>
      <c r="G73" s="185"/>
      <c r="H73" s="186"/>
      <c r="I73" s="185"/>
      <c r="J73" s="185"/>
      <c r="K73" s="185"/>
      <c r="L73" s="185"/>
      <c r="M73" s="185"/>
      <c r="N73" s="185"/>
      <c r="O73" s="185"/>
      <c r="P73" s="187"/>
      <c r="Q73" s="187"/>
      <c r="R73" s="96"/>
    </row>
    <row r="74" ht="19.5" customHeight="1">
      <c r="A74" s="90"/>
      <c r="B74" s="91"/>
      <c r="C74" s="113"/>
      <c r="D74" s="158" t="str">
        <f t="shared" si="10"/>
        <v/>
      </c>
      <c r="E74" s="185"/>
      <c r="F74" s="185"/>
      <c r="G74" s="185"/>
      <c r="H74" s="186"/>
      <c r="I74" s="185"/>
      <c r="J74" s="185"/>
      <c r="K74" s="185"/>
      <c r="L74" s="185"/>
      <c r="M74" s="185"/>
      <c r="N74" s="185"/>
      <c r="O74" s="185"/>
      <c r="P74" s="187"/>
      <c r="Q74" s="187"/>
      <c r="R74" s="96"/>
    </row>
    <row r="75" ht="19.5" customHeight="1">
      <c r="A75" s="90"/>
      <c r="B75" s="91"/>
      <c r="C75" s="113"/>
      <c r="D75" s="158" t="str">
        <f t="shared" si="10"/>
        <v/>
      </c>
      <c r="E75" s="185"/>
      <c r="F75" s="185"/>
      <c r="G75" s="185"/>
      <c r="H75" s="186"/>
      <c r="I75" s="185"/>
      <c r="J75" s="185"/>
      <c r="K75" s="185"/>
      <c r="L75" s="185"/>
      <c r="M75" s="185"/>
      <c r="N75" s="185"/>
      <c r="O75" s="185"/>
      <c r="P75" s="187"/>
      <c r="Q75" s="187"/>
      <c r="R75" s="96"/>
    </row>
    <row r="76" ht="19.5" customHeight="1">
      <c r="A76" s="90"/>
      <c r="B76" s="91"/>
      <c r="C76" s="113"/>
      <c r="D76" s="158" t="str">
        <f t="shared" si="10"/>
        <v/>
      </c>
      <c r="E76" s="185"/>
      <c r="F76" s="185"/>
      <c r="G76" s="185"/>
      <c r="H76" s="186"/>
      <c r="I76" s="185"/>
      <c r="J76" s="185"/>
      <c r="K76" s="185"/>
      <c r="L76" s="185"/>
      <c r="M76" s="185"/>
      <c r="N76" s="185"/>
      <c r="O76" s="185"/>
      <c r="P76" s="187"/>
      <c r="Q76" s="187"/>
      <c r="R76" s="96"/>
    </row>
    <row r="77" ht="19.5" customHeight="1">
      <c r="A77" s="90"/>
      <c r="B77" s="91"/>
      <c r="C77" s="113"/>
      <c r="D77" s="158" t="str">
        <f t="shared" si="10"/>
        <v/>
      </c>
      <c r="E77" s="185"/>
      <c r="F77" s="185"/>
      <c r="G77" s="185"/>
      <c r="H77" s="186"/>
      <c r="I77" s="185"/>
      <c r="J77" s="185"/>
      <c r="K77" s="185"/>
      <c r="L77" s="185"/>
      <c r="M77" s="185"/>
      <c r="N77" s="185"/>
      <c r="O77" s="185"/>
      <c r="P77" s="187"/>
      <c r="Q77" s="187"/>
      <c r="R77" s="96"/>
    </row>
    <row r="78" ht="19.5" customHeight="1">
      <c r="A78" s="90"/>
      <c r="B78" s="91"/>
      <c r="C78" s="113"/>
      <c r="D78" s="158" t="str">
        <f t="shared" si="10"/>
        <v/>
      </c>
      <c r="E78" s="185"/>
      <c r="F78" s="185"/>
      <c r="G78" s="185"/>
      <c r="H78" s="186"/>
      <c r="I78" s="185"/>
      <c r="J78" s="185"/>
      <c r="K78" s="185"/>
      <c r="L78" s="185"/>
      <c r="M78" s="185"/>
      <c r="N78" s="185"/>
      <c r="O78" s="185"/>
      <c r="P78" s="187"/>
      <c r="Q78" s="187"/>
      <c r="R78" s="96"/>
    </row>
    <row r="79" ht="19.5" customHeight="1">
      <c r="A79" s="90"/>
      <c r="B79" s="91"/>
      <c r="C79" s="113"/>
      <c r="D79" s="158" t="str">
        <f t="shared" si="10"/>
        <v/>
      </c>
      <c r="E79" s="185"/>
      <c r="F79" s="185"/>
      <c r="G79" s="185"/>
      <c r="H79" s="186"/>
      <c r="I79" s="185"/>
      <c r="J79" s="185"/>
      <c r="K79" s="185"/>
      <c r="L79" s="185"/>
      <c r="M79" s="185"/>
      <c r="N79" s="185"/>
      <c r="O79" s="185"/>
      <c r="P79" s="187"/>
      <c r="Q79" s="187"/>
      <c r="R79" s="96"/>
    </row>
    <row r="80" ht="19.5" customHeight="1">
      <c r="A80" s="90"/>
      <c r="B80" s="91"/>
      <c r="C80" s="113"/>
      <c r="D80" s="158" t="str">
        <f t="shared" si="10"/>
        <v/>
      </c>
      <c r="E80" s="185"/>
      <c r="F80" s="185"/>
      <c r="G80" s="185"/>
      <c r="H80" s="186"/>
      <c r="I80" s="185"/>
      <c r="J80" s="185"/>
      <c r="K80" s="185"/>
      <c r="L80" s="185"/>
      <c r="M80" s="185"/>
      <c r="N80" s="185"/>
      <c r="O80" s="185"/>
      <c r="P80" s="187"/>
      <c r="Q80" s="187"/>
      <c r="R80" s="96"/>
    </row>
  </sheetData>
  <mergeCells count="6">
    <mergeCell ref="K4:M4"/>
    <mergeCell ref="C4:I4"/>
    <mergeCell ref="C5:I5"/>
    <mergeCell ref="C3:I3"/>
    <mergeCell ref="K3:P3"/>
    <mergeCell ref="K5:P5"/>
  </mergeCells>
  <conditionalFormatting sqref="D25:O26">
    <cfRule type="cellIs" dxfId="0" priority="1" operator="lessThan">
      <formula>0</formula>
    </cfRule>
  </conditionalFormatting>
  <drawing r:id="rId2"/>
  <legacyDrawing r:id="rId3"/>
</worksheet>
</file>