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nga\Desktop\Portfolio Reports\"/>
    </mc:Choice>
  </mc:AlternateContent>
  <xr:revisionPtr revIDLastSave="0" documentId="13_ncr:1_{86E9EF71-FCAF-4C72-8D50-24F278284315}" xr6:coauthVersionLast="47" xr6:coauthVersionMax="47" xr10:uidLastSave="{00000000-0000-0000-0000-000000000000}"/>
  <bookViews>
    <workbookView xWindow="-120" yWindow="-120" windowWidth="29040" windowHeight="15840" xr2:uid="{C33CB2D7-57CF-4389-9AF8-5B8D901232CE}"/>
  </bookViews>
  <sheets>
    <sheet name="Overall Portfolio" sheetId="4" r:id="rId1"/>
    <sheet name="Stocks" sheetId="3" r:id="rId2"/>
    <sheet name="Crypto Report" sheetId="2" r:id="rId3"/>
  </sheets>
  <definedNames>
    <definedName name="_xlnm._FilterDatabase" localSheetId="2" hidden="1">'Crypto Report'!$A$1:$G$8</definedName>
    <definedName name="_xlnm._FilterDatabase" localSheetId="1" hidden="1">Stocks!#REF!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2" i="2" l="1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B8" i="4"/>
  <c r="C8" i="4" s="1"/>
  <c r="B5" i="4"/>
  <c r="C4" i="4" s="1"/>
  <c r="C3" i="4"/>
  <c r="C2" i="4"/>
  <c r="F3" i="3"/>
  <c r="E3" i="3"/>
  <c r="G3" i="3" s="1"/>
  <c r="G2" i="3"/>
  <c r="G4" i="3" s="1"/>
  <c r="F2" i="3"/>
  <c r="B11" i="2"/>
  <c r="B12" i="2" s="1"/>
  <c r="C5" i="4" l="1"/>
  <c r="J3" i="3"/>
  <c r="J2" i="3"/>
  <c r="J4" i="3" s="1"/>
</calcChain>
</file>

<file path=xl/sharedStrings.xml><?xml version="1.0" encoding="utf-8"?>
<sst xmlns="http://schemas.openxmlformats.org/spreadsheetml/2006/main" count="168" uniqueCount="50">
  <si>
    <t>Name</t>
  </si>
  <si>
    <t>Total Quantity</t>
  </si>
  <si>
    <t>Total Price (BUSD)</t>
  </si>
  <si>
    <t>Average Price (BUSD)</t>
  </si>
  <si>
    <t>Average Price (SGD)</t>
  </si>
  <si>
    <t>Total Price (SGD)</t>
  </si>
  <si>
    <t>Percentage (%)</t>
  </si>
  <si>
    <t>Graph</t>
  </si>
  <si>
    <t>Cardano</t>
  </si>
  <si>
    <t>Chainlink</t>
  </si>
  <si>
    <t>MATIC</t>
  </si>
  <si>
    <t>Ethereum</t>
  </si>
  <si>
    <t>Tezos</t>
  </si>
  <si>
    <t>Algorand</t>
  </si>
  <si>
    <t>Total SGD ($)</t>
  </si>
  <si>
    <t>Profit/Loss</t>
  </si>
  <si>
    <t>Ticker</t>
  </si>
  <si>
    <t>Quantity</t>
  </si>
  <si>
    <t>Price ($)</t>
  </si>
  <si>
    <t>Price (SGD)</t>
  </si>
  <si>
    <t>Total Price ($)</t>
  </si>
  <si>
    <t>Dividend Yield (%)</t>
  </si>
  <si>
    <t>Expense Ratio (%)</t>
  </si>
  <si>
    <t>Remarks</t>
  </si>
  <si>
    <t>CLR.SI</t>
  </si>
  <si>
    <t>LION-PHILLIP S-REIT</t>
  </si>
  <si>
    <t>VWRA.LSE</t>
  </si>
  <si>
    <t>Vanguard FTSE All-World UCITS ETF </t>
  </si>
  <si>
    <t>Total</t>
  </si>
  <si>
    <t>Total Invested</t>
  </si>
  <si>
    <t>Assets Allocation</t>
  </si>
  <si>
    <t>Assets Amount (SGD)</t>
  </si>
  <si>
    <t>Assets Percentage (%)</t>
  </si>
  <si>
    <t>Stocks</t>
  </si>
  <si>
    <t>Cryptocurrency</t>
  </si>
  <si>
    <t>Saving Account</t>
  </si>
  <si>
    <t>Total Amount Invested ($)</t>
  </si>
  <si>
    <t>Transaction History</t>
  </si>
  <si>
    <t>Price (BUSD)</t>
  </si>
  <si>
    <t>Total (BUSD)</t>
  </si>
  <si>
    <t>Holding in Metamask Wallet only</t>
  </si>
  <si>
    <t>Holding in Metamask Wallet only - Profits</t>
  </si>
  <si>
    <t>Staking in Exodus Wallet (4.91%)</t>
  </si>
  <si>
    <t>Staking in Exodus Wallet (4.91%) - Profits</t>
  </si>
  <si>
    <t>Holding in Ledger Wallet</t>
  </si>
  <si>
    <t xml:space="preserve">Earning Interest in Celsius (7.25%) </t>
  </si>
  <si>
    <t xml:space="preserve">Earning Interest in Celsius (6%) </t>
  </si>
  <si>
    <t>Staking at Exodus (5.66%)</t>
  </si>
  <si>
    <t>Holding in Ledger Wallet - Profits</t>
  </si>
  <si>
    <t>BASE CAPITAL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</si>
</sst>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000000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64" fontId="2" fillId="0" borderId="0" xfId="0" applyNumberFormat="1" applyFont="1"/>
    <xf numFmtId="16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2" borderId="0" xfId="0" applyFont="1" applyFill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0" fontId="3" fillId="0" borderId="0" xfId="0" applyFont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2" fillId="5" borderId="0" xfId="0" applyFont="1" applyFill="1"/>
    <xf numFmtId="4" fontId="0" fillId="0" borderId="0" xfId="0" applyNumberFormat="1"/>
    <xf numFmtId="165" fontId="2" fillId="3" borderId="0" xfId="0" applyNumberFormat="1" applyFont="1" applyFill="1"/>
    <xf numFmtId="165" fontId="0" fillId="0" borderId="0" xfId="0" applyNumberFormat="1"/>
    <xf numFmtId="0" fontId="4" fillId="2" borderId="0" xfId="0" applyFont="1" applyFill="1"/>
    <xf numFmtId="2" fontId="2" fillId="0" borderId="0" xfId="0" applyNumberFormat="1" applyFont="1"/>
    <xf numFmtId="166" fontId="2" fillId="0" borderId="0" xfId="0" applyNumberFormat="1" applyFont="1"/>
    <xf numFmtId="166" fontId="0" fillId="0" borderId="0" xfId="0" applyNumberFormat="1"/>
    <xf numFmtId="2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Assets Portfolio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'Overall Portfolio'!$C$1</c:f>
              <c:strCache>
                <c:ptCount val="1"/>
                <c:pt idx="0">
                  <c:v>Assets Percentage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'Overall Portfolio'!$A$2:$A$4</c:f>
              <c:strCache>
                <c:ptCount val="3"/>
                <c:pt idx="0">
                  <c:v>Stocks</c:v>
                </c:pt>
                <c:pt idx="1">
                  <c:v>Cryptocurrency</c:v>
                </c:pt>
                <c:pt idx="2">
                  <c:v>Saving Account</c:v>
                </c:pt>
              </c:strCache>
            </c:strRef>
          </c:cat>
          <c:val>
            <c:numRef>
              <c:f>'Overall Portfolio'!$C$2:$C$4</c:f>
              <c:numCache>
                <c:formatCode>0.00</c:formatCode>
                <c:ptCount val="3"/>
                <c:pt idx="0">
                  <c:v>75.848017053827689</c:v>
                </c:pt>
                <c:pt idx="1">
                  <c:v>3.7227512632477451</c:v>
                </c:pt>
                <c:pt idx="2">
                  <c:v>20.429231682924566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8-4C01-80B1-70FC99E4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Stocks Allocation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Stocks!$J$1</c:f>
              <c:strCache>
                <c:ptCount val="1"/>
                <c:pt idx="0">
                  <c:v>Percentage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Stocks!$A$2:$A$3</c:f>
              <c:strCache>
                <c:ptCount val="2"/>
                <c:pt idx="0">
                  <c:v>CLR.SI</c:v>
                </c:pt>
                <c:pt idx="1">
                  <c:v>VWRA.LSE</c:v>
                </c:pt>
              </c:strCache>
            </c:strRef>
          </c:cat>
          <c:val>
            <c:numRef>
              <c:f>Stocks!$J$2:$J$3</c:f>
              <c:numCache>
                <c:formatCode>0.00</c:formatCode>
                <c:ptCount val="2"/>
                <c:pt idx="0">
                  <c:v>24.833545217522463</c:v>
                </c:pt>
                <c:pt idx="1">
                  <c:v>75.16645478247753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6-4E69-AE99-116E18E54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Crypto Allocation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'Crypto Report'!$G$1</c:f>
              <c:strCache>
                <c:ptCount val="1"/>
                <c:pt idx="0">
                  <c:v>Percentage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'Crypto Report'!$A$2:$A$8</c:f>
              <c:strCache>
                <c:ptCount val="7"/>
                <c:pt idx="0">
                  <c:v>Graph</c:v>
                </c:pt>
                <c:pt idx="1">
                  <c:v>Cardano</c:v>
                </c:pt>
                <c:pt idx="2">
                  <c:v>Chainlink</c:v>
                </c:pt>
                <c:pt idx="3">
                  <c:v>MATIC</c:v>
                </c:pt>
                <c:pt idx="4">
                  <c:v>Ethereum</c:v>
                </c:pt>
                <c:pt idx="5">
                  <c:v>Tezos</c:v>
                </c:pt>
                <c:pt idx="6">
                  <c:v>Algorand</c:v>
                </c:pt>
              </c:strCache>
            </c:strRef>
          </c:cat>
          <c:val>
            <c:numRef>
              <c:f>'Crypto Report'!$G$2:$G$8</c:f>
              <c:numCache>
                <c:formatCode>0.00</c:formatCode>
                <c:ptCount val="7"/>
                <c:pt idx="0">
                  <c:v>20.94737357445344</c:v>
                </c:pt>
                <c:pt idx="1">
                  <c:v>13.967513223839248</c:v>
                </c:pt>
                <c:pt idx="2">
                  <c:v>13.907444649052577</c:v>
                </c:pt>
                <c:pt idx="3">
                  <c:v>9.0833065094945891</c:v>
                </c:pt>
                <c:pt idx="4">
                  <c:v>27.781331085918143</c:v>
                </c:pt>
                <c:pt idx="5">
                  <c:v>13.42402836249261</c:v>
                </c:pt>
                <c:pt idx="6">
                  <c:v>0.88900259474938048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3-49C4-B9B4-9E3A65E8C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3</xdr:col>
      <xdr:colOff>447675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69F37-B4F3-AA4B-6BC9-12B6DF8B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4</xdr:col>
      <xdr:colOff>457200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91A79-860B-34BC-B26E-F9E4ED356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4</xdr:col>
      <xdr:colOff>1190625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76FF8-2BBC-7530-75D4-A3EF4674F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4420-C196-499A-AB5A-61C0920426B9}">
  <sheetPr codeName="Sheet1"/>
  <dimension ref="A1:O24"/>
  <sheetViews>
    <sheetView tabSelected="1" workbookViewId="0"/>
  </sheetViews>
  <sheetFormatPr defaultRowHeight="15" x14ac:dyDescent="0.25"/>
  <cols>
    <col min="1" max="1" width="23.28515625" bestFit="1" customWidth="1"/>
    <col min="2" max="2" width="19" style="9" bestFit="1" customWidth="1"/>
    <col min="3" max="3" width="19.5703125" bestFit="1" customWidth="1"/>
    <col min="6" max="6" width="14.7109375" bestFit="1" customWidth="1"/>
    <col min="9" max="9" width="12.7109375" bestFit="1" customWidth="1"/>
    <col min="15" max="15" width="21" bestFit="1" customWidth="1"/>
  </cols>
  <sheetData>
    <row r="1" spans="1:15" x14ac:dyDescent="0.25">
      <c r="A1" s="1" t="s">
        <v>30</v>
      </c>
      <c r="B1" s="7" t="s">
        <v>31</v>
      </c>
      <c r="C1" s="1" t="s">
        <v>32</v>
      </c>
      <c r="F1" s="1"/>
      <c r="G1" s="8"/>
      <c r="O1" s="1"/>
    </row>
    <row r="2" spans="1:15" x14ac:dyDescent="0.25">
      <c r="A2" t="s">
        <v>33</v>
      </c>
      <c r="B2" s="9">
        <v>371272</v>
      </c>
      <c r="C2" s="10">
        <f>B2/B5*100</f>
        <v>75.848017053827689</v>
      </c>
    </row>
    <row r="3" spans="1:15" x14ac:dyDescent="0.25">
      <c r="A3" t="s">
        <v>34</v>
      </c>
      <c r="B3" s="9">
        <v>18222.668972712003</v>
      </c>
      <c r="C3" s="10">
        <f>B3/B5*100</f>
        <v>3.7227512632477451</v>
      </c>
    </row>
    <row r="4" spans="1:15" x14ac:dyDescent="0.25">
      <c r="A4" t="s">
        <v>35</v>
      </c>
      <c r="B4" s="9">
        <v>100000</v>
      </c>
      <c r="C4" s="10">
        <f>B4/B5*100</f>
        <v>20.429231682924566</v>
      </c>
    </row>
    <row r="5" spans="1:15" s="14" customFormat="1" x14ac:dyDescent="0.25">
      <c r="A5" s="11" t="s">
        <v>28</v>
      </c>
      <c r="B5" s="12">
        <f>SUM(B2:B4)</f>
        <v>489494.66897271201</v>
      </c>
      <c r="C5" s="13">
        <f>SUM(C2:C4)</f>
        <v>100</v>
      </c>
    </row>
    <row r="6" spans="1:15" x14ac:dyDescent="0.25">
      <c r="A6" s="1"/>
      <c r="C6" s="10"/>
    </row>
    <row r="7" spans="1:15" x14ac:dyDescent="0.25">
      <c r="A7" s="1"/>
      <c r="C7" s="10"/>
    </row>
    <row r="8" spans="1:15" s="14" customFormat="1" x14ac:dyDescent="0.25">
      <c r="A8" s="11" t="s">
        <v>36</v>
      </c>
      <c r="B8" s="12">
        <f>B2+B3</f>
        <v>389494.66897271201</v>
      </c>
      <c r="C8" s="13">
        <f>B8/B5*100</f>
        <v>79.570768317075434</v>
      </c>
    </row>
    <row r="23" ht="13.9" customHeight="1" x14ac:dyDescent="0.25"/>
    <row r="24" hidden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49F75-32CC-4183-A362-5C78D397652E}">
  <sheetPr codeName="Sheet6"/>
  <dimension ref="A1:V7"/>
  <sheetViews>
    <sheetView workbookViewId="0">
      <selection activeCell="H14" sqref="H14"/>
    </sheetView>
  </sheetViews>
  <sheetFormatPr defaultRowHeight="15" x14ac:dyDescent="0.25"/>
  <cols>
    <col min="1" max="1" width="14.140625" style="4" customWidth="1"/>
    <col min="2" max="2" width="38" style="4" bestFit="1" customWidth="1"/>
    <col min="3" max="3" width="14.5703125" style="5" bestFit="1" customWidth="1"/>
    <col min="4" max="4" width="9.140625" style="5"/>
    <col min="5" max="5" width="10.28515625" style="4" bestFit="1" customWidth="1"/>
    <col min="6" max="6" width="12.85546875" style="4" bestFit="1" customWidth="1"/>
    <col min="7" max="7" width="14.7109375" style="4" bestFit="1" customWidth="1"/>
    <col min="8" max="8" width="17.7109375" style="5" bestFit="1" customWidth="1"/>
    <col min="9" max="10" width="16" style="5" customWidth="1"/>
    <col min="11" max="11" width="9.28515625" style="4" bestFit="1" customWidth="1"/>
    <col min="12" max="12" width="11.85546875" style="4" bestFit="1" customWidth="1"/>
    <col min="13" max="13" width="9.140625" style="5" customWidth="1"/>
    <col min="14" max="14" width="11.85546875" style="4" bestFit="1" customWidth="1"/>
    <col min="15" max="15" width="9.7109375" style="4" bestFit="1" customWidth="1"/>
    <col min="16" max="16" width="11.85546875" style="4" bestFit="1" customWidth="1"/>
    <col min="17" max="17" width="15.5703125" style="4" bestFit="1" customWidth="1"/>
    <col min="18" max="18" width="11.85546875" style="4" bestFit="1" customWidth="1"/>
    <col min="19" max="19" width="8.5703125" style="5" bestFit="1" customWidth="1"/>
    <col min="20" max="20" width="11.85546875" style="5" bestFit="1" customWidth="1"/>
    <col min="21" max="21" width="14" style="4" bestFit="1" customWidth="1"/>
    <col min="22" max="22" width="11.85546875" style="4" bestFit="1" customWidth="1"/>
    <col min="23" max="16384" width="9.140625" style="4"/>
  </cols>
  <sheetData>
    <row r="1" spans="1:22" x14ac:dyDescent="0.25">
      <c r="A1" s="2" t="s">
        <v>16</v>
      </c>
      <c r="B1" s="2" t="s">
        <v>0</v>
      </c>
      <c r="C1" s="3" t="s">
        <v>17</v>
      </c>
      <c r="D1" s="3" t="s">
        <v>18</v>
      </c>
      <c r="E1" s="2" t="s">
        <v>19</v>
      </c>
      <c r="F1" s="2" t="s">
        <v>20</v>
      </c>
      <c r="G1" s="2" t="s">
        <v>5</v>
      </c>
      <c r="H1" s="3" t="s">
        <v>21</v>
      </c>
      <c r="I1" s="3" t="s">
        <v>22</v>
      </c>
      <c r="J1" s="3" t="s">
        <v>6</v>
      </c>
      <c r="K1" s="2" t="s">
        <v>23</v>
      </c>
      <c r="L1" s="2"/>
      <c r="M1" s="3"/>
      <c r="N1" s="2"/>
      <c r="O1" s="2"/>
      <c r="P1" s="2"/>
      <c r="Q1" s="2"/>
      <c r="R1" s="2"/>
      <c r="S1" s="3"/>
      <c r="T1" s="3"/>
      <c r="U1" s="2"/>
      <c r="V1" s="2"/>
    </row>
    <row r="2" spans="1:22" x14ac:dyDescent="0.25">
      <c r="A2" s="4" t="s">
        <v>24</v>
      </c>
      <c r="B2" s="4" t="s">
        <v>25</v>
      </c>
      <c r="C2" s="5">
        <v>100000</v>
      </c>
      <c r="D2" s="5">
        <v>0.92200000000000004</v>
      </c>
      <c r="E2" s="4">
        <v>0.92200000000000004</v>
      </c>
      <c r="F2" s="4">
        <f t="shared" ref="F2:F3" si="0">C2*D2</f>
        <v>92200</v>
      </c>
      <c r="G2" s="4">
        <f>C2*E2</f>
        <v>92200</v>
      </c>
      <c r="H2" s="5">
        <v>5.2</v>
      </c>
      <c r="I2" s="6">
        <v>0.5</v>
      </c>
      <c r="J2" s="6">
        <f>G2/G4 * 100</f>
        <v>24.833545217522463</v>
      </c>
      <c r="N2" s="5"/>
    </row>
    <row r="3" spans="1:22" x14ac:dyDescent="0.25">
      <c r="A3" s="4" t="s">
        <v>26</v>
      </c>
      <c r="B3" s="4" t="s">
        <v>27</v>
      </c>
      <c r="C3" s="5">
        <v>2000</v>
      </c>
      <c r="D3" s="5">
        <v>103.36</v>
      </c>
      <c r="E3" s="4">
        <f>D3*1.35</f>
        <v>139.536</v>
      </c>
      <c r="F3" s="4">
        <f t="shared" si="0"/>
        <v>206720</v>
      </c>
      <c r="G3" s="4">
        <f>C3*E3</f>
        <v>279072</v>
      </c>
      <c r="H3" s="5">
        <v>0</v>
      </c>
      <c r="I3" s="6">
        <v>0.22</v>
      </c>
      <c r="J3" s="6">
        <f>G3/G4 * 100</f>
        <v>75.16645478247753</v>
      </c>
      <c r="N3" s="5"/>
    </row>
    <row r="4" spans="1:22" x14ac:dyDescent="0.25">
      <c r="A4" s="2" t="s">
        <v>28</v>
      </c>
      <c r="F4" s="2" t="s">
        <v>29</v>
      </c>
      <c r="G4" s="4">
        <f>SUM(G2:G3)</f>
        <v>371272</v>
      </c>
      <c r="H4" s="3"/>
      <c r="I4" s="3"/>
      <c r="J4" s="3">
        <f>SUM(J2:J3)</f>
        <v>100</v>
      </c>
    </row>
    <row r="5" spans="1:22" x14ac:dyDescent="0.25">
      <c r="F5" s="2"/>
      <c r="H5" s="3"/>
      <c r="I5" s="3"/>
      <c r="J5" s="3"/>
    </row>
    <row r="6" spans="1:22" x14ac:dyDescent="0.25">
      <c r="L6" s="2"/>
    </row>
    <row r="7" spans="1:22" x14ac:dyDescent="0.25">
      <c r="L7" s="2"/>
      <c r="M7" s="3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FED5-6832-48C2-B35D-F0C083B56BD7}">
  <dimension ref="A1:Q62"/>
  <sheetViews>
    <sheetView workbookViewId="0"/>
  </sheetViews>
  <sheetFormatPr defaultRowHeight="15" x14ac:dyDescent="0.25"/>
  <cols>
    <col min="1" max="1" width="12.42578125" bestFit="1" customWidth="1"/>
    <col min="2" max="2" width="13.7109375" style="10" bestFit="1" customWidth="1"/>
    <col min="3" max="3" width="17" style="10" bestFit="1" customWidth="1"/>
    <col min="4" max="4" width="20" style="26" bestFit="1" customWidth="1"/>
    <col min="5" max="5" width="18.85546875" style="10" bestFit="1" customWidth="1"/>
    <col min="6" max="6" width="15.85546875" style="10" bestFit="1" customWidth="1"/>
    <col min="7" max="7" width="14.5703125" style="10" bestFit="1" customWidth="1"/>
    <col min="10" max="10" width="25" bestFit="1" customWidth="1"/>
    <col min="11" max="11" width="10" bestFit="1" customWidth="1"/>
    <col min="12" max="12" width="12.140625" bestFit="1" customWidth="1"/>
    <col min="13" max="13" width="14.7109375" bestFit="1" customWidth="1"/>
    <col min="14" max="14" width="38.85546875" bestFit="1" customWidth="1"/>
    <col min="16" max="16" width="30.5703125" bestFit="1" customWidth="1"/>
    <col min="17" max="17" width="8.42578125" bestFit="1" customWidth="1"/>
  </cols>
  <sheetData>
    <row r="1" spans="1:17" s="1" customFormat="1" ht="19.5" x14ac:dyDescent="0.3">
      <c r="A1" s="1" t="s">
        <v>0</v>
      </c>
      <c r="B1" s="24" t="s">
        <v>1</v>
      </c>
      <c r="C1" s="24" t="s">
        <v>2</v>
      </c>
      <c r="D1" s="25" t="s">
        <v>3</v>
      </c>
      <c r="E1" s="24" t="s">
        <v>4</v>
      </c>
      <c r="F1" s="24" t="s">
        <v>5</v>
      </c>
      <c r="G1" s="24" t="s">
        <v>6</v>
      </c>
      <c r="J1" s="15" t="s">
        <v>37</v>
      </c>
      <c r="P1" s="23" t="s">
        <v>49</v>
      </c>
      <c r="Q1" s="23">
        <v>10000</v>
      </c>
    </row>
    <row r="2" spans="1:17" x14ac:dyDescent="0.25">
      <c r="A2" t="s">
        <v>7</v>
      </c>
      <c r="B2" s="10">
        <v>7211.0262000000002</v>
      </c>
      <c r="C2" s="10">
        <v>2827.5337370000002</v>
      </c>
      <c r="D2" s="26">
        <v>0.39211253136204111</v>
      </c>
      <c r="E2" s="10">
        <v>0.52935191733875553</v>
      </c>
      <c r="F2" s="10">
        <v>3817.1705449500005</v>
      </c>
      <c r="G2" s="10">
        <v>20.94737357445344</v>
      </c>
      <c r="J2" s="1" t="s">
        <v>0</v>
      </c>
      <c r="K2" s="1" t="s">
        <v>17</v>
      </c>
      <c r="L2" s="1" t="s">
        <v>38</v>
      </c>
      <c r="M2" s="1" t="s">
        <v>39</v>
      </c>
      <c r="N2" s="11" t="s">
        <v>23</v>
      </c>
    </row>
    <row r="3" spans="1:17" x14ac:dyDescent="0.25">
      <c r="A3" t="s">
        <v>8</v>
      </c>
      <c r="B3" s="10">
        <v>3856.4056999999998</v>
      </c>
      <c r="C3" s="10">
        <v>1885.3731100000005</v>
      </c>
      <c r="D3" s="26">
        <v>0.48889387078750574</v>
      </c>
      <c r="E3" s="10">
        <v>0.66000672556313278</v>
      </c>
      <c r="F3" s="10">
        <v>2545.2536985000006</v>
      </c>
      <c r="G3" s="10">
        <v>13.967513223839248</v>
      </c>
      <c r="J3" t="s">
        <v>7</v>
      </c>
      <c r="K3">
        <v>282</v>
      </c>
      <c r="L3">
        <v>1.62</v>
      </c>
      <c r="M3">
        <f t="shared" ref="M3:M13" si="0">K3*L3</f>
        <v>456.84000000000003</v>
      </c>
      <c r="N3" s="16" t="s">
        <v>40</v>
      </c>
    </row>
    <row r="4" spans="1:17" x14ac:dyDescent="0.25">
      <c r="A4" t="s">
        <v>9</v>
      </c>
      <c r="B4" s="10">
        <v>200.377512</v>
      </c>
      <c r="C4" s="10">
        <v>1877.2648895999998</v>
      </c>
      <c r="D4" s="26">
        <v>9.3686405767928687</v>
      </c>
      <c r="E4" s="10">
        <v>12.647664778670373</v>
      </c>
      <c r="F4" s="10">
        <v>2534.3076009599999</v>
      </c>
      <c r="G4" s="10">
        <v>13.907444649052577</v>
      </c>
      <c r="J4" t="s">
        <v>7</v>
      </c>
      <c r="K4">
        <v>47</v>
      </c>
      <c r="L4">
        <v>1.2712000000000001</v>
      </c>
      <c r="M4">
        <f t="shared" si="0"/>
        <v>59.746400000000008</v>
      </c>
      <c r="N4" s="16" t="s">
        <v>40</v>
      </c>
    </row>
    <row r="5" spans="1:17" x14ac:dyDescent="0.25">
      <c r="A5" t="s">
        <v>10</v>
      </c>
      <c r="B5" s="10">
        <v>1227.4399800000001</v>
      </c>
      <c r="C5" s="10">
        <v>1226.0895385200001</v>
      </c>
      <c r="D5" s="26">
        <v>0.99889979021214548</v>
      </c>
      <c r="E5" s="10">
        <v>1.3485147167863965</v>
      </c>
      <c r="F5" s="10">
        <v>1655.2208770020002</v>
      </c>
      <c r="G5" s="10">
        <v>9.0833065094945891</v>
      </c>
      <c r="J5" t="s">
        <v>7</v>
      </c>
      <c r="K5">
        <v>100.61</v>
      </c>
      <c r="L5">
        <v>0.7</v>
      </c>
      <c r="M5">
        <f t="shared" si="0"/>
        <v>70.426999999999992</v>
      </c>
      <c r="N5" s="16" t="s">
        <v>40</v>
      </c>
    </row>
    <row r="6" spans="1:17" x14ac:dyDescent="0.25">
      <c r="A6" t="s">
        <v>11</v>
      </c>
      <c r="B6" s="10">
        <v>1.5</v>
      </c>
      <c r="C6" s="10">
        <v>3750</v>
      </c>
      <c r="D6" s="26">
        <v>2500</v>
      </c>
      <c r="E6" s="10">
        <v>3375</v>
      </c>
      <c r="F6" s="10">
        <v>5062.5</v>
      </c>
      <c r="G6" s="10">
        <v>27.781331085918143</v>
      </c>
      <c r="J6" t="s">
        <v>7</v>
      </c>
      <c r="K6">
        <v>157.47999999999999</v>
      </c>
      <c r="L6">
        <v>0.68600000000000005</v>
      </c>
      <c r="M6">
        <f t="shared" si="0"/>
        <v>108.03128</v>
      </c>
      <c r="N6" s="16" t="s">
        <v>40</v>
      </c>
    </row>
    <row r="7" spans="1:17" x14ac:dyDescent="0.25">
      <c r="A7" t="s">
        <v>12</v>
      </c>
      <c r="B7" s="10">
        <v>1074.6260000000002</v>
      </c>
      <c r="C7" s="10">
        <v>1812.0120379999998</v>
      </c>
      <c r="D7" s="26">
        <v>1.6861792270054881</v>
      </c>
      <c r="E7" s="10">
        <v>2.2763419564574092</v>
      </c>
      <c r="F7" s="10">
        <v>2446.2162512999998</v>
      </c>
      <c r="G7" s="10">
        <v>13.42402836249261</v>
      </c>
      <c r="J7" t="s">
        <v>7</v>
      </c>
      <c r="K7">
        <v>113.61</v>
      </c>
      <c r="L7">
        <v>0.626</v>
      </c>
      <c r="M7">
        <f t="shared" si="0"/>
        <v>71.119860000000003</v>
      </c>
      <c r="N7" s="16" t="s">
        <v>40</v>
      </c>
    </row>
    <row r="8" spans="1:17" x14ac:dyDescent="0.25">
      <c r="A8" t="s">
        <v>13</v>
      </c>
      <c r="B8" s="10">
        <v>600</v>
      </c>
      <c r="C8" s="10">
        <v>120</v>
      </c>
      <c r="D8" s="26">
        <v>0.2</v>
      </c>
      <c r="E8" s="10">
        <v>0.27</v>
      </c>
      <c r="F8" s="10">
        <v>162</v>
      </c>
      <c r="G8" s="10">
        <v>0.88900259474938048</v>
      </c>
      <c r="J8" t="s">
        <v>7</v>
      </c>
      <c r="K8">
        <v>66.3</v>
      </c>
      <c r="L8">
        <v>1.2712000000000001</v>
      </c>
      <c r="M8">
        <f t="shared" si="0"/>
        <v>84.280560000000008</v>
      </c>
      <c r="N8" s="16" t="s">
        <v>40</v>
      </c>
    </row>
    <row r="9" spans="1:17" x14ac:dyDescent="0.25">
      <c r="J9" t="s">
        <v>7</v>
      </c>
      <c r="K9">
        <v>85.41</v>
      </c>
      <c r="L9">
        <v>0.69769999999999999</v>
      </c>
      <c r="M9">
        <f t="shared" si="0"/>
        <v>59.590556999999997</v>
      </c>
      <c r="N9" s="16" t="s">
        <v>40</v>
      </c>
    </row>
    <row r="10" spans="1:17" x14ac:dyDescent="0.25">
      <c r="J10" t="s">
        <v>7</v>
      </c>
      <c r="K10">
        <v>146.05000000000001</v>
      </c>
      <c r="L10">
        <v>0.61170000000000002</v>
      </c>
      <c r="M10">
        <f t="shared" si="0"/>
        <v>89.338785000000016</v>
      </c>
      <c r="N10" s="16" t="s">
        <v>40</v>
      </c>
    </row>
    <row r="11" spans="1:17" x14ac:dyDescent="0.25">
      <c r="A11" s="1" t="s">
        <v>14</v>
      </c>
      <c r="B11" s="10">
        <f>SUM(F2:F8)</f>
        <v>18222.668972712003</v>
      </c>
      <c r="J11" t="s">
        <v>7</v>
      </c>
      <c r="K11">
        <v>143.99</v>
      </c>
      <c r="L11">
        <v>0.61750000000000005</v>
      </c>
      <c r="M11">
        <f t="shared" si="0"/>
        <v>88.913825000000017</v>
      </c>
      <c r="N11" s="16" t="s">
        <v>40</v>
      </c>
    </row>
    <row r="12" spans="1:17" x14ac:dyDescent="0.25">
      <c r="A12" s="1" t="s">
        <v>15</v>
      </c>
      <c r="B12" s="27">
        <f>B11- Q1</f>
        <v>8222.6689727120029</v>
      </c>
      <c r="J12" t="s">
        <v>7</v>
      </c>
      <c r="K12">
        <v>174</v>
      </c>
      <c r="L12">
        <v>0.85</v>
      </c>
      <c r="M12">
        <f t="shared" si="0"/>
        <v>147.9</v>
      </c>
      <c r="N12" s="16" t="s">
        <v>40</v>
      </c>
    </row>
    <row r="13" spans="1:17" x14ac:dyDescent="0.25">
      <c r="J13" t="s">
        <v>7</v>
      </c>
      <c r="K13">
        <v>593</v>
      </c>
      <c r="L13">
        <v>0.79</v>
      </c>
      <c r="M13">
        <f t="shared" si="0"/>
        <v>468.47</v>
      </c>
      <c r="N13" s="16" t="s">
        <v>40</v>
      </c>
    </row>
    <row r="14" spans="1:17" x14ac:dyDescent="0.25">
      <c r="J14" t="s">
        <v>7</v>
      </c>
      <c r="K14">
        <v>49.72</v>
      </c>
      <c r="L14">
        <v>0.71</v>
      </c>
      <c r="M14">
        <f>K14*L14</f>
        <v>35.301199999999994</v>
      </c>
      <c r="N14" s="16" t="s">
        <v>40</v>
      </c>
    </row>
    <row r="15" spans="1:17" x14ac:dyDescent="0.25">
      <c r="J15" t="s">
        <v>7</v>
      </c>
      <c r="K15">
        <v>118.62</v>
      </c>
      <c r="L15">
        <v>0.59899999999999998</v>
      </c>
      <c r="M15">
        <f t="shared" ref="M15:M20" si="1">K15*L15</f>
        <v>71.053380000000004</v>
      </c>
      <c r="N15" s="16" t="s">
        <v>40</v>
      </c>
    </row>
    <row r="16" spans="1:17" x14ac:dyDescent="0.25">
      <c r="J16" t="s">
        <v>7</v>
      </c>
      <c r="K16">
        <v>221.92</v>
      </c>
      <c r="L16">
        <v>0.48699999999999999</v>
      </c>
      <c r="M16">
        <f t="shared" si="1"/>
        <v>108.07503999999999</v>
      </c>
      <c r="N16" s="16" t="s">
        <v>40</v>
      </c>
    </row>
    <row r="17" spans="10:14" x14ac:dyDescent="0.25">
      <c r="J17" t="s">
        <v>7</v>
      </c>
      <c r="K17">
        <v>278.08999999999997</v>
      </c>
      <c r="L17">
        <v>0.38800000000000001</v>
      </c>
      <c r="M17">
        <f t="shared" si="1"/>
        <v>107.89891999999999</v>
      </c>
      <c r="N17" s="16" t="s">
        <v>40</v>
      </c>
    </row>
    <row r="18" spans="10:14" x14ac:dyDescent="0.25">
      <c r="J18" t="s">
        <v>7</v>
      </c>
      <c r="K18">
        <v>311.7</v>
      </c>
      <c r="L18">
        <v>0.46500000000000002</v>
      </c>
      <c r="M18">
        <f t="shared" si="1"/>
        <v>144.94050000000001</v>
      </c>
      <c r="N18" s="16" t="s">
        <v>40</v>
      </c>
    </row>
    <row r="19" spans="10:14" x14ac:dyDescent="0.25">
      <c r="J19" t="s">
        <v>7</v>
      </c>
      <c r="K19">
        <v>1168.8</v>
      </c>
      <c r="L19">
        <v>0.374</v>
      </c>
      <c r="M19">
        <f t="shared" si="1"/>
        <v>437.13119999999998</v>
      </c>
      <c r="N19" s="16" t="s">
        <v>40</v>
      </c>
    </row>
    <row r="20" spans="10:14" x14ac:dyDescent="0.25">
      <c r="J20" t="s">
        <v>7</v>
      </c>
      <c r="K20">
        <v>618.91</v>
      </c>
      <c r="L20">
        <v>0.35299999999999998</v>
      </c>
      <c r="M20">
        <f t="shared" si="1"/>
        <v>218.47522999999998</v>
      </c>
      <c r="N20" s="16" t="s">
        <v>40</v>
      </c>
    </row>
    <row r="21" spans="10:14" x14ac:dyDescent="0.25">
      <c r="J21" t="s">
        <v>7</v>
      </c>
      <c r="K21">
        <v>2533.8162000000002</v>
      </c>
      <c r="L21" s="17">
        <v>0</v>
      </c>
      <c r="M21">
        <v>0</v>
      </c>
      <c r="N21" s="16" t="s">
        <v>41</v>
      </c>
    </row>
    <row r="22" spans="10:14" x14ac:dyDescent="0.25">
      <c r="J22" t="s">
        <v>8</v>
      </c>
      <c r="K22">
        <v>68.6614</v>
      </c>
      <c r="L22">
        <v>1.8</v>
      </c>
      <c r="M22">
        <f t="shared" ref="M22:M62" si="2">K22*L22</f>
        <v>123.59052</v>
      </c>
      <c r="N22" s="16" t="s">
        <v>42</v>
      </c>
    </row>
    <row r="23" spans="10:14" x14ac:dyDescent="0.25">
      <c r="J23" t="s">
        <v>8</v>
      </c>
      <c r="K23">
        <v>57.924300000000002</v>
      </c>
      <c r="L23">
        <v>1.8</v>
      </c>
      <c r="M23">
        <f t="shared" si="2"/>
        <v>104.26374000000001</v>
      </c>
      <c r="N23" s="16" t="s">
        <v>42</v>
      </c>
    </row>
    <row r="24" spans="10:14" x14ac:dyDescent="0.25">
      <c r="J24" t="s">
        <v>8</v>
      </c>
      <c r="K24">
        <v>118.45</v>
      </c>
      <c r="L24">
        <v>1.6</v>
      </c>
      <c r="M24">
        <f t="shared" si="2"/>
        <v>189.52</v>
      </c>
      <c r="N24" s="16" t="s">
        <v>42</v>
      </c>
    </row>
    <row r="25" spans="10:14" x14ac:dyDescent="0.25">
      <c r="J25" t="s">
        <v>8</v>
      </c>
      <c r="K25">
        <v>20</v>
      </c>
      <c r="L25" s="17">
        <v>0</v>
      </c>
      <c r="M25">
        <f t="shared" si="2"/>
        <v>0</v>
      </c>
      <c r="N25" s="16" t="s">
        <v>43</v>
      </c>
    </row>
    <row r="26" spans="10:14" x14ac:dyDescent="0.25">
      <c r="J26" t="s">
        <v>8</v>
      </c>
      <c r="K26">
        <v>59.95</v>
      </c>
      <c r="L26">
        <v>1.2</v>
      </c>
      <c r="M26">
        <f t="shared" si="2"/>
        <v>71.94</v>
      </c>
      <c r="N26" s="16" t="s">
        <v>42</v>
      </c>
    </row>
    <row r="27" spans="10:14" x14ac:dyDescent="0.25">
      <c r="J27" t="s">
        <v>8</v>
      </c>
      <c r="K27">
        <v>97.23</v>
      </c>
      <c r="L27">
        <v>0.751</v>
      </c>
      <c r="M27">
        <f t="shared" si="2"/>
        <v>73.01973000000001</v>
      </c>
      <c r="N27" s="16" t="s">
        <v>42</v>
      </c>
    </row>
    <row r="28" spans="10:14" x14ac:dyDescent="0.25">
      <c r="J28" t="s">
        <v>8</v>
      </c>
      <c r="K28">
        <v>273.45999999999998</v>
      </c>
      <c r="L28">
        <v>0.66200000000000003</v>
      </c>
      <c r="M28">
        <f t="shared" si="2"/>
        <v>181.03052</v>
      </c>
      <c r="N28" s="16" t="s">
        <v>42</v>
      </c>
    </row>
    <row r="29" spans="10:14" x14ac:dyDescent="0.25">
      <c r="J29" t="s">
        <v>8</v>
      </c>
      <c r="K29">
        <v>541.29</v>
      </c>
      <c r="L29">
        <v>0.48</v>
      </c>
      <c r="M29">
        <f t="shared" si="2"/>
        <v>259.81919999999997</v>
      </c>
      <c r="N29" s="16" t="s">
        <v>42</v>
      </c>
    </row>
    <row r="30" spans="10:14" x14ac:dyDescent="0.25">
      <c r="J30" t="s">
        <v>8</v>
      </c>
      <c r="K30">
        <v>100.97</v>
      </c>
      <c r="L30">
        <v>0.46</v>
      </c>
      <c r="M30">
        <f t="shared" si="2"/>
        <v>46.446200000000005</v>
      </c>
      <c r="N30" s="16" t="s">
        <v>42</v>
      </c>
    </row>
    <row r="31" spans="10:14" x14ac:dyDescent="0.25">
      <c r="J31" t="s">
        <v>8</v>
      </c>
      <c r="K31">
        <v>255.8</v>
      </c>
      <c r="L31">
        <v>0.47</v>
      </c>
      <c r="M31">
        <f t="shared" si="2"/>
        <v>120.226</v>
      </c>
      <c r="N31" s="16" t="s">
        <v>42</v>
      </c>
    </row>
    <row r="32" spans="10:14" x14ac:dyDescent="0.25">
      <c r="J32" t="s">
        <v>8</v>
      </c>
      <c r="K32">
        <v>132</v>
      </c>
      <c r="L32">
        <v>0.5</v>
      </c>
      <c r="M32">
        <f t="shared" si="2"/>
        <v>66</v>
      </c>
      <c r="N32" s="16" t="s">
        <v>42</v>
      </c>
    </row>
    <row r="33" spans="10:14" x14ac:dyDescent="0.25">
      <c r="J33" t="s">
        <v>8</v>
      </c>
      <c r="K33">
        <v>154.34</v>
      </c>
      <c r="L33">
        <v>0.45850000000000002</v>
      </c>
      <c r="M33">
        <f t="shared" si="2"/>
        <v>70.764890000000008</v>
      </c>
      <c r="N33" s="16" t="s">
        <v>42</v>
      </c>
    </row>
    <row r="34" spans="10:14" x14ac:dyDescent="0.25">
      <c r="J34" t="s">
        <v>8</v>
      </c>
      <c r="K34">
        <v>383.47</v>
      </c>
      <c r="L34">
        <v>0.36699999999999999</v>
      </c>
      <c r="M34">
        <f t="shared" si="2"/>
        <v>140.73349000000002</v>
      </c>
      <c r="N34" s="16" t="s">
        <v>42</v>
      </c>
    </row>
    <row r="35" spans="10:14" x14ac:dyDescent="0.25">
      <c r="J35" t="s">
        <v>8</v>
      </c>
      <c r="K35">
        <v>219.4</v>
      </c>
      <c r="L35">
        <v>0.32500000000000001</v>
      </c>
      <c r="M35">
        <f t="shared" si="2"/>
        <v>71.305000000000007</v>
      </c>
      <c r="N35" s="16" t="s">
        <v>42</v>
      </c>
    </row>
    <row r="36" spans="10:14" x14ac:dyDescent="0.25">
      <c r="J36" t="s">
        <v>8</v>
      </c>
      <c r="K36">
        <v>1373.46</v>
      </c>
      <c r="L36">
        <v>0.26700000000000002</v>
      </c>
      <c r="M36">
        <f t="shared" si="2"/>
        <v>366.71382000000006</v>
      </c>
      <c r="N36" s="16" t="s">
        <v>42</v>
      </c>
    </row>
    <row r="37" spans="10:14" x14ac:dyDescent="0.25">
      <c r="J37" t="s">
        <v>9</v>
      </c>
      <c r="K37">
        <v>9.69</v>
      </c>
      <c r="L37">
        <v>18.8</v>
      </c>
      <c r="M37">
        <f t="shared" si="2"/>
        <v>182.172</v>
      </c>
      <c r="N37" s="18" t="s">
        <v>44</v>
      </c>
    </row>
    <row r="38" spans="10:14" x14ac:dyDescent="0.25">
      <c r="J38" t="s">
        <v>9</v>
      </c>
      <c r="K38">
        <v>5.54</v>
      </c>
      <c r="L38">
        <v>19.510000000000002</v>
      </c>
      <c r="M38">
        <f t="shared" si="2"/>
        <v>108.08540000000001</v>
      </c>
      <c r="N38" s="18" t="s">
        <v>44</v>
      </c>
    </row>
    <row r="39" spans="10:14" x14ac:dyDescent="0.25">
      <c r="J39" t="s">
        <v>9</v>
      </c>
      <c r="K39">
        <v>6.29</v>
      </c>
      <c r="L39">
        <v>17.2</v>
      </c>
      <c r="M39">
        <f t="shared" si="2"/>
        <v>108.188</v>
      </c>
      <c r="N39" s="18" t="s">
        <v>44</v>
      </c>
    </row>
    <row r="40" spans="10:14" x14ac:dyDescent="0.25">
      <c r="J40" t="s">
        <v>9</v>
      </c>
      <c r="K40">
        <v>27.447512</v>
      </c>
      <c r="L40">
        <v>13.3</v>
      </c>
      <c r="M40">
        <f t="shared" si="2"/>
        <v>365.05190959999999</v>
      </c>
      <c r="N40" s="18" t="s">
        <v>44</v>
      </c>
    </row>
    <row r="41" spans="10:14" x14ac:dyDescent="0.25">
      <c r="J41" t="s">
        <v>9</v>
      </c>
      <c r="K41">
        <v>33.298000000000002</v>
      </c>
      <c r="L41">
        <v>10.72</v>
      </c>
      <c r="M41">
        <f t="shared" si="2"/>
        <v>356.95456000000001</v>
      </c>
      <c r="N41" s="18" t="s">
        <v>44</v>
      </c>
    </row>
    <row r="42" spans="10:14" x14ac:dyDescent="0.25">
      <c r="J42" t="s">
        <v>9</v>
      </c>
      <c r="K42">
        <v>20.63</v>
      </c>
      <c r="L42">
        <v>8.64</v>
      </c>
      <c r="M42">
        <f t="shared" si="2"/>
        <v>178.2432</v>
      </c>
      <c r="N42" s="18" t="s">
        <v>44</v>
      </c>
    </row>
    <row r="43" spans="10:14" x14ac:dyDescent="0.25">
      <c r="J43" t="s">
        <v>9</v>
      </c>
      <c r="K43">
        <v>36.201999999999998</v>
      </c>
      <c r="L43">
        <v>5.91</v>
      </c>
      <c r="M43">
        <f t="shared" si="2"/>
        <v>213.95382000000001</v>
      </c>
      <c r="N43" s="18" t="s">
        <v>44</v>
      </c>
    </row>
    <row r="44" spans="10:14" x14ac:dyDescent="0.25">
      <c r="J44" t="s">
        <v>9</v>
      </c>
      <c r="K44">
        <v>61.28</v>
      </c>
      <c r="L44">
        <v>5.95</v>
      </c>
      <c r="M44">
        <f t="shared" si="2"/>
        <v>364.61600000000004</v>
      </c>
      <c r="N44" s="18" t="s">
        <v>44</v>
      </c>
    </row>
    <row r="45" spans="10:14" x14ac:dyDescent="0.25">
      <c r="J45" t="s">
        <v>10</v>
      </c>
      <c r="K45">
        <v>224.61</v>
      </c>
      <c r="L45">
        <v>1.3</v>
      </c>
      <c r="M45">
        <f t="shared" si="2"/>
        <v>291.99300000000005</v>
      </c>
      <c r="N45" s="19" t="s">
        <v>45</v>
      </c>
    </row>
    <row r="46" spans="10:14" x14ac:dyDescent="0.25">
      <c r="J46" t="s">
        <v>10</v>
      </c>
      <c r="K46">
        <v>162.57</v>
      </c>
      <c r="L46">
        <v>1.3460000000000001</v>
      </c>
      <c r="M46">
        <f t="shared" si="2"/>
        <v>218.81922</v>
      </c>
      <c r="N46" s="19" t="s">
        <v>45</v>
      </c>
    </row>
    <row r="47" spans="10:14" x14ac:dyDescent="0.25">
      <c r="J47" t="s">
        <v>10</v>
      </c>
      <c r="K47">
        <v>109.67</v>
      </c>
      <c r="L47">
        <v>1.323</v>
      </c>
      <c r="M47">
        <f t="shared" si="2"/>
        <v>145.09341000000001</v>
      </c>
      <c r="N47" s="19" t="s">
        <v>45</v>
      </c>
    </row>
    <row r="48" spans="10:14" x14ac:dyDescent="0.25">
      <c r="J48" t="s">
        <v>10</v>
      </c>
      <c r="K48">
        <v>201.46700000000001</v>
      </c>
      <c r="L48">
        <v>1.06</v>
      </c>
      <c r="M48">
        <f t="shared" si="2"/>
        <v>213.55502000000001</v>
      </c>
      <c r="N48" s="19" t="s">
        <v>45</v>
      </c>
    </row>
    <row r="49" spans="10:14" x14ac:dyDescent="0.25">
      <c r="J49" t="s">
        <v>10</v>
      </c>
      <c r="K49">
        <v>529.12297999999998</v>
      </c>
      <c r="L49">
        <v>0.67400000000000004</v>
      </c>
      <c r="M49">
        <f t="shared" si="2"/>
        <v>356.62888852000003</v>
      </c>
      <c r="N49" s="19" t="s">
        <v>45</v>
      </c>
    </row>
    <row r="50" spans="10:14" x14ac:dyDescent="0.25">
      <c r="J50" t="s">
        <v>11</v>
      </c>
      <c r="K50">
        <v>1.5</v>
      </c>
      <c r="L50">
        <v>2500</v>
      </c>
      <c r="M50">
        <f t="shared" si="2"/>
        <v>3750</v>
      </c>
      <c r="N50" s="19" t="s">
        <v>46</v>
      </c>
    </row>
    <row r="51" spans="10:14" x14ac:dyDescent="0.25">
      <c r="J51" t="s">
        <v>12</v>
      </c>
      <c r="K51">
        <v>72.989999999999995</v>
      </c>
      <c r="L51">
        <v>3.01</v>
      </c>
      <c r="M51">
        <f t="shared" si="2"/>
        <v>219.69989999999996</v>
      </c>
      <c r="N51" s="16" t="s">
        <v>47</v>
      </c>
    </row>
    <row r="52" spans="10:14" x14ac:dyDescent="0.25">
      <c r="J52" t="s">
        <v>12</v>
      </c>
      <c r="K52">
        <v>48.688000000000002</v>
      </c>
      <c r="L52">
        <v>2.98</v>
      </c>
      <c r="M52">
        <f t="shared" si="2"/>
        <v>145.09023999999999</v>
      </c>
      <c r="N52" s="16" t="s">
        <v>47</v>
      </c>
    </row>
    <row r="53" spans="10:14" x14ac:dyDescent="0.25">
      <c r="J53" t="s">
        <v>12</v>
      </c>
      <c r="K53">
        <v>72.349999999999994</v>
      </c>
      <c r="L53">
        <v>3.0249999999999999</v>
      </c>
      <c r="M53">
        <f t="shared" si="2"/>
        <v>218.85874999999999</v>
      </c>
      <c r="N53" s="16" t="s">
        <v>47</v>
      </c>
    </row>
    <row r="54" spans="10:14" x14ac:dyDescent="0.25">
      <c r="J54" t="s">
        <v>12</v>
      </c>
      <c r="K54">
        <v>73.206999999999994</v>
      </c>
      <c r="L54">
        <v>2.99</v>
      </c>
      <c r="M54">
        <f t="shared" si="2"/>
        <v>218.88892999999999</v>
      </c>
      <c r="N54" s="16" t="s">
        <v>47</v>
      </c>
    </row>
    <row r="55" spans="10:14" x14ac:dyDescent="0.25">
      <c r="J55" t="s">
        <v>12</v>
      </c>
      <c r="K55">
        <v>48.79</v>
      </c>
      <c r="L55">
        <v>2.9750000000000001</v>
      </c>
      <c r="M55">
        <f t="shared" si="2"/>
        <v>145.15025</v>
      </c>
      <c r="N55" s="16" t="s">
        <v>47</v>
      </c>
    </row>
    <row r="56" spans="10:14" x14ac:dyDescent="0.25">
      <c r="J56" t="s">
        <v>12</v>
      </c>
      <c r="K56" s="20">
        <v>55.515999999999998</v>
      </c>
      <c r="L56">
        <v>2.5579999999999998</v>
      </c>
      <c r="M56">
        <f t="shared" si="2"/>
        <v>142.00992799999997</v>
      </c>
      <c r="N56" s="21" t="s">
        <v>47</v>
      </c>
    </row>
    <row r="57" spans="10:14" x14ac:dyDescent="0.25">
      <c r="J57" t="s">
        <v>12</v>
      </c>
      <c r="K57" s="20">
        <v>107.205</v>
      </c>
      <c r="L57">
        <v>1.5580000000000001</v>
      </c>
      <c r="M57" s="22">
        <f t="shared" si="2"/>
        <v>167.02539000000002</v>
      </c>
      <c r="N57" s="21" t="s">
        <v>47</v>
      </c>
    </row>
    <row r="58" spans="10:14" x14ac:dyDescent="0.25">
      <c r="J58" t="s">
        <v>12</v>
      </c>
      <c r="K58" s="20">
        <v>46.54</v>
      </c>
      <c r="L58">
        <v>1.47</v>
      </c>
      <c r="M58" s="22">
        <f t="shared" si="2"/>
        <v>68.413799999999995</v>
      </c>
      <c r="N58" s="21" t="s">
        <v>47</v>
      </c>
    </row>
    <row r="59" spans="10:14" x14ac:dyDescent="0.25">
      <c r="J59" t="s">
        <v>12</v>
      </c>
      <c r="K59" s="20">
        <v>72.349999999999994</v>
      </c>
      <c r="L59">
        <v>0.98499999999999999</v>
      </c>
      <c r="M59" s="22">
        <f t="shared" si="2"/>
        <v>71.264749999999992</v>
      </c>
      <c r="N59" s="21" t="s">
        <v>47</v>
      </c>
    </row>
    <row r="60" spans="10:14" x14ac:dyDescent="0.25">
      <c r="J60" t="s">
        <v>12</v>
      </c>
      <c r="K60" s="20">
        <v>143.99</v>
      </c>
      <c r="L60">
        <v>0.99</v>
      </c>
      <c r="M60" s="22">
        <f t="shared" si="2"/>
        <v>142.55010000000001</v>
      </c>
      <c r="N60" s="21" t="s">
        <v>47</v>
      </c>
    </row>
    <row r="61" spans="10:14" x14ac:dyDescent="0.25">
      <c r="J61" t="s">
        <v>12</v>
      </c>
      <c r="K61" s="20">
        <v>333</v>
      </c>
      <c r="L61">
        <v>0.82</v>
      </c>
      <c r="M61" s="22">
        <f t="shared" si="2"/>
        <v>273.06</v>
      </c>
      <c r="N61" s="21" t="s">
        <v>47</v>
      </c>
    </row>
    <row r="62" spans="10:14" x14ac:dyDescent="0.25">
      <c r="J62" t="s">
        <v>13</v>
      </c>
      <c r="K62" s="20">
        <v>600</v>
      </c>
      <c r="L62" s="17">
        <v>0.2</v>
      </c>
      <c r="M62" s="22">
        <f t="shared" si="2"/>
        <v>120</v>
      </c>
      <c r="N62" s="18" t="s">
        <v>48</v>
      </c>
    </row>
  </sheetData>
  <autoFilter ref="A1:G8" xr:uid="{C404FED5-6832-48C2-B35D-F0C083B56BD7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Portfolio</vt:lpstr>
      <vt:lpstr>Stocks</vt:lpstr>
      <vt:lpstr>Crypto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</dc:creator>
  <cp:lastModifiedBy>Alfred</cp:lastModifiedBy>
  <dcterms:created xsi:type="dcterms:W3CDTF">2023-02-14T15:42:04Z</dcterms:created>
  <dcterms:modified xsi:type="dcterms:W3CDTF">2023-02-14T15:42:06Z</dcterms:modified>
</cp:coreProperties>
</file>