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nguy\OneDrive\Documents\Quang\"/>
    </mc:Choice>
  </mc:AlternateContent>
  <xr:revisionPtr revIDLastSave="0" documentId="13_ncr:1_{BC39597D-0BD1-4B6B-8B94-BACFF2BD0336}" xr6:coauthVersionLast="47" xr6:coauthVersionMax="47" xr10:uidLastSave="{00000000-0000-0000-0000-000000000000}"/>
  <bookViews>
    <workbookView xWindow="-108" yWindow="-108" windowWidth="23256" windowHeight="12456" firstSheet="29" activeTab="29" xr2:uid="{18865635-B705-4144-86AF-A9E1BB52677F}"/>
  </bookViews>
  <sheets>
    <sheet name="Sheet1" sheetId="1" r:id="rId1"/>
    <sheet name="Sheet1 (2)" sheetId="2" r:id="rId2"/>
    <sheet name="Sheet1 (3)" sheetId="3" r:id="rId3"/>
    <sheet name="Sheet1 (4)" sheetId="4" r:id="rId4"/>
    <sheet name="Balcony Balustrade" sheetId="5" r:id="rId5"/>
    <sheet name="Backyard Deck" sheetId="6" r:id="rId6"/>
    <sheet name="Patch &amp; Paint" sheetId="7" r:id="rId7"/>
    <sheet name="Patch &amp; Paint PT.2" sheetId="8" r:id="rId8"/>
    <sheet name="Sheet1 (5)" sheetId="9" r:id="rId9"/>
    <sheet name="Sheet1 (6)" sheetId="10" r:id="rId10"/>
    <sheet name="Sheet1 (7)" sheetId="11" r:id="rId11"/>
    <sheet name="Sheet1 (8)" sheetId="12" r:id="rId12"/>
    <sheet name="Sheet1 (9)" sheetId="13" r:id="rId13"/>
    <sheet name="Installing bathroom fittings" sheetId="14" r:id="rId14"/>
    <sheet name="Balustrade" sheetId="15" r:id="rId15"/>
    <sheet name="Sheet1 (10)" sheetId="16" r:id="rId16"/>
    <sheet name="Sheet1 (11)" sheetId="17" r:id="rId17"/>
    <sheet name="Sheet1 (12)" sheetId="18" r:id="rId18"/>
    <sheet name="Sheet1 (13)" sheetId="19" r:id="rId19"/>
    <sheet name="Sheet1 (14)" sheetId="20" r:id="rId20"/>
    <sheet name="Sheet1 (15)" sheetId="21" r:id="rId21"/>
    <sheet name="Q002" sheetId="22" r:id="rId22"/>
    <sheet name="Q004" sheetId="23" r:id="rId23"/>
    <sheet name="TVs Install Maintenance" sheetId="24" r:id="rId24"/>
    <sheet name="INV006" sheetId="25" r:id="rId25"/>
    <sheet name="PILATES MIRRORS" sheetId="26" r:id="rId26"/>
    <sheet name="21524 Maintenance" sheetId="27" r:id="rId27"/>
    <sheet name="Equipment Hire" sheetId="28" r:id="rId28"/>
    <sheet name="120824 Maintenance" sheetId="29" r:id="rId29"/>
    <sheet name="Studio1 Wall &amp; Maintenance List" sheetId="30" r:id="rId30"/>
    <sheet name="Sheet1 (16)" sheetId="31" r:id="rId31"/>
    <sheet name="Sheet2" sheetId="32" r:id="rId32"/>
    <sheet name="Sheet1 (17)" sheetId="33" r:id="rId33"/>
    <sheet name="Sheet1 (18)" sheetId="34" r:id="rId34"/>
    <sheet name="Sheet1 (19)" sheetId="35" r:id="rId35"/>
    <sheet name="Sheet1 (20)" sheetId="36" r:id="rId36"/>
    <sheet name="Maintenance 2424" sheetId="37" r:id="rId37"/>
    <sheet name="Mong Kok Room KD" sheetId="38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38" l="1"/>
  <c r="E19" i="38"/>
  <c r="E18" i="38"/>
  <c r="E17" i="38"/>
  <c r="E16" i="38"/>
  <c r="E15" i="38"/>
  <c r="I14" i="38"/>
  <c r="E14" i="38"/>
  <c r="I13" i="38"/>
  <c r="E12" i="38"/>
  <c r="E11" i="38"/>
  <c r="I10" i="38"/>
  <c r="E10" i="38"/>
  <c r="E9" i="38"/>
  <c r="E8" i="38"/>
  <c r="E7" i="38"/>
  <c r="E6" i="38"/>
  <c r="E21" i="38" s="1"/>
  <c r="D15" i="37"/>
  <c r="I10" i="37"/>
  <c r="E8" i="37"/>
  <c r="E6" i="37"/>
  <c r="E15" i="37" s="1"/>
  <c r="E163" i="36"/>
  <c r="D163" i="36"/>
  <c r="F161" i="36"/>
  <c r="F158" i="36"/>
  <c r="F157" i="36"/>
  <c r="F156" i="36"/>
  <c r="F154" i="36"/>
  <c r="F153" i="36"/>
  <c r="F150" i="36"/>
  <c r="F149" i="36"/>
  <c r="F148" i="36"/>
  <c r="F147" i="36"/>
  <c r="F146" i="36"/>
  <c r="F143" i="36"/>
  <c r="F141" i="36"/>
  <c r="F140" i="36"/>
  <c r="F139" i="36"/>
  <c r="F138" i="36"/>
  <c r="F137" i="36"/>
  <c r="F136" i="36"/>
  <c r="F134" i="36"/>
  <c r="F133" i="36"/>
  <c r="F132" i="36"/>
  <c r="F131" i="36"/>
  <c r="F130" i="36"/>
  <c r="F129" i="36"/>
  <c r="F127" i="36"/>
  <c r="F126" i="36"/>
  <c r="F125" i="36"/>
  <c r="F123" i="36"/>
  <c r="F121" i="36"/>
  <c r="F120" i="36"/>
  <c r="F119" i="36"/>
  <c r="F118" i="36"/>
  <c r="F116" i="36"/>
  <c r="F115" i="36"/>
  <c r="F114" i="36"/>
  <c r="F113" i="36"/>
  <c r="F112" i="36"/>
  <c r="F111" i="36"/>
  <c r="F110" i="36"/>
  <c r="F109" i="36"/>
  <c r="F108" i="36"/>
  <c r="F107" i="36"/>
  <c r="H106" i="36"/>
  <c r="F106" i="36"/>
  <c r="F105" i="36"/>
  <c r="F104" i="36"/>
  <c r="F103" i="36"/>
  <c r="F102" i="36"/>
  <c r="F101" i="36"/>
  <c r="F100" i="36"/>
  <c r="F99" i="36"/>
  <c r="F98" i="36"/>
  <c r="F97" i="36"/>
  <c r="F96" i="36"/>
  <c r="F95" i="36"/>
  <c r="F94" i="36"/>
  <c r="F92" i="36"/>
  <c r="F91" i="36"/>
  <c r="F89" i="36"/>
  <c r="F86" i="36"/>
  <c r="F85" i="36"/>
  <c r="F84" i="36"/>
  <c r="F83" i="36"/>
  <c r="F82" i="36"/>
  <c r="F81" i="36"/>
  <c r="F80" i="36"/>
  <c r="F79" i="36"/>
  <c r="F78" i="36"/>
  <c r="F75" i="36"/>
  <c r="F74" i="36"/>
  <c r="F73" i="36"/>
  <c r="F72" i="36"/>
  <c r="F71" i="36"/>
  <c r="F70" i="36"/>
  <c r="F69" i="36"/>
  <c r="F68" i="36"/>
  <c r="F67" i="36"/>
  <c r="F66" i="36"/>
  <c r="F65" i="36"/>
  <c r="F64" i="36"/>
  <c r="F61" i="36"/>
  <c r="F60" i="36"/>
  <c r="F59" i="36"/>
  <c r="F58" i="36"/>
  <c r="F57" i="36"/>
  <c r="F56" i="36"/>
  <c r="F55" i="36"/>
  <c r="F54" i="36"/>
  <c r="F51" i="36"/>
  <c r="F50" i="36"/>
  <c r="F49" i="36"/>
  <c r="F48" i="36"/>
  <c r="F47" i="36"/>
  <c r="F45" i="36"/>
  <c r="F44" i="36"/>
  <c r="F43" i="36"/>
  <c r="F42" i="36"/>
  <c r="F41" i="36"/>
  <c r="F40" i="36"/>
  <c r="F39" i="36"/>
  <c r="F38" i="36"/>
  <c r="F35" i="36"/>
  <c r="F34" i="36"/>
  <c r="F33" i="36"/>
  <c r="F32" i="36"/>
  <c r="F31" i="36"/>
  <c r="F30" i="36"/>
  <c r="F29" i="36"/>
  <c r="F28" i="36"/>
  <c r="F27" i="36"/>
  <c r="F26" i="36"/>
  <c r="F25" i="36"/>
  <c r="J24" i="36"/>
  <c r="F23" i="36"/>
  <c r="F22" i="36"/>
  <c r="F20" i="36"/>
  <c r="F19" i="36"/>
  <c r="H18" i="36"/>
  <c r="F18" i="36"/>
  <c r="F16" i="36"/>
  <c r="F15" i="36"/>
  <c r="F14" i="36"/>
  <c r="F12" i="36"/>
  <c r="F11" i="36"/>
  <c r="F10" i="36"/>
  <c r="F9" i="36"/>
  <c r="F8" i="36"/>
  <c r="F7" i="36"/>
  <c r="F6" i="36"/>
  <c r="F163" i="36" s="1"/>
  <c r="D20" i="35"/>
  <c r="I14" i="35"/>
  <c r="I16" i="35" s="1"/>
  <c r="I17" i="35" s="1"/>
  <c r="E13" i="35"/>
  <c r="E12" i="35"/>
  <c r="E7" i="35"/>
  <c r="E6" i="35"/>
  <c r="E20" i="35" s="1"/>
  <c r="D47" i="34"/>
  <c r="E33" i="34"/>
  <c r="E32" i="34"/>
  <c r="E31" i="34"/>
  <c r="E30" i="34"/>
  <c r="E29" i="34"/>
  <c r="E26" i="34"/>
  <c r="E25" i="34"/>
  <c r="E21" i="34"/>
  <c r="E20" i="34"/>
  <c r="E19" i="34"/>
  <c r="E18" i="34"/>
  <c r="I17" i="34"/>
  <c r="I44" i="34" s="1"/>
  <c r="I45" i="34" s="1"/>
  <c r="E15" i="34"/>
  <c r="E12" i="34"/>
  <c r="E8" i="34"/>
  <c r="E7" i="34"/>
  <c r="E47" i="34" s="1"/>
  <c r="D13" i="33"/>
  <c r="I11" i="33"/>
  <c r="E8" i="33"/>
  <c r="E7" i="33"/>
  <c r="E13" i="33" s="1"/>
  <c r="D70" i="32"/>
  <c r="E24" i="32"/>
  <c r="E23" i="32"/>
  <c r="E22" i="32"/>
  <c r="E21" i="32"/>
  <c r="E20" i="32"/>
  <c r="E19" i="32"/>
  <c r="E18" i="32"/>
  <c r="E16" i="32"/>
  <c r="I15" i="32"/>
  <c r="I50" i="32" s="1"/>
  <c r="I51" i="32" s="1"/>
  <c r="E15" i="32"/>
  <c r="E14" i="32"/>
  <c r="E13" i="32"/>
  <c r="E12" i="32"/>
  <c r="E11" i="32"/>
  <c r="E10" i="32"/>
  <c r="E9" i="32"/>
  <c r="E8" i="32"/>
  <c r="E7" i="32"/>
  <c r="E6" i="32"/>
  <c r="E70" i="32" s="1"/>
  <c r="D52" i="31"/>
  <c r="I31" i="31"/>
  <c r="E24" i="31"/>
  <c r="E23" i="31"/>
  <c r="E22" i="31"/>
  <c r="E21" i="31"/>
  <c r="E20" i="31"/>
  <c r="E19" i="31"/>
  <c r="E18" i="31"/>
  <c r="E16" i="31"/>
  <c r="E15" i="31"/>
  <c r="E14" i="31"/>
  <c r="E13" i="31"/>
  <c r="E12" i="31"/>
  <c r="E11" i="31"/>
  <c r="E10" i="31"/>
  <c r="E9" i="31"/>
  <c r="E8" i="31"/>
  <c r="E7" i="31"/>
  <c r="E52" i="31" s="1"/>
  <c r="E6" i="31"/>
  <c r="D32" i="30"/>
  <c r="E29" i="30"/>
  <c r="E27" i="30"/>
  <c r="I26" i="30"/>
  <c r="E26" i="30"/>
  <c r="E25" i="30"/>
  <c r="E23" i="30"/>
  <c r="E22" i="30"/>
  <c r="E21" i="30"/>
  <c r="E18" i="30"/>
  <c r="E17" i="30"/>
  <c r="E16" i="30"/>
  <c r="E15" i="30"/>
  <c r="E14" i="30"/>
  <c r="E13" i="30"/>
  <c r="E12" i="30"/>
  <c r="E11" i="30"/>
  <c r="E10" i="30"/>
  <c r="E9" i="30"/>
  <c r="E8" i="30"/>
  <c r="E7" i="30"/>
  <c r="E32" i="30" s="1"/>
  <c r="E6" i="30"/>
  <c r="E19" i="29"/>
  <c r="D19" i="29"/>
  <c r="I13" i="29"/>
  <c r="E6" i="29"/>
  <c r="E19" i="28"/>
  <c r="D19" i="28"/>
  <c r="I13" i="28"/>
  <c r="E6" i="28"/>
  <c r="D19" i="27"/>
  <c r="I13" i="27"/>
  <c r="E7" i="27"/>
  <c r="E19" i="27" s="1"/>
  <c r="E6" i="27"/>
  <c r="E19" i="26"/>
  <c r="D19" i="26"/>
  <c r="D20" i="26" s="1"/>
  <c r="F16" i="26"/>
  <c r="J13" i="26"/>
  <c r="F13" i="26"/>
  <c r="F12" i="26"/>
  <c r="F9" i="26"/>
  <c r="F8" i="26"/>
  <c r="F7" i="26"/>
  <c r="F19" i="26" s="1"/>
  <c r="F6" i="26"/>
  <c r="E19" i="25"/>
  <c r="D19" i="25"/>
  <c r="I7" i="25"/>
  <c r="E22" i="24"/>
  <c r="D19" i="24"/>
  <c r="E15" i="24"/>
  <c r="E14" i="24"/>
  <c r="E13" i="24"/>
  <c r="E12" i="24"/>
  <c r="E11" i="24"/>
  <c r="E10" i="24"/>
  <c r="E9" i="24"/>
  <c r="E8" i="24"/>
  <c r="I7" i="24"/>
  <c r="E7" i="24"/>
  <c r="E19" i="24" s="1"/>
  <c r="D32" i="23"/>
  <c r="I16" i="23"/>
  <c r="I19" i="23" s="1"/>
  <c r="I20" i="23" s="1"/>
  <c r="E10" i="23"/>
  <c r="E8" i="23"/>
  <c r="E7" i="23"/>
  <c r="E6" i="23"/>
  <c r="E32" i="23" s="1"/>
  <c r="D31" i="22"/>
  <c r="G28" i="22"/>
  <c r="E26" i="22"/>
  <c r="E23" i="22"/>
  <c r="E21" i="22"/>
  <c r="E20" i="22"/>
  <c r="E17" i="22"/>
  <c r="G16" i="22"/>
  <c r="I15" i="22"/>
  <c r="I18" i="22" s="1"/>
  <c r="I19" i="22" s="1"/>
  <c r="E14" i="22"/>
  <c r="E13" i="22"/>
  <c r="E12" i="22"/>
  <c r="E11" i="22"/>
  <c r="E10" i="22"/>
  <c r="K8" i="22"/>
  <c r="E7" i="22"/>
  <c r="E6" i="22"/>
  <c r="E31" i="22" s="1"/>
  <c r="G32" i="21"/>
  <c r="D32" i="21"/>
  <c r="E31" i="21"/>
  <c r="E30" i="21"/>
  <c r="E29" i="21"/>
  <c r="E22" i="21"/>
  <c r="I21" i="21"/>
  <c r="E14" i="21"/>
  <c r="E32" i="21" s="1"/>
  <c r="D26" i="20"/>
  <c r="I28" i="20" s="1"/>
  <c r="I29" i="20" s="1"/>
  <c r="I19" i="20"/>
  <c r="E7" i="20"/>
  <c r="E6" i="20"/>
  <c r="E26" i="20" s="1"/>
  <c r="I19" i="19"/>
  <c r="D19" i="19"/>
  <c r="E13" i="19"/>
  <c r="E11" i="19"/>
  <c r="E10" i="19"/>
  <c r="E9" i="19"/>
  <c r="E8" i="19"/>
  <c r="E7" i="19"/>
  <c r="E6" i="19"/>
  <c r="E19" i="19" s="1"/>
  <c r="D65" i="18"/>
  <c r="F37" i="18"/>
  <c r="F36" i="18"/>
  <c r="F32" i="18"/>
  <c r="F31" i="18"/>
  <c r="F30" i="18"/>
  <c r="F26" i="18"/>
  <c r="F25" i="18"/>
  <c r="F24" i="18"/>
  <c r="F23" i="18"/>
  <c r="F22" i="18"/>
  <c r="F21" i="18"/>
  <c r="F20" i="18"/>
  <c r="F19" i="18"/>
  <c r="F18" i="18"/>
  <c r="F17" i="18"/>
  <c r="F15" i="18"/>
  <c r="F14" i="18"/>
  <c r="F13" i="18"/>
  <c r="F12" i="18"/>
  <c r="F11" i="18"/>
  <c r="J10" i="18"/>
  <c r="F10" i="18"/>
  <c r="F9" i="18"/>
  <c r="F8" i="18"/>
  <c r="F7" i="18"/>
  <c r="F6" i="18"/>
  <c r="D34" i="17"/>
  <c r="I18" i="17"/>
  <c r="I21" i="17" s="1"/>
  <c r="I22" i="17" s="1"/>
  <c r="E7" i="17"/>
  <c r="E6" i="17"/>
  <c r="E34" i="17" s="1"/>
  <c r="E50" i="16"/>
  <c r="D50" i="16"/>
  <c r="F49" i="16"/>
  <c r="J48" i="16"/>
  <c r="F48" i="16"/>
  <c r="F47" i="16"/>
  <c r="H46" i="16"/>
  <c r="F36" i="16"/>
  <c r="F33" i="16"/>
  <c r="F32" i="16"/>
  <c r="F31" i="16"/>
  <c r="F30" i="16"/>
  <c r="F29" i="16"/>
  <c r="F28" i="16"/>
  <c r="F27" i="16"/>
  <c r="F25" i="16"/>
  <c r="F24" i="16"/>
  <c r="F22" i="16"/>
  <c r="F21" i="16"/>
  <c r="F20" i="16"/>
  <c r="F18" i="16"/>
  <c r="F15" i="16"/>
  <c r="F14" i="16"/>
  <c r="F13" i="16"/>
  <c r="F12" i="16"/>
  <c r="F11" i="16"/>
  <c r="F10" i="16"/>
  <c r="F9" i="16"/>
  <c r="F8" i="16"/>
  <c r="F6" i="16"/>
  <c r="F50" i="16" s="1"/>
  <c r="E17" i="15"/>
  <c r="D15" i="15"/>
  <c r="E13" i="15"/>
  <c r="E12" i="15"/>
  <c r="E11" i="15"/>
  <c r="E9" i="15"/>
  <c r="E8" i="15"/>
  <c r="E7" i="15"/>
  <c r="E15" i="15" s="1"/>
  <c r="E6" i="15"/>
  <c r="E13" i="14"/>
  <c r="D13" i="14"/>
  <c r="E6" i="14"/>
  <c r="E45" i="13"/>
  <c r="D45" i="13"/>
  <c r="J44" i="13"/>
  <c r="F43" i="13"/>
  <c r="F41" i="13"/>
  <c r="F40" i="13"/>
  <c r="F37" i="13"/>
  <c r="F36" i="13"/>
  <c r="F35" i="13"/>
  <c r="F34" i="13"/>
  <c r="F33" i="13"/>
  <c r="F32" i="13"/>
  <c r="F31" i="13"/>
  <c r="F30" i="13"/>
  <c r="F28" i="13"/>
  <c r="F27" i="13"/>
  <c r="F26" i="13"/>
  <c r="F25" i="13"/>
  <c r="F24" i="13"/>
  <c r="F23" i="13"/>
  <c r="F22" i="13"/>
  <c r="F21" i="13"/>
  <c r="F20" i="13"/>
  <c r="F19" i="13"/>
  <c r="F17" i="13"/>
  <c r="F16" i="13"/>
  <c r="F14" i="13"/>
  <c r="F12" i="13"/>
  <c r="F11" i="13"/>
  <c r="F10" i="13"/>
  <c r="F9" i="13"/>
  <c r="F8" i="13"/>
  <c r="F7" i="13"/>
  <c r="F45" i="13" s="1"/>
  <c r="F6" i="13"/>
  <c r="D43" i="12"/>
  <c r="E39" i="12"/>
  <c r="E38" i="12"/>
  <c r="E37" i="12"/>
  <c r="E36" i="12"/>
  <c r="E35" i="12"/>
  <c r="E31" i="12"/>
  <c r="E30" i="12"/>
  <c r="E28" i="12"/>
  <c r="E27" i="12"/>
  <c r="E26" i="12"/>
  <c r="E25" i="12"/>
  <c r="E23" i="12"/>
  <c r="E22" i="12"/>
  <c r="E21" i="12"/>
  <c r="I19" i="12"/>
  <c r="E17" i="12"/>
  <c r="E16" i="12"/>
  <c r="E14" i="12"/>
  <c r="E13" i="12"/>
  <c r="E11" i="12"/>
  <c r="E10" i="12"/>
  <c r="E8" i="12"/>
  <c r="E6" i="12"/>
  <c r="E43" i="12" s="1"/>
  <c r="D70" i="11"/>
  <c r="E59" i="11"/>
  <c r="E58" i="11"/>
  <c r="E56" i="11"/>
  <c r="E55" i="11"/>
  <c r="E54" i="11"/>
  <c r="E52" i="11"/>
  <c r="E51" i="11"/>
  <c r="E50" i="11"/>
  <c r="E49" i="11"/>
  <c r="E48" i="11"/>
  <c r="E47" i="11"/>
  <c r="E46" i="11"/>
  <c r="E45" i="11"/>
  <c r="E43" i="11"/>
  <c r="E42" i="11"/>
  <c r="E41" i="11"/>
  <c r="E39" i="11"/>
  <c r="E38" i="11"/>
  <c r="E36" i="11"/>
  <c r="E34" i="11"/>
  <c r="E30" i="11"/>
  <c r="E29" i="11"/>
  <c r="E27" i="11"/>
  <c r="E26" i="11"/>
  <c r="E23" i="11"/>
  <c r="E22" i="11"/>
  <c r="E19" i="11"/>
  <c r="E18" i="11"/>
  <c r="E16" i="11"/>
  <c r="I15" i="11"/>
  <c r="I50" i="11" s="1"/>
  <c r="I51" i="11" s="1"/>
  <c r="E15" i="11"/>
  <c r="E14" i="11"/>
  <c r="E12" i="11"/>
  <c r="E11" i="11"/>
  <c r="E10" i="11"/>
  <c r="E9" i="11"/>
  <c r="E7" i="11"/>
  <c r="E6" i="11"/>
  <c r="E70" i="11" s="1"/>
  <c r="D18" i="10"/>
  <c r="E15" i="10"/>
  <c r="J14" i="10"/>
  <c r="J18" i="10" s="1"/>
  <c r="E13" i="10"/>
  <c r="E11" i="10"/>
  <c r="E18" i="10" s="1"/>
  <c r="E9" i="10"/>
  <c r="E8" i="10"/>
  <c r="E7" i="10"/>
  <c r="E6" i="10"/>
  <c r="D16" i="9"/>
  <c r="E13" i="9"/>
  <c r="E12" i="9"/>
  <c r="I10" i="9"/>
  <c r="E9" i="9"/>
  <c r="G8" i="9"/>
  <c r="E8" i="9"/>
  <c r="E7" i="9"/>
  <c r="E6" i="9"/>
  <c r="E19" i="8"/>
  <c r="D19" i="8"/>
  <c r="I16" i="8" s="1"/>
  <c r="I17" i="8" s="1"/>
  <c r="E19" i="7"/>
  <c r="D19" i="7"/>
  <c r="I16" i="7" s="1"/>
  <c r="I17" i="7" s="1"/>
  <c r="E19" i="6"/>
  <c r="D19" i="6"/>
  <c r="I16" i="6" s="1"/>
  <c r="I17" i="6" s="1"/>
  <c r="E6" i="6"/>
  <c r="D19" i="5"/>
  <c r="I16" i="5" s="1"/>
  <c r="I17" i="5" s="1"/>
  <c r="E7" i="5"/>
  <c r="E19" i="5" s="1"/>
  <c r="E6" i="5"/>
  <c r="E291" i="4"/>
  <c r="D291" i="4"/>
  <c r="F284" i="4"/>
  <c r="F283" i="4"/>
  <c r="F282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3" i="4"/>
  <c r="F262" i="4"/>
  <c r="F260" i="4"/>
  <c r="F259" i="4"/>
  <c r="F258" i="4"/>
  <c r="F257" i="4"/>
  <c r="F255" i="4"/>
  <c r="F254" i="4"/>
  <c r="F253" i="4"/>
  <c r="F252" i="4"/>
  <c r="F251" i="4"/>
  <c r="F250" i="4"/>
  <c r="F249" i="4"/>
  <c r="F248" i="4"/>
  <c r="F246" i="4"/>
  <c r="F245" i="4"/>
  <c r="F244" i="4"/>
  <c r="F243" i="4"/>
  <c r="F242" i="4"/>
  <c r="F241" i="4"/>
  <c r="F240" i="4"/>
  <c r="F239" i="4"/>
  <c r="F238" i="4"/>
  <c r="F237" i="4"/>
  <c r="F236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1" i="4"/>
  <c r="F220" i="4"/>
  <c r="F219" i="4"/>
  <c r="F218" i="4"/>
  <c r="F217" i="4"/>
  <c r="F216" i="4"/>
  <c r="F215" i="4"/>
  <c r="F214" i="4"/>
  <c r="F213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8" i="4"/>
  <c r="F197" i="4"/>
  <c r="F196" i="4"/>
  <c r="F195" i="4"/>
  <c r="F194" i="4"/>
  <c r="F193" i="4"/>
  <c r="F192" i="4"/>
  <c r="F191" i="4"/>
  <c r="F190" i="4"/>
  <c r="F188" i="4"/>
  <c r="F187" i="4"/>
  <c r="F186" i="4"/>
  <c r="F184" i="4"/>
  <c r="F183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6" i="4"/>
  <c r="F165" i="4"/>
  <c r="F164" i="4"/>
  <c r="F163" i="4"/>
  <c r="F162" i="4"/>
  <c r="F161" i="4"/>
  <c r="F159" i="4"/>
  <c r="F158" i="4"/>
  <c r="F157" i="4"/>
  <c r="F156" i="4"/>
  <c r="F154" i="4"/>
  <c r="F153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2" i="4"/>
  <c r="F131" i="4"/>
  <c r="F130" i="4"/>
  <c r="F129" i="4"/>
  <c r="F128" i="4"/>
  <c r="F124" i="4"/>
  <c r="F123" i="4"/>
  <c r="F122" i="4"/>
  <c r="F121" i="4"/>
  <c r="F120" i="4"/>
  <c r="F119" i="4"/>
  <c r="F118" i="4"/>
  <c r="F117" i="4"/>
  <c r="F116" i="4"/>
  <c r="F115" i="4"/>
  <c r="F114" i="4"/>
  <c r="F110" i="4"/>
  <c r="F107" i="4"/>
  <c r="F106" i="4"/>
  <c r="F105" i="4"/>
  <c r="F104" i="4"/>
  <c r="F103" i="4"/>
  <c r="F102" i="4"/>
  <c r="F100" i="4"/>
  <c r="F99" i="4"/>
  <c r="F98" i="4"/>
  <c r="F97" i="4"/>
  <c r="F96" i="4"/>
  <c r="F95" i="4"/>
  <c r="F93" i="4"/>
  <c r="F92" i="4"/>
  <c r="F91" i="4"/>
  <c r="F89" i="4"/>
  <c r="F88" i="4"/>
  <c r="F87" i="4"/>
  <c r="F85" i="4"/>
  <c r="F84" i="4"/>
  <c r="F82" i="4"/>
  <c r="F81" i="4"/>
  <c r="F80" i="4"/>
  <c r="F79" i="4"/>
  <c r="F78" i="4"/>
  <c r="F77" i="4"/>
  <c r="F75" i="4"/>
  <c r="F74" i="4"/>
  <c r="F72" i="4"/>
  <c r="F71" i="4"/>
  <c r="F70" i="4"/>
  <c r="F69" i="4"/>
  <c r="F68" i="4"/>
  <c r="F67" i="4"/>
  <c r="F65" i="4"/>
  <c r="F64" i="4"/>
  <c r="F63" i="4"/>
  <c r="F62" i="4"/>
  <c r="F61" i="4"/>
  <c r="F59" i="4"/>
  <c r="F58" i="4"/>
  <c r="F56" i="4"/>
  <c r="F55" i="4"/>
  <c r="F54" i="4"/>
  <c r="F53" i="4"/>
  <c r="F52" i="4"/>
  <c r="F51" i="4"/>
  <c r="F50" i="4"/>
  <c r="F49" i="4"/>
  <c r="F47" i="4"/>
  <c r="F46" i="4"/>
  <c r="F45" i="4"/>
  <c r="F44" i="4"/>
  <c r="F43" i="4"/>
  <c r="F42" i="4"/>
  <c r="F40" i="4"/>
  <c r="F39" i="4"/>
  <c r="F38" i="4"/>
  <c r="F37" i="4"/>
  <c r="F36" i="4"/>
  <c r="F35" i="4"/>
  <c r="J34" i="4"/>
  <c r="F34" i="4"/>
  <c r="K32" i="4"/>
  <c r="F32" i="4"/>
  <c r="K31" i="4"/>
  <c r="F31" i="4"/>
  <c r="K30" i="4"/>
  <c r="F30" i="4"/>
  <c r="K29" i="4"/>
  <c r="F29" i="4"/>
  <c r="K28" i="4"/>
  <c r="F28" i="4"/>
  <c r="F25" i="4"/>
  <c r="F24" i="4"/>
  <c r="L22" i="4"/>
  <c r="F21" i="4"/>
  <c r="F20" i="4"/>
  <c r="F19" i="4"/>
  <c r="J18" i="4"/>
  <c r="N19" i="4" s="1"/>
  <c r="F18" i="4"/>
  <c r="F15" i="4"/>
  <c r="F14" i="4"/>
  <c r="F13" i="4"/>
  <c r="O12" i="4"/>
  <c r="F11" i="4"/>
  <c r="F9" i="4"/>
  <c r="F6" i="4"/>
  <c r="F291" i="4" s="1"/>
  <c r="E26" i="3"/>
  <c r="D23" i="3"/>
  <c r="I17" i="3"/>
  <c r="I20" i="3" s="1"/>
  <c r="I21" i="3" s="1"/>
  <c r="E16" i="3"/>
  <c r="E12" i="3"/>
  <c r="E11" i="3"/>
  <c r="E9" i="3"/>
  <c r="E8" i="3"/>
  <c r="E23" i="3" s="1"/>
  <c r="E7" i="3"/>
  <c r="E6" i="3"/>
  <c r="D170" i="2"/>
  <c r="E165" i="2"/>
  <c r="E164" i="2"/>
  <c r="E163" i="2"/>
  <c r="E162" i="2"/>
  <c r="E161" i="2"/>
  <c r="E160" i="2"/>
  <c r="E159" i="2"/>
  <c r="E158" i="2"/>
  <c r="E157" i="2"/>
  <c r="E156" i="2"/>
  <c r="E153" i="2"/>
  <c r="E152" i="2"/>
  <c r="E151" i="2"/>
  <c r="E150" i="2"/>
  <c r="E149" i="2"/>
  <c r="E148" i="2"/>
  <c r="E147" i="2"/>
  <c r="E144" i="2"/>
  <c r="E142" i="2"/>
  <c r="E141" i="2"/>
  <c r="E140" i="2"/>
  <c r="E139" i="2"/>
  <c r="E138" i="2"/>
  <c r="E137" i="2"/>
  <c r="E135" i="2"/>
  <c r="E131" i="2"/>
  <c r="E130" i="2"/>
  <c r="E129" i="2"/>
  <c r="E128" i="2"/>
  <c r="E127" i="2"/>
  <c r="E126" i="2"/>
  <c r="E125" i="2"/>
  <c r="E122" i="2"/>
  <c r="E121" i="2"/>
  <c r="E120" i="2"/>
  <c r="E119" i="2"/>
  <c r="E170" i="2" s="1"/>
  <c r="E118" i="2"/>
  <c r="E117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8" i="2"/>
  <c r="E97" i="2"/>
  <c r="E95" i="2"/>
  <c r="E94" i="2"/>
  <c r="E92" i="2"/>
  <c r="E89" i="2"/>
  <c r="E88" i="2"/>
  <c r="E86" i="2"/>
  <c r="E85" i="2"/>
  <c r="E84" i="2"/>
  <c r="E83" i="2"/>
  <c r="E82" i="2"/>
  <c r="E81" i="2"/>
  <c r="K34" i="2" s="1"/>
  <c r="E79" i="2"/>
  <c r="E78" i="2"/>
  <c r="E77" i="2"/>
  <c r="E76" i="2"/>
  <c r="E75" i="2"/>
  <c r="E73" i="2"/>
  <c r="E72" i="2"/>
  <c r="E71" i="2"/>
  <c r="E70" i="2"/>
  <c r="E68" i="2"/>
  <c r="E67" i="2"/>
  <c r="E66" i="2"/>
  <c r="E63" i="2"/>
  <c r="E62" i="2"/>
  <c r="E61" i="2"/>
  <c r="E60" i="2"/>
  <c r="E58" i="2"/>
  <c r="E57" i="2"/>
  <c r="E56" i="2"/>
  <c r="E55" i="2"/>
  <c r="E53" i="2"/>
  <c r="E52" i="2"/>
  <c r="E51" i="2"/>
  <c r="E50" i="2"/>
  <c r="E49" i="2"/>
  <c r="E47" i="2"/>
  <c r="E46" i="2"/>
  <c r="E45" i="2"/>
  <c r="E44" i="2"/>
  <c r="E43" i="2"/>
  <c r="E42" i="2"/>
  <c r="E40" i="2"/>
  <c r="E39" i="2"/>
  <c r="E38" i="2"/>
  <c r="E37" i="2"/>
  <c r="E36" i="2"/>
  <c r="E35" i="2"/>
  <c r="J34" i="2"/>
  <c r="I34" i="2"/>
  <c r="H34" i="2"/>
  <c r="E34" i="2"/>
  <c r="E32" i="2"/>
  <c r="E31" i="2"/>
  <c r="E29" i="2"/>
  <c r="E28" i="2"/>
  <c r="E27" i="2"/>
  <c r="E26" i="2"/>
  <c r="E25" i="2"/>
  <c r="E24" i="2"/>
  <c r="E23" i="2"/>
  <c r="E22" i="2"/>
  <c r="E21" i="2"/>
  <c r="E20" i="2"/>
  <c r="I19" i="2"/>
  <c r="I28" i="2" s="1"/>
  <c r="I29" i="2" s="1"/>
  <c r="E19" i="2"/>
  <c r="E18" i="2"/>
  <c r="E17" i="2"/>
  <c r="E12" i="2"/>
  <c r="E11" i="2"/>
  <c r="E9" i="2"/>
  <c r="E8" i="2"/>
  <c r="E7" i="2"/>
  <c r="E6" i="2"/>
  <c r="J21" i="4" l="1"/>
  <c r="J23" i="4" l="1"/>
  <c r="J22" i="4"/>
</calcChain>
</file>

<file path=xl/sharedStrings.xml><?xml version="1.0" encoding="utf-8"?>
<sst xmlns="http://schemas.openxmlformats.org/spreadsheetml/2006/main" count="3592" uniqueCount="1262">
  <si>
    <t>2 Mareeba Cres, Bayswater</t>
  </si>
  <si>
    <t>TOTAL OUTLAYS</t>
  </si>
  <si>
    <t>MONEYS IN</t>
  </si>
  <si>
    <t>Grace Lo</t>
  </si>
  <si>
    <t>Date</t>
  </si>
  <si>
    <t>Item</t>
  </si>
  <si>
    <t>Blue Ladder</t>
  </si>
  <si>
    <t>GST</t>
  </si>
  <si>
    <t>Method</t>
  </si>
  <si>
    <t>Amount</t>
  </si>
  <si>
    <t>Claim</t>
  </si>
  <si>
    <t>21/08/24</t>
  </si>
  <si>
    <t>Design By Kilik INV # 2MAR-001</t>
  </si>
  <si>
    <t>TRANSFER</t>
  </si>
  <si>
    <t>22/08/24</t>
  </si>
  <si>
    <t>26/08/24</t>
  </si>
  <si>
    <t>Bunnings picked up by BIlly</t>
  </si>
  <si>
    <t>27/08/24</t>
  </si>
  <si>
    <t>28/08/24</t>
  </si>
  <si>
    <t>Bunnings INV 6140/01973166</t>
  </si>
  <si>
    <t>CARD</t>
  </si>
  <si>
    <t>29/08/24</t>
  </si>
  <si>
    <t>Andy Demo Crew 4-7pm</t>
  </si>
  <si>
    <t>CASH</t>
  </si>
  <si>
    <t>Bunnings INV 6448/09483194</t>
  </si>
  <si>
    <t>20/11/24</t>
  </si>
  <si>
    <t>30/08/24</t>
  </si>
  <si>
    <t>Bunnings INV Picked up by Andrew</t>
  </si>
  <si>
    <t>19/12/24</t>
  </si>
  <si>
    <t>FENCE</t>
  </si>
  <si>
    <t>31/08/24</t>
  </si>
  <si>
    <t>Wages - Luke (1 day)</t>
  </si>
  <si>
    <t>GARDEN</t>
  </si>
  <si>
    <t>Wages - Andrew (1 day)</t>
  </si>
  <si>
    <t>Wages - Alan (3 days)</t>
  </si>
  <si>
    <t>Wages - Matt (1.5 days)</t>
  </si>
  <si>
    <t>Wages - Billy INV0117</t>
  </si>
  <si>
    <t>Budget Bin (20m Light) INV 142836</t>
  </si>
  <si>
    <t>Budget Bin (20m Light) INV 142850</t>
  </si>
  <si>
    <t>Budget Bin (12m Light) INV 1412858</t>
  </si>
  <si>
    <t>Bunnings INV 6140/01975633</t>
  </si>
  <si>
    <t>Bunnings INV 6042/01771686</t>
  </si>
  <si>
    <t>Bunnings INV 6042/01771691</t>
  </si>
  <si>
    <t>Bunnings INV 6042/00134425</t>
  </si>
  <si>
    <t>Bowen INV 17051534 (Picked up by John)</t>
  </si>
  <si>
    <t>Bunnings Materials Picked up by Billy INV0119</t>
  </si>
  <si>
    <t>Bekkers Window 50% Deposit (Order 8545 V2)</t>
  </si>
  <si>
    <t>Bunnings INV 6246/01130982</t>
  </si>
  <si>
    <t>PROFIT</t>
  </si>
  <si>
    <t>Wages - Billy INV0119</t>
  </si>
  <si>
    <t>MARGIN</t>
  </si>
  <si>
    <t xml:space="preserve">Wages - Andy (1 day) </t>
  </si>
  <si>
    <t>Bunnings INV 6228/01678173</t>
  </si>
  <si>
    <t>13/09/24</t>
  </si>
  <si>
    <t>Bunnings INV 6042/01777834</t>
  </si>
  <si>
    <t>DIRECTOR PM FEE SUMMARY</t>
  </si>
  <si>
    <t>15/09/24</t>
  </si>
  <si>
    <t>Wages - Solvi (1 day)</t>
  </si>
  <si>
    <t>Matt</t>
  </si>
  <si>
    <t>16/09/24</t>
  </si>
  <si>
    <t>Kennards Hire</t>
  </si>
  <si>
    <t>19/09/24</t>
  </si>
  <si>
    <t>Mitre10 INV 240704306</t>
  </si>
  <si>
    <t>TOTAL</t>
  </si>
  <si>
    <t>22/09/24</t>
  </si>
  <si>
    <t>BMD Heating &amp; Cooling INV 732</t>
  </si>
  <si>
    <t>24/09/24</t>
  </si>
  <si>
    <t>Eastside Pro Electrics INV 462</t>
  </si>
  <si>
    <t>Tony</t>
  </si>
  <si>
    <t>26/09/24</t>
  </si>
  <si>
    <t>Mitre10 INV 240704708</t>
  </si>
  <si>
    <t>Bunnings INV Picked up by Billy</t>
  </si>
  <si>
    <t>29/09/24</t>
  </si>
  <si>
    <t>Wages - Billy INV0126 (1 day)</t>
  </si>
  <si>
    <t>Wages - Alan (1 day)</t>
  </si>
  <si>
    <t>30/09/24</t>
  </si>
  <si>
    <t>E&amp;S Appliances</t>
  </si>
  <si>
    <t>Mitre10 INV 215104006</t>
  </si>
  <si>
    <t>AMEX</t>
  </si>
  <si>
    <t xml:space="preserve">Bowens INV Picked up by BIlly </t>
  </si>
  <si>
    <t xml:space="preserve">Bunnings INV Picked up by Billy </t>
  </si>
  <si>
    <t xml:space="preserve">Wages - Ibby INV2512 </t>
  </si>
  <si>
    <t xml:space="preserve">Wages - Alan (2 days) </t>
  </si>
  <si>
    <t>Wages - Billy  INV0128</t>
  </si>
  <si>
    <t>Design By Kilik INV # 2MAR-002 (Balance of W/D)</t>
  </si>
  <si>
    <t xml:space="preserve">Vector Signs (Billy) </t>
  </si>
  <si>
    <r>
      <rPr>
        <sz val="10"/>
        <rFont val="Arial"/>
      </rPr>
      <t xml:space="preserve">AMEX </t>
    </r>
    <r>
      <rPr>
        <u/>
        <sz val="10"/>
        <color rgb="FF1155CC"/>
        <rFont val="Arial"/>
      </rPr>
      <t>Pay.com.au</t>
    </r>
  </si>
  <si>
    <t>13/10/24</t>
  </si>
  <si>
    <t>Wages - Hayden Sanchez INV001 (5 days)</t>
  </si>
  <si>
    <t>Wages - Billy (4 days) INV0130</t>
  </si>
  <si>
    <t>15/10/24</t>
  </si>
  <si>
    <t>Bunnings Picked up by Jake</t>
  </si>
  <si>
    <t xml:space="preserve">Bowens </t>
  </si>
  <si>
    <t>16/10/24</t>
  </si>
  <si>
    <t>Mitre10 INV 505058751</t>
  </si>
  <si>
    <t xml:space="preserve">Hass Roofing Deposit </t>
  </si>
  <si>
    <t>Bowens 17093228 (Decking Materials)</t>
  </si>
  <si>
    <t>17/10/24</t>
  </si>
  <si>
    <t>20/10/24</t>
  </si>
  <si>
    <t>Wages - Hayden Sanchez INV002 (2 days)</t>
  </si>
  <si>
    <t>Wages - Jake (1 day)</t>
  </si>
  <si>
    <t>Wages - Billy Le (2 days)</t>
  </si>
  <si>
    <t>22/10/24</t>
  </si>
  <si>
    <t>RG Timber and Fencing Delivery</t>
  </si>
  <si>
    <t>Bunnings INV picked up by Billy</t>
  </si>
  <si>
    <t>23/10/24</t>
  </si>
  <si>
    <t>Andy's Crew (built front fence)</t>
  </si>
  <si>
    <t>24/10/24</t>
  </si>
  <si>
    <t>Budget Bin 10m INV143071</t>
  </si>
  <si>
    <t xml:space="preserve">Bowens #17107861 </t>
  </si>
  <si>
    <t>Mitre10 INV 240705976</t>
  </si>
  <si>
    <t>25/10/24</t>
  </si>
  <si>
    <t>Mitre10 INV 240706299</t>
  </si>
  <si>
    <t xml:space="preserve">Hassan Azman (Roof) INV 2 </t>
  </si>
  <si>
    <t>27/10/24</t>
  </si>
  <si>
    <t>Wage - Hayden Sanchez INV003 (2 days)</t>
  </si>
  <si>
    <t>Wage - Billy INV0134 (2.5 days)</t>
  </si>
  <si>
    <t>28/10/24</t>
  </si>
  <si>
    <t>Bunnings INV 6228/01738758</t>
  </si>
  <si>
    <t>Bunnings INV 6228/01614297</t>
  </si>
  <si>
    <t>Bowens 17111688</t>
  </si>
  <si>
    <t>Fortuna PI - PM Fee</t>
  </si>
  <si>
    <t>29/10/24</t>
  </si>
  <si>
    <t xml:space="preserve">Bowens 17112451 </t>
  </si>
  <si>
    <t>31/10/24</t>
  </si>
  <si>
    <t>Budget Bin 8m Light INV143120</t>
  </si>
  <si>
    <t xml:space="preserve">Bunnings INV </t>
  </si>
  <si>
    <t>Wage - Billy INV0136 (5 days)</t>
  </si>
  <si>
    <t>Wage - Hayden Sanchez INV004 (3 days)</t>
  </si>
  <si>
    <t>Wage - Alan (5 days)</t>
  </si>
  <si>
    <t xml:space="preserve">Bunnings INV picked up by Billy </t>
  </si>
  <si>
    <t>Decking INV DAN817757</t>
  </si>
  <si>
    <t xml:space="preserve">Andy's Crew </t>
  </si>
  <si>
    <t>National Tiles INV 5528430</t>
  </si>
  <si>
    <t>Wage - Alan (2 days)</t>
  </si>
  <si>
    <t>Bunnings INV (Billy)</t>
  </si>
  <si>
    <t>Wage - Hayden Sanchez INV005 (2 days)</t>
  </si>
  <si>
    <t>Wage - Andy's Crew</t>
  </si>
  <si>
    <t>13/11/24</t>
  </si>
  <si>
    <t>Wage - Hayden Sanchez INV006 (1 day)</t>
  </si>
  <si>
    <t>15/11/24</t>
  </si>
  <si>
    <t xml:space="preserve">Zac Tiling INV 14 </t>
  </si>
  <si>
    <t>17/11/24</t>
  </si>
  <si>
    <t>Wage - Alan (3 days)</t>
  </si>
  <si>
    <t>18/11/24</t>
  </si>
  <si>
    <t>Eric Painter INV 14N (30% Deposit)</t>
  </si>
  <si>
    <t>19/11/24</t>
  </si>
  <si>
    <t>Bunnings INV 6425/09243593</t>
  </si>
  <si>
    <t>Bunnings INV 6448/00730551</t>
  </si>
  <si>
    <t>25/11/24</t>
  </si>
  <si>
    <t>HOW - HIA</t>
  </si>
  <si>
    <t>Building Surveyor</t>
  </si>
  <si>
    <t>GTV Rendering INV 162402</t>
  </si>
  <si>
    <t>26/11/24</t>
  </si>
  <si>
    <t>Bowens Front Door (VARIATION - Client pay 50%)</t>
  </si>
  <si>
    <t>28/11/24</t>
  </si>
  <si>
    <t xml:space="preserve">Budget Bin INV 143120 </t>
  </si>
  <si>
    <t xml:space="preserve">PlumbX INV 224 </t>
  </si>
  <si>
    <t xml:space="preserve">New Design Kitchen INV 462 </t>
  </si>
  <si>
    <t>29/11/24</t>
  </si>
  <si>
    <t>Meysam Gardening INV 2474</t>
  </si>
  <si>
    <t>Bunnings Flooring Order: W254487022 (Delivered)</t>
  </si>
  <si>
    <t>Design By Kilik INV 2MAR-003</t>
  </si>
  <si>
    <t>Bunnings 6230/01874197</t>
  </si>
  <si>
    <t>Wage - Billy INV0146 (1 day)</t>
  </si>
  <si>
    <t>Wage - Hayden Sanchez INV009</t>
  </si>
  <si>
    <t>Wage - Alan (1 day)</t>
  </si>
  <si>
    <t>Bunnings INV 6448/09479116</t>
  </si>
  <si>
    <t>Bunnings INV 6432/00765084</t>
  </si>
  <si>
    <t xml:space="preserve">Carpet Court INV 2844 </t>
  </si>
  <si>
    <t>Bunnings INV 6140/01837241</t>
  </si>
  <si>
    <t>13/12/24</t>
  </si>
  <si>
    <t>Bunnings INV 6140/01639084</t>
  </si>
  <si>
    <t>15/12/24</t>
  </si>
  <si>
    <t>Wage - Hayden Sanchez INV010 (2 days)</t>
  </si>
  <si>
    <t xml:space="preserve">15/12/24 </t>
  </si>
  <si>
    <t>22/12/24</t>
  </si>
  <si>
    <t>Wage - Billy INV151</t>
  </si>
  <si>
    <t>23/12/24</t>
  </si>
  <si>
    <t>Bowens INV 17169873</t>
  </si>
  <si>
    <t>26/12/24</t>
  </si>
  <si>
    <t>Bunnnigs INV 6230/01883873</t>
  </si>
  <si>
    <t>27/12/24</t>
  </si>
  <si>
    <t>Bunnings INV 6230/00130051 (Billy)</t>
  </si>
  <si>
    <t>28/12/24</t>
  </si>
  <si>
    <t>Bunnings INV 6230/01493409 (Billy)</t>
  </si>
  <si>
    <t>29/12/24</t>
  </si>
  <si>
    <t>Wage - Hayden INV 12 (3 days)</t>
  </si>
  <si>
    <t>Wage - Billy INV 153 (3 days)</t>
  </si>
  <si>
    <t xml:space="preserve">Wage - Alan (1 day) </t>
  </si>
  <si>
    <t>19/01/25</t>
  </si>
  <si>
    <t>Eric Le Zhou Painter INV 30D (40% Progress Pay)</t>
  </si>
  <si>
    <t>21/01/25</t>
  </si>
  <si>
    <t>Bunnings INV 6042/01752947</t>
  </si>
  <si>
    <t>Bunnings INV 6042/01752960</t>
  </si>
  <si>
    <t>23/01/25</t>
  </si>
  <si>
    <t xml:space="preserve">Boss Blind INV 148 (50% Deposit) </t>
  </si>
  <si>
    <t>Bunnings INV 6230/01684276</t>
  </si>
  <si>
    <t>Bunnings INV 6230/01684207</t>
  </si>
  <si>
    <t>24/01/25</t>
  </si>
  <si>
    <t>Mitre10 INV501202919</t>
  </si>
  <si>
    <t>26/01/25</t>
  </si>
  <si>
    <t xml:space="preserve">Hajrudin Plastering INV 005 </t>
  </si>
  <si>
    <t>Wage - Felipe Garcia INV 3</t>
  </si>
  <si>
    <t>Bay Rubbish Removal</t>
  </si>
  <si>
    <t>Bunnings INV 6126/00116854 Picked up by Sam</t>
  </si>
  <si>
    <t>26/01/24</t>
  </si>
  <si>
    <t>PlumbX INV 236</t>
  </si>
  <si>
    <t>Jim's Mowing INV 413</t>
  </si>
  <si>
    <t>28/01/25</t>
  </si>
  <si>
    <t xml:space="preserve">Felipe Garcia INV 4 </t>
  </si>
  <si>
    <t>Bunnings INV 6228/01539943</t>
  </si>
  <si>
    <t>29/01/25</t>
  </si>
  <si>
    <t>Bunnings INV 6230/01897230</t>
  </si>
  <si>
    <t>31/01/25</t>
  </si>
  <si>
    <t>Bunnings INV 6230/01693117</t>
  </si>
  <si>
    <t xml:space="preserve">Bunnings picked up by Billy </t>
  </si>
  <si>
    <t xml:space="preserve">Eric Painter INV 1F (Final Invoice) </t>
  </si>
  <si>
    <t>BMD Heating &amp; Cooling INV 876 (Final INV)</t>
  </si>
  <si>
    <t>Eastside Pro Electrics INV 475</t>
  </si>
  <si>
    <t>Boss Blind INV 148 (Final)</t>
  </si>
  <si>
    <t>13/02/25</t>
  </si>
  <si>
    <t>Stevens Glass INV 301719</t>
  </si>
  <si>
    <t>15/02/25</t>
  </si>
  <si>
    <t>Bunnings 6402/00897655</t>
  </si>
  <si>
    <t>16/2/25</t>
  </si>
  <si>
    <t>Pay - Billy (1 day) INV0163</t>
  </si>
  <si>
    <t>16/02/25</t>
  </si>
  <si>
    <t>Bunnings INV Picked up Billy INV0164</t>
  </si>
  <si>
    <t xml:space="preserve">Billy's pay for remainder of contract </t>
  </si>
  <si>
    <t>Labour</t>
  </si>
  <si>
    <t>Jason Caulked</t>
  </si>
  <si>
    <t xml:space="preserve">Juan Cleaning </t>
  </si>
  <si>
    <t xml:space="preserve">Billy's cost to date </t>
  </si>
  <si>
    <t>4 Dianella St, Doncaster</t>
  </si>
  <si>
    <t>Greg</t>
  </si>
  <si>
    <t>Bunnings INV 6402/00828006</t>
  </si>
  <si>
    <t>Bunnings INV 6438/01579298</t>
  </si>
  <si>
    <t>23/08/24</t>
  </si>
  <si>
    <t>Bunnings INV 6140/00109678</t>
  </si>
  <si>
    <t>24/08/24</t>
  </si>
  <si>
    <t xml:space="preserve">Paint Spot </t>
  </si>
  <si>
    <t>25/08/24</t>
  </si>
  <si>
    <t>Wages - Alan (2 days)</t>
  </si>
  <si>
    <t>Wages - Billy (1 day) INV0114</t>
  </si>
  <si>
    <t>Bunnings Picked up by Billy</t>
  </si>
  <si>
    <t xml:space="preserve">Ying - Flooring </t>
  </si>
  <si>
    <t>30/11/24</t>
  </si>
  <si>
    <t xml:space="preserve">John Sparky INV 504 </t>
  </si>
  <si>
    <r>
      <rPr>
        <sz val="10"/>
        <rFont val="Arial"/>
      </rPr>
      <t xml:space="preserve">AMEX </t>
    </r>
    <r>
      <rPr>
        <u/>
        <sz val="10"/>
        <color rgb="FF1155CC"/>
        <rFont val="Arial"/>
      </rPr>
      <t>Pay.au</t>
    </r>
  </si>
  <si>
    <t>Total incl. 20%</t>
  </si>
  <si>
    <t>The Templestowe House - 4 Wensley Ct</t>
  </si>
  <si>
    <t>Shuyi &amp; Kerry</t>
  </si>
  <si>
    <t>14/12/23</t>
  </si>
  <si>
    <t>Key Lock Box</t>
  </si>
  <si>
    <t>18/12/23</t>
  </si>
  <si>
    <t>17/12/23</t>
  </si>
  <si>
    <t>Wages - Steve</t>
  </si>
  <si>
    <t>15/01/24</t>
  </si>
  <si>
    <t>13/02/24</t>
  </si>
  <si>
    <t>23/12/23</t>
  </si>
  <si>
    <t>Budget Bin - INV 141612</t>
  </si>
  <si>
    <t>Variation 3.1</t>
  </si>
  <si>
    <t>24/12/23</t>
  </si>
  <si>
    <t>Wages - Andrew, Solvi, Josh, Alex</t>
  </si>
  <si>
    <t>28/12/23</t>
  </si>
  <si>
    <t>Hired Depot Fairfield - Jack Hammer hire (1 week)</t>
  </si>
  <si>
    <t>31/12/23</t>
  </si>
  <si>
    <t>Wages - Josh, Solvi</t>
  </si>
  <si>
    <t>29/07/24</t>
  </si>
  <si>
    <t>Variation 4.3</t>
  </si>
  <si>
    <t>Bunnings - INV 6402/00839987</t>
  </si>
  <si>
    <t>Bunnings - INV 6402/00977249</t>
  </si>
  <si>
    <t>18/09/24</t>
  </si>
  <si>
    <t>Variation 5.1</t>
  </si>
  <si>
    <t>Bunnings - INV 6402/00840339</t>
  </si>
  <si>
    <t>Variation 6.0</t>
  </si>
  <si>
    <t>Wages - Alan, Josh, Solvi</t>
  </si>
  <si>
    <t>30/01/25</t>
  </si>
  <si>
    <t>Wages - T NGUYEN</t>
  </si>
  <si>
    <t>Variation 6.1</t>
  </si>
  <si>
    <t>Bunnings - INV 6448/00912588</t>
  </si>
  <si>
    <t>TOTALS</t>
  </si>
  <si>
    <t>Bunnings - INV 6448/01137138</t>
  </si>
  <si>
    <t>Budget Bin - INV 141634</t>
  </si>
  <si>
    <t>Budget Bin - INV 141682</t>
  </si>
  <si>
    <t>PROFIT JOB</t>
  </si>
  <si>
    <t>VARIATIONS</t>
  </si>
  <si>
    <t>14/01/24</t>
  </si>
  <si>
    <t>Wages - Alan, Solvi</t>
  </si>
  <si>
    <t>PROFIT MARGIN</t>
  </si>
  <si>
    <t>Col Smith (2x Brick Lintels)</t>
  </si>
  <si>
    <t>Bunnings - INV 6402/00843884</t>
  </si>
  <si>
    <t>PM TAKEOUT</t>
  </si>
  <si>
    <t>17/01/24</t>
  </si>
  <si>
    <t xml:space="preserve">320 bricks from Market Place </t>
  </si>
  <si>
    <t>MT &amp; TN</t>
  </si>
  <si>
    <t>Bunnings - INV 6402/00575337 (Billy Le)</t>
  </si>
  <si>
    <t xml:space="preserve">TRANSFER </t>
  </si>
  <si>
    <t>WHO</t>
  </si>
  <si>
    <t>18/01/24</t>
  </si>
  <si>
    <t>Kennard Hire - INV 25828574 (Acrow Props)</t>
  </si>
  <si>
    <t>21/12/23</t>
  </si>
  <si>
    <t>MT</t>
  </si>
  <si>
    <t>Budget Bin - INV 141701</t>
  </si>
  <si>
    <t>23/01/24</t>
  </si>
  <si>
    <t>Budget Bin - INV 141737</t>
  </si>
  <si>
    <t>21/01/24</t>
  </si>
  <si>
    <t>FKR Construction (Concrete Levelling)</t>
  </si>
  <si>
    <t>29/02/24</t>
  </si>
  <si>
    <t>Mitre10 - INV 240691343</t>
  </si>
  <si>
    <t>19/08/24</t>
  </si>
  <si>
    <t>Wages - Alan, Solvi, Trex, Justin</t>
  </si>
  <si>
    <t>25/01/24</t>
  </si>
  <si>
    <t>Bunnings - INV 6402/00979157</t>
  </si>
  <si>
    <t>E&amp;S Trading</t>
  </si>
  <si>
    <t>Mitre10 - INV 240691942</t>
  </si>
  <si>
    <t xml:space="preserve">Bunnings - INV 6402/00848138 </t>
  </si>
  <si>
    <t>Bunnings - INV 6448/01149884</t>
  </si>
  <si>
    <t>Bunnings - INV 6402/00848512</t>
  </si>
  <si>
    <t>28/01/24</t>
  </si>
  <si>
    <t xml:space="preserve">Wages - Ibby </t>
  </si>
  <si>
    <t>Wages - Trex, Solvi, Hugo</t>
  </si>
  <si>
    <t>29/01/24</t>
  </si>
  <si>
    <t>Ideal Bathroom - INV11965 (Milano Oval 1500mm)</t>
  </si>
  <si>
    <t>31/01/24</t>
  </si>
  <si>
    <t>Winnings - INV SI07112331 (1x Basin &amp; Waste)</t>
  </si>
  <si>
    <t>Mitre10</t>
  </si>
  <si>
    <t>Canterbury Windows - Highlight Window</t>
  </si>
  <si>
    <t>Cublux 15% DEPOSIT</t>
  </si>
  <si>
    <t>Budget Bin - INV 141836</t>
  </si>
  <si>
    <t>Wages - Trex, Solvi</t>
  </si>
  <si>
    <t>All City Concrete Cutting - INV 676367</t>
  </si>
  <si>
    <t>Bunnings INV 6402/08137169 (Edgevale job)</t>
  </si>
  <si>
    <t>Bunnings INV 6402/00852628 (Edgevale job)</t>
  </si>
  <si>
    <t>Bunnings INV 6402/00853297 (Edgevale job)</t>
  </si>
  <si>
    <t xml:space="preserve">Bunnings INV 6402/09235793 (Edgevale job) </t>
  </si>
  <si>
    <t>Budget Bin - INV 141883 (Additional Charges)</t>
  </si>
  <si>
    <t>Wages - Billy Le (2 weeks)</t>
  </si>
  <si>
    <t>Ibby's pay (Edgevale 10hrs)</t>
  </si>
  <si>
    <t>Hajdin's pay (Edgevale)</t>
  </si>
  <si>
    <t>Cornwell's Mitre 10 (Billy Le)</t>
  </si>
  <si>
    <t>Bunnings (Billy Le)</t>
  </si>
  <si>
    <t>14/02/24</t>
  </si>
  <si>
    <t>Bunnings INV 6299/01319881</t>
  </si>
  <si>
    <t>Bunnings INV 6402/00855510</t>
  </si>
  <si>
    <t>Bekkers Windows Doors</t>
  </si>
  <si>
    <t>Hume Building Products INV PRE194633</t>
  </si>
  <si>
    <t>E&amp;S - Caroma Pans &amp; Soft Close Seat</t>
  </si>
  <si>
    <t xml:space="preserve">Stellar Tiling (Jake) - Deposit </t>
  </si>
  <si>
    <t>15/02/24</t>
  </si>
  <si>
    <t>Bunnings INV 6448/01163684 (Billy Le)</t>
  </si>
  <si>
    <t>Hume Building Products (Billy Le)</t>
  </si>
  <si>
    <t>16/02/24</t>
  </si>
  <si>
    <t>Pro Building Supplies (Lou) - INV 182323</t>
  </si>
  <si>
    <t>BMD Heating &amp; Cooling INV 451</t>
  </si>
  <si>
    <t>25/02/24</t>
  </si>
  <si>
    <t>Wages - Billy Le (3 days)</t>
  </si>
  <si>
    <t>Billy's pay (Edgevale 8hrs)</t>
  </si>
  <si>
    <t>Budget Bin INV 141981</t>
  </si>
  <si>
    <t xml:space="preserve">Wages - Ibby (6hrs) </t>
  </si>
  <si>
    <t xml:space="preserve">Wages - Soroush, Trex </t>
  </si>
  <si>
    <t>18/03/24</t>
  </si>
  <si>
    <t>John - Eastside Pro Electrics</t>
  </si>
  <si>
    <t>Bunnings INV 6402/00746807</t>
  </si>
  <si>
    <t xml:space="preserve">Cornwell's Mitre 10 </t>
  </si>
  <si>
    <t xml:space="preserve">Col Smith </t>
  </si>
  <si>
    <t>19/03/24</t>
  </si>
  <si>
    <t>All City Concrete Cutting - INV 677037</t>
  </si>
  <si>
    <t>24/03/24</t>
  </si>
  <si>
    <t>Wages - Andrew, Soroush, Trex</t>
  </si>
  <si>
    <t>Wages - Billy (3 days)</t>
  </si>
  <si>
    <t>28/03/24</t>
  </si>
  <si>
    <t>Bunnings INV 6402/00872473</t>
  </si>
  <si>
    <t>31/03/24</t>
  </si>
  <si>
    <t>Wages - Alan, Andrew, Trex</t>
  </si>
  <si>
    <t>BMD Heating &amp; Cooling INV 510</t>
  </si>
  <si>
    <t>Bunnings INV 6402/00874632</t>
  </si>
  <si>
    <t>Wages - Billy (4 days)</t>
  </si>
  <si>
    <t>Wages - Alan, Solvi, Trex</t>
  </si>
  <si>
    <t>Bunnings INV 6402/00878171</t>
  </si>
  <si>
    <t>Cornwell's Mitre10 (Billy Le)</t>
  </si>
  <si>
    <t>14/04/24</t>
  </si>
  <si>
    <t xml:space="preserve">Wages - Trex, Solvi </t>
  </si>
  <si>
    <t>16/04/24</t>
  </si>
  <si>
    <t>Bunnings - 6140/09413635</t>
  </si>
  <si>
    <t xml:space="preserve">Cornwell's Mitre10 </t>
  </si>
  <si>
    <t>17/04/24</t>
  </si>
  <si>
    <t xml:space="preserve">Plasterboard City </t>
  </si>
  <si>
    <t>Bunnings - INV 6140/09414363</t>
  </si>
  <si>
    <t>21/04/24</t>
  </si>
  <si>
    <t>22/04/24</t>
  </si>
  <si>
    <t>Bunnings - INV 6402/00882554</t>
  </si>
  <si>
    <t>Bunnings - INV 6402/00784925</t>
  </si>
  <si>
    <t>23/04/24</t>
  </si>
  <si>
    <t>Bunnings - INV 6402/00784970</t>
  </si>
  <si>
    <t>Bunnings - INV 6402/00883049</t>
  </si>
  <si>
    <t>Bunnings - INV 6140/02047159</t>
  </si>
  <si>
    <t>28/04/24</t>
  </si>
  <si>
    <t>Wages - Trex</t>
  </si>
  <si>
    <t>29/04/24</t>
  </si>
  <si>
    <t>Bunnings - INV 6402/00271536</t>
  </si>
  <si>
    <t>Wages - Tony</t>
  </si>
  <si>
    <t xml:space="preserve">Wages - Alan </t>
  </si>
  <si>
    <t xml:space="preserve">Wages - Uncle Tony </t>
  </si>
  <si>
    <t>Bunnings INV 6402/00179014</t>
  </si>
  <si>
    <t>Bunnings - INV 6402/08142401</t>
  </si>
  <si>
    <t>Bunnings - INV 6448/09317561</t>
  </si>
  <si>
    <t>Cornwell's Mitre10 INV 24093</t>
  </si>
  <si>
    <t>Bunnings - INV 6402/09498206</t>
  </si>
  <si>
    <t>Foley Plumbing INV 0064</t>
  </si>
  <si>
    <t>Marble &amp; Ceramic Corp Vic INV 85157</t>
  </si>
  <si>
    <t>KWD &amp; Co INV 202943</t>
  </si>
  <si>
    <t>National Tiles INV 9745104</t>
  </si>
  <si>
    <t>Perini Tiles INV 107399</t>
  </si>
  <si>
    <t>Wages - Billy INV0071</t>
  </si>
  <si>
    <t>Wages - Tony (MCT)</t>
  </si>
  <si>
    <t>Wages - Alan</t>
  </si>
  <si>
    <t>13/05/24</t>
  </si>
  <si>
    <t xml:space="preserve">Australia Post </t>
  </si>
  <si>
    <t>Bunnings INV 6402/08142646</t>
  </si>
  <si>
    <t>14/05/24</t>
  </si>
  <si>
    <t>Bunnings INV 6402/08220679</t>
  </si>
  <si>
    <t>17/05/24</t>
  </si>
  <si>
    <t>Bunnings INV 6402/08142892</t>
  </si>
  <si>
    <t>19/05/24</t>
  </si>
  <si>
    <t>Wages - Billy INV0075</t>
  </si>
  <si>
    <t>Plastering INV001 (Hajdin)</t>
  </si>
  <si>
    <t>20/05/24</t>
  </si>
  <si>
    <t>Mitre10 INV 505055509</t>
  </si>
  <si>
    <t xml:space="preserve">Classic Architraves </t>
  </si>
  <si>
    <t>21/05/24</t>
  </si>
  <si>
    <t>Bunnings INV 6448/09113358</t>
  </si>
  <si>
    <t>31/05/24</t>
  </si>
  <si>
    <t>Cornwell's Mitre10</t>
  </si>
  <si>
    <t>Budget Bin INV-142433 8m³ SLight B</t>
  </si>
  <si>
    <t>GTV Rendering (Exterior) INV-61371</t>
  </si>
  <si>
    <t>CUBLUX - Claim 02</t>
  </si>
  <si>
    <t>New Image Coating (2x 2pack doors)</t>
  </si>
  <si>
    <t>Safita Painting INV-437 (50% Deposit)</t>
  </si>
  <si>
    <t>Bunnings INV 6402/00731577</t>
  </si>
  <si>
    <t>Bunnings INV 6402/00800226</t>
  </si>
  <si>
    <t>Bunnnings INV 6402/00800609</t>
  </si>
  <si>
    <t>Wages - Ibby INV 2426</t>
  </si>
  <si>
    <t>Wage - Billy 1 day (INV 85)</t>
  </si>
  <si>
    <t>Bunnings INV 6402/08144364</t>
  </si>
  <si>
    <t>14/06/24</t>
  </si>
  <si>
    <t>Stellar Tiling (Jake) - Prep work 3 bathrooms</t>
  </si>
  <si>
    <t>17/06/24</t>
  </si>
  <si>
    <t xml:space="preserve">E&amp;S Kitchen Sink </t>
  </si>
  <si>
    <t>19/0624</t>
  </si>
  <si>
    <t>Cornwell Mitre10</t>
  </si>
  <si>
    <t>23/06/24</t>
  </si>
  <si>
    <t xml:space="preserve">Wage - Alan (2 days) </t>
  </si>
  <si>
    <t>24/06/24</t>
  </si>
  <si>
    <t>Bunnings INV 6425/09126891</t>
  </si>
  <si>
    <t>26/06/24</t>
  </si>
  <si>
    <t>Bunnings INV 6448/01159242</t>
  </si>
  <si>
    <t>28/06/24</t>
  </si>
  <si>
    <t>Bunnings INV 6390/01469757</t>
  </si>
  <si>
    <t>Temple &amp; Webster (Basin, waste &amp; trap)</t>
  </si>
  <si>
    <t>30/06/24</t>
  </si>
  <si>
    <t>Temple &amp; Webster (Basin mixer)</t>
  </si>
  <si>
    <t xml:space="preserve">Moreland Glass 6mm Clear Float </t>
  </si>
  <si>
    <t>Bunnings INV 6042/08135751</t>
  </si>
  <si>
    <t>Bunnings INV 6425/09487913</t>
  </si>
  <si>
    <t>Bunnings INV 6402/00810588</t>
  </si>
  <si>
    <t>04/07.24</t>
  </si>
  <si>
    <t>Bunnings INV 6402/08145474</t>
  </si>
  <si>
    <t>Bunnings INV 6402/08145638</t>
  </si>
  <si>
    <t>20/07/24</t>
  </si>
  <si>
    <t>Bunnings INV 6448/01177481</t>
  </si>
  <si>
    <t>24/07/24</t>
  </si>
  <si>
    <t>Stellar Tiling INV 159  (Jake) - Progress Payment</t>
  </si>
  <si>
    <r>
      <rPr>
        <sz val="10"/>
        <color theme="1"/>
        <rFont val="Arial"/>
      </rPr>
      <t xml:space="preserve">Bekkers Windows INV BLU-01 (Switch doors - </t>
    </r>
    <r>
      <rPr>
        <b/>
        <sz val="10"/>
        <color theme="1"/>
        <rFont val="Arial"/>
      </rPr>
      <t>VARIATION</t>
    </r>
    <r>
      <rPr>
        <sz val="10"/>
        <color theme="1"/>
        <rFont val="Arial"/>
      </rPr>
      <t>)</t>
    </r>
  </si>
  <si>
    <t>30/07/24</t>
  </si>
  <si>
    <t>Bunnings INV 6402/09430920</t>
  </si>
  <si>
    <t>31/07/24</t>
  </si>
  <si>
    <t>Bowens INV 17017948 - VJ Panels</t>
  </si>
  <si>
    <t>Stellar Tiling INV 161 (Jake) Progress Payment 2</t>
  </si>
  <si>
    <t>Sydney Tools INV14776378 - Track Saw for VJ Panels</t>
  </si>
  <si>
    <t>Bunnings INV 6140/01961324</t>
  </si>
  <si>
    <t>Bunnings picked up by Solvi</t>
  </si>
  <si>
    <t>08/01/24</t>
  </si>
  <si>
    <t>Bunnings INV 6402/00579106</t>
  </si>
  <si>
    <t>GTV Rendering (Fireplace) INV-61381</t>
  </si>
  <si>
    <t>Wages - Billy INV 110 (3 days)</t>
  </si>
  <si>
    <t xml:space="preserve">Temple &amp; Webster </t>
  </si>
  <si>
    <t xml:space="preserve">CUBLUX INV-18618 </t>
  </si>
  <si>
    <t>20/08/24</t>
  </si>
  <si>
    <t>Budget Bin INV 142757</t>
  </si>
  <si>
    <t>Roger Seller (Winning - 1x Basin) INV SO07385554</t>
  </si>
  <si>
    <t>Roger Seller (Winning - 2x Basin) INV SO07386198</t>
  </si>
  <si>
    <t xml:space="preserve">Wages - Alan (1 day) </t>
  </si>
  <si>
    <t>Wages - Billy INV0113</t>
  </si>
  <si>
    <t>Stellar Tiling INV 162 (Jake) Progress Payment #4</t>
  </si>
  <si>
    <t>Fischer &amp; Paykel Appliances order no. AU400173562</t>
  </si>
  <si>
    <t>Mitre10 INV501190617 (Ogee Gutter)</t>
  </si>
  <si>
    <t>Stellar Tiling INV 163 (Jake) Progress Payment #5</t>
  </si>
  <si>
    <t>Safita Painting (Khudr) INV 459 - Progress Pay Outside Paint</t>
  </si>
  <si>
    <t>Stone Ambassador INV-41639 (6 Slabs of 1482 Marbella)</t>
  </si>
  <si>
    <t>ABI Interiors INV 1257494 (2x sinks)</t>
  </si>
  <si>
    <t>Materials pick up by Billy INV0122</t>
  </si>
  <si>
    <t>Wages - Billy INV0122</t>
  </si>
  <si>
    <t xml:space="preserve">WF Stone INV BLU20240901 (50% Payment - Manufacture/install) </t>
  </si>
  <si>
    <t>Stellar Tiling INV 164 (Jake) Progress Payment #6</t>
  </si>
  <si>
    <t>Mitre10 INV 501194341 (Gutter)</t>
  </si>
  <si>
    <t>17/09/24</t>
  </si>
  <si>
    <t xml:space="preserve">Stone Ambassador Delivery INV-41639 </t>
  </si>
  <si>
    <t>Budget Bin INV 142916 (8m Light)</t>
  </si>
  <si>
    <t>Bunnings INV 6425/09299118</t>
  </si>
  <si>
    <t>Bunnings INV 6402/00745561</t>
  </si>
  <si>
    <t>Bunnings INV 6402/00541576</t>
  </si>
  <si>
    <t>Stellar Tiling INV 165 (Jake) Progress Payment #7</t>
  </si>
  <si>
    <t>Wages - Billy INV0126 (3 days)</t>
  </si>
  <si>
    <t xml:space="preserve">Stellar Tiling INV 166 (Jake) Final Payment </t>
  </si>
  <si>
    <t>WF Stone INV BLU20240902 (Final 50%) - Stone Manufacture/Install</t>
  </si>
  <si>
    <r>
      <t xml:space="preserve">TRANSFER </t>
    </r>
    <r>
      <rPr>
        <u/>
        <sz val="10"/>
        <color rgb="FF1155CC"/>
        <rFont val="Arial"/>
      </rPr>
      <t>PAY.COM.AU</t>
    </r>
  </si>
  <si>
    <t>Cornwell Mitre10 INV Picked up by BIlly</t>
  </si>
  <si>
    <t>Wage - Billy 1 day (INV0130)</t>
  </si>
  <si>
    <t>AMEX Pay</t>
  </si>
  <si>
    <t>Bunnings INV 6402/00849395</t>
  </si>
  <si>
    <t>Bunnings INV 6402/00849512</t>
  </si>
  <si>
    <t>ABI Interiors INV 1274261 (2x waste plugs)</t>
  </si>
  <si>
    <t xml:space="preserve">Wage - Hayden (2 days) </t>
  </si>
  <si>
    <t>Wage - Billy (2.5 days)</t>
  </si>
  <si>
    <t>Precision Shower Screens &amp; Mirrors (50% Deposit)</t>
  </si>
  <si>
    <t>Wage - Hayden Sanchez (1 days)</t>
  </si>
  <si>
    <t>Wage - Billy INV0134 (1 day)</t>
  </si>
  <si>
    <t>Beacon Lighting INV 210144267</t>
  </si>
  <si>
    <t>Norsu INV 11685 (Robert Gordon Dish Wall Sconce)</t>
  </si>
  <si>
    <t>BMD Heating &amp; Cooling INV 773</t>
  </si>
  <si>
    <t>Pro Builder Supplies INV 194161</t>
  </si>
  <si>
    <t>JC MEL BUILDING SUPPLIES (Flooring) INV 5411</t>
  </si>
  <si>
    <t>Beacon Lighting INV 033602030804</t>
  </si>
  <si>
    <t xml:space="preserve">E&amp;S Fridge </t>
  </si>
  <si>
    <t xml:space="preserve">E&amp;S Miele Dishwasher </t>
  </si>
  <si>
    <t>E&amp;S Downstairs Tapware INV6437989</t>
  </si>
  <si>
    <t>Bunnings INV 6425/09462263</t>
  </si>
  <si>
    <t>SprayCrete INV 66 - Poolside concrete grind &amp; seal</t>
  </si>
  <si>
    <t>21/11/24</t>
  </si>
  <si>
    <t>Wage - Hayden Sanchez (INV 007)</t>
  </si>
  <si>
    <t>Precision Shower Screens &amp; Mirrors (Final 50% - Screens INV 216416)</t>
  </si>
  <si>
    <t>Precision Shower Screens &amp; Mirrors (Final 50% - Mirrors INV 216417)</t>
  </si>
  <si>
    <t>Materials pick up by Billy INV0145</t>
  </si>
  <si>
    <t>Cornwell's Materials picked up by Billy INV0145</t>
  </si>
  <si>
    <t>Ying - Sand &amp; Polish Stairs</t>
  </si>
  <si>
    <t>Wage - Billy INV0145 (1 day)</t>
  </si>
  <si>
    <t xml:space="preserve">Wage - Hayden Sanchez INV008 </t>
  </si>
  <si>
    <t>Southcore Concrete Cutting INV-0326</t>
  </si>
  <si>
    <t>Bunnings INV 6448/09311789</t>
  </si>
  <si>
    <t>Foley Plumbing INV 0220</t>
  </si>
  <si>
    <t>Wage - Hayden INV 10 (1 day)</t>
  </si>
  <si>
    <t>16/12/24</t>
  </si>
  <si>
    <t>Tradco ORDER #T136002 - Handles (Variation)</t>
  </si>
  <si>
    <t>Bunnings INV 6402/00734124</t>
  </si>
  <si>
    <t xml:space="preserve">Bay Rubbish Removal </t>
  </si>
  <si>
    <t>PM Fee - Fortuna Projects Investments</t>
  </si>
  <si>
    <t>Hebburn Hardware INV #D6269 - Satin Nickel Knobs x 35 (Variation)</t>
  </si>
  <si>
    <t xml:space="preserve">Safita Painting INV- 472 </t>
  </si>
  <si>
    <t xml:space="preserve">Wage - Billy INV 151 </t>
  </si>
  <si>
    <t>Wage - Hayden INV 11 (1 day)</t>
  </si>
  <si>
    <t>Beacon Lighting Order 210155489 (Variation)</t>
  </si>
  <si>
    <t>Reimburse Matt (Fortuna Projects)</t>
  </si>
  <si>
    <t>Caulked INV 4309</t>
  </si>
  <si>
    <t>Yarra Window Cleaning INV 519 (Simon)</t>
  </si>
  <si>
    <t>14/01/25</t>
  </si>
  <si>
    <t xml:space="preserve">Budget Bin INV 143190 8m3 </t>
  </si>
  <si>
    <t>15/01/25</t>
  </si>
  <si>
    <t>Bunnings INV 6402/00761436</t>
  </si>
  <si>
    <t>Bunnnigs INV 6402/00885043</t>
  </si>
  <si>
    <t>16/01/25</t>
  </si>
  <si>
    <t xml:space="preserve">Carpet Court INV-2816 </t>
  </si>
  <si>
    <t>17/01/25</t>
  </si>
  <si>
    <t>Bunnings INV 6402/00885973</t>
  </si>
  <si>
    <t>18/01/25</t>
  </si>
  <si>
    <t>Bunnings INV 6402/99876407</t>
  </si>
  <si>
    <t xml:space="preserve">Wage - Felipe (1 day) INV 2 </t>
  </si>
  <si>
    <t>22/01/25</t>
  </si>
  <si>
    <t>Bunnings INV 6402/00144484</t>
  </si>
  <si>
    <t>Bunnings INV 6402/00888514</t>
  </si>
  <si>
    <t>Bunnings INV 6402/00888663</t>
  </si>
  <si>
    <t>Mitre10 INV 501213882</t>
  </si>
  <si>
    <t>Wage - Felipe Carlos (1 day) INV 3</t>
  </si>
  <si>
    <t>Stellar Tiling Repair Work INV 173</t>
  </si>
  <si>
    <t>Steve Clark Plumbing INV 174</t>
  </si>
  <si>
    <t>Juan Cleaning INV 20250124</t>
  </si>
  <si>
    <t>Eastside Pro Electrics INV 435</t>
  </si>
  <si>
    <t xml:space="preserve">Handles installation (Variation) </t>
  </si>
  <si>
    <t>Eastside Pro Electrics Variations??</t>
  </si>
  <si>
    <t>Toilet Roll holders &amp; Towel Rails &amp; Labour Variation??</t>
  </si>
  <si>
    <t>Alan Plumber Variation??</t>
  </si>
  <si>
    <t xml:space="preserve">Front door camera and ring (Variation) </t>
  </si>
  <si>
    <t>Jason Caulked Variation??</t>
  </si>
  <si>
    <t xml:space="preserve">5 Valcluse Crt Donvale </t>
  </si>
  <si>
    <t>Jason Chua</t>
  </si>
  <si>
    <t>Inline Pool Fencing (Sok) - INV 984 50% Deposit</t>
  </si>
  <si>
    <t>29/05/24</t>
  </si>
  <si>
    <t>Inline Pool Fencing (Sok) - INV 984 Final Payment</t>
  </si>
  <si>
    <t>18/06/24</t>
  </si>
  <si>
    <t>Bunnings</t>
  </si>
  <si>
    <t>22/06/24</t>
  </si>
  <si>
    <t>19/06/24</t>
  </si>
  <si>
    <t>Wage - Mauro 1 day</t>
  </si>
  <si>
    <t>Khudr</t>
  </si>
  <si>
    <t>Khudr Patch &amp; Paint</t>
  </si>
  <si>
    <t>6 Apple Gum Grove Doncaster East</t>
  </si>
  <si>
    <t>Sunil &amp; Mel</t>
  </si>
  <si>
    <t>15/06/24</t>
  </si>
  <si>
    <t>Wage - Ibby (7hrs)</t>
  </si>
  <si>
    <t>24/12/24</t>
  </si>
  <si>
    <t>Bunnings INV (Billy Le)</t>
  </si>
  <si>
    <t xml:space="preserve">Wage - Billy </t>
  </si>
  <si>
    <t>Mitre10 Delivery</t>
  </si>
  <si>
    <t>Wage - Alan</t>
  </si>
  <si>
    <t>Total including 20%</t>
  </si>
  <si>
    <t>6 Dianella Expenses</t>
  </si>
  <si>
    <t>Steve Smith</t>
  </si>
  <si>
    <t>Transfer</t>
  </si>
  <si>
    <t>Bunnings INV 6402/00853015</t>
  </si>
  <si>
    <t>Materials picked up Matty</t>
  </si>
  <si>
    <t>Wage - Alan (4 days)</t>
  </si>
  <si>
    <t>Wage - Hayden (3 days)</t>
  </si>
  <si>
    <t>Flooring (Ying)</t>
  </si>
  <si>
    <t>Gardener (Meysam INV 2463)</t>
  </si>
  <si>
    <t>Cleaner</t>
  </si>
  <si>
    <t>John Sparky INV486</t>
  </si>
  <si>
    <t xml:space="preserve">PROFIT </t>
  </si>
  <si>
    <t>Sub Total cost + 10%</t>
  </si>
  <si>
    <t xml:space="preserve">8 Archer Grove, Doncaster </t>
  </si>
  <si>
    <t>Carol and Brent Gee</t>
  </si>
  <si>
    <t>Budget Bin INV 143216</t>
  </si>
  <si>
    <t>30/10/24</t>
  </si>
  <si>
    <t>27/11/24</t>
  </si>
  <si>
    <t>14/11/24</t>
  </si>
  <si>
    <t>31/12/24</t>
  </si>
  <si>
    <t>Render/Paint</t>
  </si>
  <si>
    <t>Stellar Tiling INV 167 (Deposit)</t>
  </si>
  <si>
    <t xml:space="preserve">National Tiles INV 5534910 </t>
  </si>
  <si>
    <t>Wage - Billy (INV 141)</t>
  </si>
  <si>
    <t>Wage - Jake (3 days)</t>
  </si>
  <si>
    <t>Mitre10 INV 215112030</t>
  </si>
  <si>
    <t>Eastside Pro Electrics INV 499 (VARIATION)</t>
  </si>
  <si>
    <t xml:space="preserve">Materials picked up by Billy </t>
  </si>
  <si>
    <t>Roof Repair - Hassan (VARIATION)</t>
  </si>
  <si>
    <t>National Tiles INV 5534904</t>
  </si>
  <si>
    <t>24/11/24</t>
  </si>
  <si>
    <t>Wage - Billy (INV 143)</t>
  </si>
  <si>
    <t>Wage - Jake (4 days)</t>
  </si>
  <si>
    <t>PM TAKE OUT</t>
  </si>
  <si>
    <t>Budget Bin INV 143212</t>
  </si>
  <si>
    <t>Bunnings INV 6402/00229928</t>
  </si>
  <si>
    <t>Who</t>
  </si>
  <si>
    <t>20/12/24</t>
  </si>
  <si>
    <t>Wage - Billy INV0145 (2 days)</t>
  </si>
  <si>
    <t>Bunnings INV 6402/00868892</t>
  </si>
  <si>
    <t xml:space="preserve">Cabinetry Deposit (Khanh) </t>
  </si>
  <si>
    <t>Stellar Tiling INV 168 (Progress)</t>
  </si>
  <si>
    <t>Hajdin Plasterer</t>
  </si>
  <si>
    <t>17/12/24</t>
  </si>
  <si>
    <t>Khudr Deposit</t>
  </si>
  <si>
    <t>Stellar Tiling INV 169</t>
  </si>
  <si>
    <t>Wage - Billy INV 151</t>
  </si>
  <si>
    <t>Pro Builder Supplies INV 194888</t>
  </si>
  <si>
    <t xml:space="preserve">Stellar Tiling INV 170 </t>
  </si>
  <si>
    <t>13/01/25</t>
  </si>
  <si>
    <t>National Tiles INV 5599840</t>
  </si>
  <si>
    <t>Stellar Tiling INV 172 (Variation)</t>
  </si>
  <si>
    <t xml:space="preserve">Stellar Tiling INV 171 (Final) </t>
  </si>
  <si>
    <t>25/01/25</t>
  </si>
  <si>
    <t>Beacon Lighitng (Fan) Order 210159086 (Variation)</t>
  </si>
  <si>
    <t>Bunnings INV 6402/00560986</t>
  </si>
  <si>
    <t>Precision Shower Screens INV 217568</t>
  </si>
  <si>
    <t>Bunnings INV 6402/00783602</t>
  </si>
  <si>
    <t>Bunnings INV 6402/00783615</t>
  </si>
  <si>
    <t>Bunnings INV 6402/00787714</t>
  </si>
  <si>
    <t>Bunnings INV 6402/00895461</t>
  </si>
  <si>
    <t>Bunnigns INV 6042/01765144</t>
  </si>
  <si>
    <t>Cabinetry Claim 2 (Khanh)</t>
  </si>
  <si>
    <t>Reece INV 1010412538</t>
  </si>
  <si>
    <t>Southcore Concrete Cutting INV 0352</t>
  </si>
  <si>
    <t>26 Smith St Richmond</t>
  </si>
  <si>
    <t>Bunnings INV 6425/09165889</t>
  </si>
  <si>
    <t>Andy's Crew</t>
  </si>
  <si>
    <t>Budget Bin 8m Light INV 142894 + 1 day Permit</t>
  </si>
  <si>
    <t>Bunnings INV 6402/00733009</t>
  </si>
  <si>
    <t>Bunnings INV 6042/01779342</t>
  </si>
  <si>
    <t>23/09/24</t>
  </si>
  <si>
    <t>Shower mixer &amp; body</t>
  </si>
  <si>
    <t>Mitre 10 INV 240704505</t>
  </si>
  <si>
    <t>Amex</t>
  </si>
  <si>
    <t>25/09/24</t>
  </si>
  <si>
    <t>Wages - Billy INV0126 (half day)</t>
  </si>
  <si>
    <t>Plumbx INV 206</t>
  </si>
  <si>
    <t xml:space="preserve">Kosijer Custom Tiling INV13 </t>
  </si>
  <si>
    <t>Bunnings INV 6425/01083753</t>
  </si>
  <si>
    <t>Mitre10 INV 240706415</t>
  </si>
  <si>
    <t xml:space="preserve">The Blue Space INV </t>
  </si>
  <si>
    <t xml:space="preserve">The Tile Mall INV </t>
  </si>
  <si>
    <t>Tilesmall INV 10984 (Delivery Fee)</t>
  </si>
  <si>
    <t>Mitre 10 INV 240706863</t>
  </si>
  <si>
    <t>Eastside Pro Electrics INV 491</t>
  </si>
  <si>
    <t>Mitre10 INV 240708066</t>
  </si>
  <si>
    <t>Andy's Crew (2 hours)</t>
  </si>
  <si>
    <t xml:space="preserve">Hajdin Plasterer </t>
  </si>
  <si>
    <t>Kosijer Custom Tiling INV15</t>
  </si>
  <si>
    <t>Linsay Cox (3x splitties AC)</t>
  </si>
  <si>
    <t>Mitre 10 INV 505058751</t>
  </si>
  <si>
    <t>Kosijer Custom Tiling INV16</t>
  </si>
  <si>
    <t>Bunnings Order: 321345508 (Kitchen Cabinetries Deposit)</t>
  </si>
  <si>
    <t xml:space="preserve">Tilemall INV </t>
  </si>
  <si>
    <t>29 Grandview Rd Box Hill South</t>
  </si>
  <si>
    <t>Victor &amp; Teresa</t>
  </si>
  <si>
    <t>19/02/24</t>
  </si>
  <si>
    <t>Budget Bin - INV 141936</t>
  </si>
  <si>
    <t>17/02/24</t>
  </si>
  <si>
    <t>Bunnings INV 6035/01368054</t>
  </si>
  <si>
    <t>Bunnings INV 6035/01454629</t>
  </si>
  <si>
    <t>20/02/24</t>
  </si>
  <si>
    <t>Bunnings INV 6035/01455141</t>
  </si>
  <si>
    <t>Bunnings INV 6035/01514330</t>
  </si>
  <si>
    <t>23/02/24</t>
  </si>
  <si>
    <t>Bunnings INV 6035/01456284</t>
  </si>
  <si>
    <t>Wages - Ibby (8hrs)</t>
  </si>
  <si>
    <t>Wages - Alan, Tony, Solvi, Soroush</t>
  </si>
  <si>
    <t>Wages - Billy (20hrs)</t>
  </si>
  <si>
    <t>27/02/24</t>
  </si>
  <si>
    <t>Jake Stellar Tiling Deposit</t>
  </si>
  <si>
    <t>28/02/24</t>
  </si>
  <si>
    <t>Bunnings INV 6443/00526294</t>
  </si>
  <si>
    <t xml:space="preserve">Wages - Ibby (21hrs) </t>
  </si>
  <si>
    <t>Wages - Soroush, Tony</t>
  </si>
  <si>
    <t>Bunnings INV 6425/09390737</t>
  </si>
  <si>
    <t xml:space="preserve">Bunnings INV 6035/01375241 (Billy) </t>
  </si>
  <si>
    <t>Budget Bin - INV 142021</t>
  </si>
  <si>
    <t>14/03/24</t>
  </si>
  <si>
    <t>Bunnings INV 6402/08139320</t>
  </si>
  <si>
    <t>15/03/24</t>
  </si>
  <si>
    <t>Bunnings INV 6035/01466148</t>
  </si>
  <si>
    <t>Bunnings INV 6140/01985210</t>
  </si>
  <si>
    <t>Bunnings INV 6140/01985223</t>
  </si>
  <si>
    <t>17/03/24</t>
  </si>
  <si>
    <t>Wages - Ibby (5hrs)</t>
  </si>
  <si>
    <t>Wages - Billy (4hrs)</t>
  </si>
  <si>
    <t>25/03/24</t>
  </si>
  <si>
    <t>Wages - Hajdin (Plaster)</t>
  </si>
  <si>
    <t>Bunnings INV 6035/01307318</t>
  </si>
  <si>
    <t>Stellar Tiling DEPOSIT</t>
  </si>
  <si>
    <t>Stellar Tiling FINAL PAYMENT</t>
  </si>
  <si>
    <t xml:space="preserve">National Tiles Grout </t>
  </si>
  <si>
    <t>Bunnings INV 6402/00769494</t>
  </si>
  <si>
    <t>Bunnings INV 6402/00877117</t>
  </si>
  <si>
    <t>Bunnings INV 6035/01533216</t>
  </si>
  <si>
    <t>Budget Bin - 142037 (0.72t Overweight)</t>
  </si>
  <si>
    <t xml:space="preserve">Sam Plumber </t>
  </si>
  <si>
    <t>Wages - Alan, Tony</t>
  </si>
  <si>
    <t>Wages - Billy (8hrs)</t>
  </si>
  <si>
    <t>Budget Bin - 142201 (0.52t Overweight)</t>
  </si>
  <si>
    <t>24/04/24</t>
  </si>
  <si>
    <t>Cleaning</t>
  </si>
  <si>
    <t>Caulked INV-3752</t>
  </si>
  <si>
    <t>39 Fortuna Ave, Balwyn North</t>
  </si>
  <si>
    <t>Brent</t>
  </si>
  <si>
    <t>Wages - Billy Le INV0104</t>
  </si>
  <si>
    <t>Bunnings INV 6402/00787882</t>
  </si>
  <si>
    <t>Bunnings INV 6448/01007814</t>
  </si>
  <si>
    <t>Glass Outlet INV 317533</t>
  </si>
  <si>
    <t>Glass Outlet INV 317681</t>
  </si>
  <si>
    <t>Wages - Alan 2 days</t>
  </si>
  <si>
    <t>Wages - Billy 2 days INV0107</t>
  </si>
  <si>
    <t>Wages - Ibby 1 day INV</t>
  </si>
  <si>
    <t>HireDepot Scissor Lift for GYM</t>
  </si>
  <si>
    <t>Total Invoice</t>
  </si>
  <si>
    <t>74 Alexandra Pde Fitzroy</t>
  </si>
  <si>
    <t>David &amp; Cherise</t>
  </si>
  <si>
    <t>Budget Bin - INV 141806</t>
  </si>
  <si>
    <t>Wages - Trex, Justin</t>
  </si>
  <si>
    <t>29/2/2024</t>
  </si>
  <si>
    <t>Wages - Ibby</t>
  </si>
  <si>
    <t>Budget Bin - 141813</t>
  </si>
  <si>
    <t>Bunnings - INV 6425/09408498</t>
  </si>
  <si>
    <t>Mitre10 - INV 240692010</t>
  </si>
  <si>
    <t>30/01/24</t>
  </si>
  <si>
    <t>Bunnings - INV 6425/09500850</t>
  </si>
  <si>
    <t>Budget Bin - INV 141824</t>
  </si>
  <si>
    <t>Bunnings - INV 6425/00974346</t>
  </si>
  <si>
    <t>Wages - Trex, Justin, Andrew</t>
  </si>
  <si>
    <t>Wages - Trex, Solvi, Soroush</t>
  </si>
  <si>
    <t>Plastering - Hajdin (3 days)</t>
  </si>
  <si>
    <t>Bunnings INV 6448/01161647</t>
  </si>
  <si>
    <t>Sunshine Roofing Tiles</t>
  </si>
  <si>
    <t xml:space="preserve">Bunnings </t>
  </si>
  <si>
    <t>GTV Render</t>
  </si>
  <si>
    <t>Appliances E&amp;S</t>
  </si>
  <si>
    <t>Meysam Gardening INV 2316</t>
  </si>
  <si>
    <t>18/02/24</t>
  </si>
  <si>
    <t>Wages - Trex, Alan, Solvi, Soroush</t>
  </si>
  <si>
    <t>Garage Door 50% Deposit</t>
  </si>
  <si>
    <t>22/02/24</t>
  </si>
  <si>
    <t xml:space="preserve">Carpet Call </t>
  </si>
  <si>
    <t>Wage - Billy (12/02)</t>
  </si>
  <si>
    <t>Carpet Call - Install End Trims</t>
  </si>
  <si>
    <t>National Tiles (Kitchen Splashback)</t>
  </si>
  <si>
    <t>Garage Door Remaining Balance</t>
  </si>
  <si>
    <t>New Kitchen Designs (Khanh)</t>
  </si>
  <si>
    <t>Floors (Ying)</t>
  </si>
  <si>
    <t>Gutters Replacement (Huss)</t>
  </si>
  <si>
    <t>Stellar Tiling (Splashback)</t>
  </si>
  <si>
    <t>Next Gen Painting - Steve McFarlane</t>
  </si>
  <si>
    <t>Bay - Rubbish Removal</t>
  </si>
  <si>
    <t>Steve Paint (Balance)</t>
  </si>
  <si>
    <t>Trex Wage</t>
  </si>
  <si>
    <t>21/03/24</t>
  </si>
  <si>
    <t xml:space="preserve">Alan Plumber </t>
  </si>
  <si>
    <t xml:space="preserve">Electrical - John </t>
  </si>
  <si>
    <t>Cleaner Juan</t>
  </si>
  <si>
    <t xml:space="preserve">Repay Matt Expenses </t>
  </si>
  <si>
    <t>PM Fee - Fortuna (Matt) part 1</t>
  </si>
  <si>
    <t>PM Fee - MCT (TREX) - via Fortuna</t>
  </si>
  <si>
    <t>PM Fee - Fortuna (Matt) part 2</t>
  </si>
  <si>
    <t>Cupcake Central - 79 Sunshine Rd, West Footscray</t>
  </si>
  <si>
    <t>Thin Neu</t>
  </si>
  <si>
    <t xml:space="preserve">Materials - Reece Plumbing </t>
  </si>
  <si>
    <t>Wage - Alfredo INV 7</t>
  </si>
  <si>
    <t xml:space="preserve">84 Gladstone St Kew (Cost + Project) </t>
  </si>
  <si>
    <t>Danny &amp; Amelia</t>
  </si>
  <si>
    <t>Bunnings INV 6299/09184292</t>
  </si>
  <si>
    <t>Budget Bin INV 141864</t>
  </si>
  <si>
    <t>27/2/2024</t>
  </si>
  <si>
    <t>Mitre 10 INV 240692584</t>
  </si>
  <si>
    <t>21/3/2024</t>
  </si>
  <si>
    <t>Mitre 10 INV 240692568</t>
  </si>
  <si>
    <t>14/6/2024</t>
  </si>
  <si>
    <t>Bunnings INV 6299/0131591</t>
  </si>
  <si>
    <t>Bunnings INV 6299/01321537</t>
  </si>
  <si>
    <t>Bunnings INV 6448/01062648</t>
  </si>
  <si>
    <t>Mitre 10 INV 240692806</t>
  </si>
  <si>
    <t>Wages - Solvi &amp; Tony</t>
  </si>
  <si>
    <t>Wages - Ibby (6hrs)</t>
  </si>
  <si>
    <t>Bunnings INV 6402/00858413</t>
  </si>
  <si>
    <t>Bunnings INV 6448/01064409</t>
  </si>
  <si>
    <t>Bunnings INV 6425/01303765</t>
  </si>
  <si>
    <t>Bunnings INV 6425/09369997</t>
  </si>
  <si>
    <t>Budget Bin INV 141907</t>
  </si>
  <si>
    <t>Bunnings INV 6425/00959579</t>
  </si>
  <si>
    <t xml:space="preserve">Plumbx INV </t>
  </si>
  <si>
    <t>Bunnings INV 6448/01164595</t>
  </si>
  <si>
    <t>Sydney Tools INV 13277482 (Solvi)</t>
  </si>
  <si>
    <t>Wages - Ibby (26hrs)</t>
  </si>
  <si>
    <t>Wages - Billy (36hrs)</t>
  </si>
  <si>
    <t>Bunnings INV 6035/09616016</t>
  </si>
  <si>
    <t>Bunnings INV 6035/01455347</t>
  </si>
  <si>
    <t>Bunnings INV 6390/01326647</t>
  </si>
  <si>
    <t>Wages - Tony, Soroush, Charlie</t>
  </si>
  <si>
    <t xml:space="preserve">Wages - Billy (8hrs) </t>
  </si>
  <si>
    <t>26/02/24</t>
  </si>
  <si>
    <t>Bunnings INV 6390/07253877</t>
  </si>
  <si>
    <t>Mitre10 - INV 215073833</t>
  </si>
  <si>
    <t>Wages - Ibby (4hrs) INV 2411</t>
  </si>
  <si>
    <t>Wages - Tony (1 day)</t>
  </si>
  <si>
    <t xml:space="preserve">Dragan &amp; Zac Tiling </t>
  </si>
  <si>
    <t>Bunnings INV 6402/00740264</t>
  </si>
  <si>
    <t>13/03/24</t>
  </si>
  <si>
    <t>Bunnings INV 6299/09535249</t>
  </si>
  <si>
    <t>Mitre 10 INV 240694646</t>
  </si>
  <si>
    <t>New Lock from Wynns for bi-fold door</t>
  </si>
  <si>
    <t>Bunnings INV 6402/00742412</t>
  </si>
  <si>
    <t>Wages - Billy, Ibby, Soroush, Tony - 3 days</t>
  </si>
  <si>
    <t>Budget Bin INV 141981 - Drop off 02/03</t>
  </si>
  <si>
    <t xml:space="preserve">Public Liability Insurance </t>
  </si>
  <si>
    <t>22/03/24</t>
  </si>
  <si>
    <t>Gyprock Cornices (paid by Matt)</t>
  </si>
  <si>
    <t>Wages - Labourers</t>
  </si>
  <si>
    <t xml:space="preserve">Budget Bin INV 142093 </t>
  </si>
  <si>
    <t>Bunnings (Picked up by Andrew)</t>
  </si>
  <si>
    <t>Wages - Plasterer</t>
  </si>
  <si>
    <t>26/03/24</t>
  </si>
  <si>
    <t>Wages - Labourer (1 day)</t>
  </si>
  <si>
    <t>Melbourne Recycled Floors</t>
  </si>
  <si>
    <t>27/03/24</t>
  </si>
  <si>
    <t>Nidus Tubular 60mm Passage Latch</t>
  </si>
  <si>
    <t>Bunnings (Picked up by Billy)</t>
  </si>
  <si>
    <t>Wages - Labourer (1/2 day)</t>
  </si>
  <si>
    <t>29/03/24</t>
  </si>
  <si>
    <t>30/04/24</t>
  </si>
  <si>
    <t>Door Handles paid by Matt</t>
  </si>
  <si>
    <t xml:space="preserve">Wages - Plasterer (Wardrobe) </t>
  </si>
  <si>
    <t xml:space="preserve">Stellar Tiling (Kitchen Splashback) </t>
  </si>
  <si>
    <t xml:space="preserve">Caulking </t>
  </si>
  <si>
    <t>140 Gipps St Collingwood</t>
  </si>
  <si>
    <t>140 GIpps St Pty Ltd</t>
  </si>
  <si>
    <t>18/10/24</t>
  </si>
  <si>
    <t xml:space="preserve">Ceiling Warehouse Order #10572 </t>
  </si>
  <si>
    <t>19/10/24</t>
  </si>
  <si>
    <t>Bunnings INV 6425/09301683</t>
  </si>
  <si>
    <t>Total Tools</t>
  </si>
  <si>
    <t>Wage - Hayden (2 days)</t>
  </si>
  <si>
    <t>Wage - Billy (0.5 day)</t>
  </si>
  <si>
    <t>Hassan Azman (Roof Plumber)</t>
  </si>
  <si>
    <t>Budget Bin INV 143059</t>
  </si>
  <si>
    <t>Sub-total with 15% Margin</t>
  </si>
  <si>
    <t>Banksia</t>
  </si>
  <si>
    <t>Jason Lu</t>
  </si>
  <si>
    <t>22/11/2024</t>
  </si>
  <si>
    <t>HOW</t>
  </si>
  <si>
    <t>13/02/2025</t>
  </si>
  <si>
    <t>Sydney Tools</t>
  </si>
  <si>
    <r>
      <rPr>
        <sz val="10"/>
        <color theme="1"/>
        <rFont val="Arial"/>
      </rPr>
      <t xml:space="preserve">AMEX </t>
    </r>
    <r>
      <rPr>
        <u/>
        <sz val="10"/>
        <color rgb="FF1155CC"/>
        <rFont val="Arial"/>
      </rPr>
      <t>Pay.com.au</t>
    </r>
  </si>
  <si>
    <t>BTS - Emporium</t>
  </si>
  <si>
    <t>Total Outlays</t>
  </si>
  <si>
    <t>Thin &amp; Justin</t>
  </si>
  <si>
    <t>Bunnings (Melamine 2400x1200x16MM)</t>
  </si>
  <si>
    <t>EFT</t>
  </si>
  <si>
    <t>30/10/2023</t>
  </si>
  <si>
    <t>Bunnings (Misc.)</t>
  </si>
  <si>
    <t>13/11/2023</t>
  </si>
  <si>
    <t>Gyprock (16mm plasterboard 2700x1200)</t>
  </si>
  <si>
    <t>24/11/2023</t>
  </si>
  <si>
    <t>Shopfittings Store (Shelf Brackets x 22 pairs)</t>
  </si>
  <si>
    <t>Bunnings (Rubber mat)</t>
  </si>
  <si>
    <t>QV Parking</t>
  </si>
  <si>
    <t>Alan's pay (2/11)</t>
  </si>
  <si>
    <t>Shopfittings Store (Shelf Brackets x 14 pairs)</t>
  </si>
  <si>
    <t>David Glass 50% deposit (Front panel counter)</t>
  </si>
  <si>
    <t>Bunnings (Fluro tubes)</t>
  </si>
  <si>
    <t>Bunnings (36x Melamine 1200x445x16MM) + Edging</t>
  </si>
  <si>
    <t>Bunnings (Kango 60MM Holesaw)</t>
  </si>
  <si>
    <t>Curtain City</t>
  </si>
  <si>
    <t>Rapid Global Induction Key</t>
  </si>
  <si>
    <t>Bunnings (Screws, Drop sheets)</t>
  </si>
  <si>
    <t>Bunnings (Anchor Wallmates)</t>
  </si>
  <si>
    <t>14/11/2023</t>
  </si>
  <si>
    <t>AC Acrylic (Clear 6MM)</t>
  </si>
  <si>
    <t>15/11/2023</t>
  </si>
  <si>
    <t>Ammar delivery of cabinet from Cublux</t>
  </si>
  <si>
    <t>16/11/2023</t>
  </si>
  <si>
    <t>Cublux (2x Display Cabinets)</t>
  </si>
  <si>
    <t>IBC Pallets (6x Black Pallets)</t>
  </si>
  <si>
    <t>AC Acrylic (Gloss White 6MM)</t>
  </si>
  <si>
    <t>17/11/2023</t>
  </si>
  <si>
    <t>Alan's pay (13/11,14/11,15/11)</t>
  </si>
  <si>
    <t>18/11/2023</t>
  </si>
  <si>
    <t>David Glass 50% final pay (Front panel counter)</t>
  </si>
  <si>
    <t>Next Gen Decorating 50% Pay (INV-008)</t>
  </si>
  <si>
    <t>27/11/2023</t>
  </si>
  <si>
    <t>Next Gen Decorating Final Pay (INV-008)</t>
  </si>
  <si>
    <t>13/12/2023</t>
  </si>
  <si>
    <t>T Nguyen Project Mangement fee</t>
  </si>
  <si>
    <t>Suite 203, Level 2/517 Flinders Lane</t>
  </si>
  <si>
    <t xml:space="preserve">Sam Kothari </t>
  </si>
  <si>
    <t>25/06/24</t>
  </si>
  <si>
    <t xml:space="preserve">Plasterboard City (Flexible Tracks) </t>
  </si>
  <si>
    <t>Hume Build Products (Metal framing materials) Picked up Billy</t>
  </si>
  <si>
    <t>Vehicle Impounded</t>
  </si>
  <si>
    <t>16/08/24</t>
  </si>
  <si>
    <t xml:space="preserve">Infringement Notice (Stopped On a clearway) </t>
  </si>
  <si>
    <t>Bunnings INV 6425/09399172</t>
  </si>
  <si>
    <t>CSR Gyprock INV 93550</t>
  </si>
  <si>
    <t>27/06/24</t>
  </si>
  <si>
    <t xml:space="preserve">Hume Build Products </t>
  </si>
  <si>
    <t>CSR Gyprock INV 383659</t>
  </si>
  <si>
    <t>Wage - Billy INV 0089 (6 days)</t>
  </si>
  <si>
    <t>Wage - Solvi (3 days)</t>
  </si>
  <si>
    <t>Bunnings INV 63909/01471373</t>
  </si>
  <si>
    <t>Wage - Alan (1 1/2 days)</t>
  </si>
  <si>
    <t xml:space="preserve">Hajden Plastering </t>
  </si>
  <si>
    <t xml:space="preserve">Wage - Alfredo (Asymmetric Homes) INV 001 </t>
  </si>
  <si>
    <t>14/07/24</t>
  </si>
  <si>
    <t>Next Gen Decorating INV0064</t>
  </si>
  <si>
    <t>Wage - Mauro (1 day)</t>
  </si>
  <si>
    <t>Pasco INV 246721</t>
  </si>
  <si>
    <t>18/08/24</t>
  </si>
  <si>
    <t>Wage - Solvi (1 1/2 days)</t>
  </si>
  <si>
    <t>Infinity Windows &amp; Glass INV 353</t>
  </si>
  <si>
    <t>Parking Fine (Solvi)</t>
  </si>
  <si>
    <t>Project Management Fee - MCT Investment</t>
  </si>
  <si>
    <t>Bunnings INV 6140/01975604</t>
  </si>
  <si>
    <t>Pasco INV 248340</t>
  </si>
  <si>
    <t>Bunnings INV 6042/01329302</t>
  </si>
  <si>
    <t>Wages - Alfredo INV 3</t>
  </si>
  <si>
    <t>FITNESS NATION Expenses - INV005</t>
  </si>
  <si>
    <t>Invoice</t>
  </si>
  <si>
    <t>Eastside Pro Electrics INV 500</t>
  </si>
  <si>
    <t>Bunnings INV Picked up by Billy INV0145</t>
  </si>
  <si>
    <t>Bunnings INV 6448/00961827</t>
  </si>
  <si>
    <t>Bunnnigs INV 6402/00914377 (Billy)</t>
  </si>
  <si>
    <t>Bunnings INV 6402/00914375 (Billy)</t>
  </si>
  <si>
    <t>Kennards Hire - Scissor Lift</t>
  </si>
  <si>
    <t xml:space="preserve">Wage - Hayden De La Hoz (3 days) </t>
  </si>
  <si>
    <t xml:space="preserve">Wage - Billy Le (2 days) </t>
  </si>
  <si>
    <t>Total INVOICE (Including PM)</t>
  </si>
  <si>
    <t>FITNESS NATION Expenses - INV006</t>
  </si>
  <si>
    <t xml:space="preserve">Wage - Alan </t>
  </si>
  <si>
    <t>FITNESS NATION</t>
  </si>
  <si>
    <t>18/04/24</t>
  </si>
  <si>
    <t>Budget Bin 4m³ (INV 142214)</t>
  </si>
  <si>
    <t>15/05/24</t>
  </si>
  <si>
    <t>Bunnings INV 6448/00925510</t>
  </si>
  <si>
    <t>Bunnings INV 6448/09483453</t>
  </si>
  <si>
    <t>26/04/24</t>
  </si>
  <si>
    <t>Budget Bin 8m³ (INV 142256)</t>
  </si>
  <si>
    <t>Wages - Alan (2 DAYS)</t>
  </si>
  <si>
    <t>Wages - Tony (1 DAY)</t>
  </si>
  <si>
    <t>Wages - Billy (1 DAY)</t>
  </si>
  <si>
    <t>Hajdin Plastering INV 11</t>
  </si>
  <si>
    <t>Wages - Alan (1 DAY)</t>
  </si>
  <si>
    <t>Mitre 10</t>
  </si>
  <si>
    <t>TOTAL COSTS</t>
  </si>
  <si>
    <t xml:space="preserve">Charged </t>
  </si>
  <si>
    <t>Bunnings INV 6448/09113363</t>
  </si>
  <si>
    <t>Bunnings INV 6448/09329624</t>
  </si>
  <si>
    <t>Scissor Lift Hire (Hired Depot)</t>
  </si>
  <si>
    <t>Bunnings INV 6448/00941917</t>
  </si>
  <si>
    <t>FITNESS NATION Expenses - INV004</t>
  </si>
  <si>
    <t>14/10/24</t>
  </si>
  <si>
    <t>Hume Build Products PRE0236587</t>
  </si>
  <si>
    <t xml:space="preserve">Gpyrock CSR </t>
  </si>
  <si>
    <t>Bunnings INV 6448/00980463</t>
  </si>
  <si>
    <t>Budget Bin 8m2 INV 142938</t>
  </si>
  <si>
    <t>Gpyrock CSR picked up by Billy</t>
  </si>
  <si>
    <t>Hume Build Products picked by BIlly</t>
  </si>
  <si>
    <t xml:space="preserve">Mitre10 INV 215102119 </t>
  </si>
  <si>
    <t xml:space="preserve">Kennards Hire 2x Scaffold </t>
  </si>
  <si>
    <t>Bunnings INV Picked up by Alfredo</t>
  </si>
  <si>
    <t>20/09/24</t>
  </si>
  <si>
    <t>MItre10 INV 215102509 (9x Form Ply)</t>
  </si>
  <si>
    <t xml:space="preserve">Khudr Painting </t>
  </si>
  <si>
    <t>Wages - Ibby INV 2510 (2 days)</t>
  </si>
  <si>
    <t>Wages - Alfredo INV 5 (2 days)</t>
  </si>
  <si>
    <t>Kennards Hire pick up Scaffold fee</t>
  </si>
  <si>
    <t>Wages - Billy (4 days) INV0124</t>
  </si>
  <si>
    <t xml:space="preserve">Hajdin's Plastering </t>
  </si>
  <si>
    <t>Wages - Alfredo INV 6 (3 days)</t>
  </si>
  <si>
    <t>Total INVOICE (Including 10% PM)</t>
  </si>
  <si>
    <t>KL - Westfield Doncaster</t>
  </si>
  <si>
    <t>BK Consultant INV 12821.1</t>
  </si>
  <si>
    <t>Cublux DEPOSIT 50%</t>
  </si>
  <si>
    <t xml:space="preserve">Verdex 660L Wheelie Bin </t>
  </si>
  <si>
    <t>Bunnings INV 6402/00781690</t>
  </si>
  <si>
    <t>Bunnings INV 6402/00892969</t>
  </si>
  <si>
    <t>Bunnings INV 6402/00894293</t>
  </si>
  <si>
    <t>Bunnings INV 6402/00157763</t>
  </si>
  <si>
    <t>Pay - Alan (3days)</t>
  </si>
  <si>
    <t xml:space="preserve">Pay - Felipe Carlos (2 days) INV 5 </t>
  </si>
  <si>
    <t>Pay - Billy Le INV0160</t>
  </si>
  <si>
    <t>Pay - Darryl (1 day)</t>
  </si>
  <si>
    <t xml:space="preserve">AC Acrylic INV-00100693 </t>
  </si>
  <si>
    <t>Bunnings INV 6402/00895916</t>
  </si>
  <si>
    <t>Bunnings INV 6402/00896388</t>
  </si>
  <si>
    <t xml:space="preserve">Dulux </t>
  </si>
  <si>
    <t>14/2/25</t>
  </si>
  <si>
    <t>Bunnings INV 6402/00897455</t>
  </si>
  <si>
    <t>15/2/25</t>
  </si>
  <si>
    <t>National Tiles</t>
  </si>
  <si>
    <t>Pay - Alan (5 days)</t>
  </si>
  <si>
    <t>Willie NG</t>
  </si>
  <si>
    <t>31/1/25</t>
  </si>
  <si>
    <t xml:space="preserve">LE SSERAFIM - Emporium </t>
  </si>
  <si>
    <t>City Of Melbourne Infringement</t>
  </si>
  <si>
    <t>Mitre10 INV 240695800</t>
  </si>
  <si>
    <t>25/4/2024</t>
  </si>
  <si>
    <t>24/4/24</t>
  </si>
  <si>
    <t>Next Gen Decorating INV 0013</t>
  </si>
  <si>
    <t>Planet Shakers - 20 Cecil St Southbank</t>
  </si>
  <si>
    <t>Andre Cheah</t>
  </si>
  <si>
    <t xml:space="preserve">Andy take off </t>
  </si>
  <si>
    <t>Bunnings INV W257051580-1</t>
  </si>
  <si>
    <t xml:space="preserve">Budget Bin 20m3 Light </t>
  </si>
  <si>
    <t>Bunnings INV 6402/01750213</t>
  </si>
  <si>
    <t xml:space="preserve">Plasterboard World </t>
  </si>
  <si>
    <t>Bowens INV 39002772</t>
  </si>
  <si>
    <t>Wage - Felipe INV 2 (1 day)</t>
  </si>
  <si>
    <t>20/01/25</t>
  </si>
  <si>
    <t>Bunnings INV 6042/01753882</t>
  </si>
  <si>
    <t>Bunnings INV 6042/01600781</t>
  </si>
  <si>
    <t>Hajrudin Plastering INV006</t>
  </si>
  <si>
    <t xml:space="preserve">Wage - Felipe INV 4 </t>
  </si>
  <si>
    <t>Eastside Pro Electrics INV 525</t>
  </si>
  <si>
    <t>Budget Bin Additional Charges</t>
  </si>
  <si>
    <t>Budget Bin 12m3 Light 143494</t>
  </si>
  <si>
    <t xml:space="preserve">Safita Painting INV </t>
  </si>
  <si>
    <t>Alan (1 day)</t>
  </si>
  <si>
    <t>Poke'd - 551 Little Lonsdale St</t>
  </si>
  <si>
    <t>Will Lo</t>
  </si>
  <si>
    <t>Wage - Ibby (6hrs) INV 2512</t>
  </si>
  <si>
    <t>Wage - Billy INV0128</t>
  </si>
  <si>
    <t>Wage - Solvi (1 day)</t>
  </si>
  <si>
    <t>Khudr - Patch &amp; Paint</t>
  </si>
  <si>
    <t xml:space="preserve">A/C Decommission (Lindsay Cox) </t>
  </si>
  <si>
    <t>Project Management Fee - Fortuna Projects</t>
  </si>
  <si>
    <t>31 Ambrose Rd Cheltenham (Cost+ Project)</t>
  </si>
  <si>
    <t>Steve Chrun</t>
  </si>
  <si>
    <t>Trumark INV SO459553 (Metal Framing Order) Picked by Billy</t>
  </si>
  <si>
    <t>Kennard Hire (Scaffold 1 week)</t>
  </si>
  <si>
    <t xml:space="preserve">19/06/24 </t>
  </si>
  <si>
    <t xml:space="preserve">Parkland Mitre10 </t>
  </si>
  <si>
    <t>15/07/24</t>
  </si>
  <si>
    <t>21/06/24</t>
  </si>
  <si>
    <t xml:space="preserve">Miscelannous Materials pick up by Billy </t>
  </si>
  <si>
    <t>17/07/24</t>
  </si>
  <si>
    <t>Wage - Ibby INV 2429 (1 day)</t>
  </si>
  <si>
    <t xml:space="preserve">Wage - Billy INV 0088 (4 1/2 days) </t>
  </si>
  <si>
    <t>VA Steel Studs (Picked up by Billy)</t>
  </si>
  <si>
    <t>Parkland Mitre10 INV 764199 (Picked up by Billy)</t>
  </si>
  <si>
    <t xml:space="preserve">Wage - Ibby INV 2430 </t>
  </si>
  <si>
    <t>Wage - Billy INV 0088 (1 day)</t>
  </si>
  <si>
    <t>Kennards Hire (Scaffold 2 weeks) INV 26380076</t>
  </si>
  <si>
    <t>Wages - Mauro (1 day)</t>
  </si>
  <si>
    <t>Wages - Billy INV0092 (1/2 day)</t>
  </si>
  <si>
    <t>Bunnings INV 6240/01585002</t>
  </si>
  <si>
    <t>Wages - Solvi (3 days)</t>
  </si>
  <si>
    <t>Wages - Billy INV0093 (3 days)</t>
  </si>
  <si>
    <t>v</t>
  </si>
  <si>
    <t xml:space="preserve">CSR Gyprock INV (Picked up by Billy) </t>
  </si>
  <si>
    <t>Kennards Hire (Scaffold 2 weeks) INV 26424813</t>
  </si>
  <si>
    <t>PlumbX (Rough-In) INV-189</t>
  </si>
  <si>
    <t>16/07/24</t>
  </si>
  <si>
    <t>Bunnings INV 6240/01410588</t>
  </si>
  <si>
    <t>16/07.24</t>
  </si>
  <si>
    <t>Bunnings INV 6240/01410591</t>
  </si>
  <si>
    <t xml:space="preserve">Park Road Mitre 10 </t>
  </si>
  <si>
    <t>Kennards Hire (Scaffold 2 weeks)</t>
  </si>
  <si>
    <t>18/07/24</t>
  </si>
  <si>
    <t>Bunnings INV 6438/08317305</t>
  </si>
  <si>
    <t>Bunnings INV 6400/01659117</t>
  </si>
  <si>
    <t>Bunnigns &amp; CSR (Picked up by Billy INV0098)</t>
  </si>
  <si>
    <t>21/07/24</t>
  </si>
  <si>
    <t xml:space="preserve">Wages - Solvi </t>
  </si>
  <si>
    <t>Wages - Billy INV0096</t>
  </si>
  <si>
    <t>Eastside Pro Elec (John) - INV 430</t>
  </si>
  <si>
    <t>Academy Tiles INV 147998 (Bulkhead &amp; Coffee Bar)</t>
  </si>
  <si>
    <t>25/07/24</t>
  </si>
  <si>
    <t>Bowens Cheltenham INV 38704498</t>
  </si>
  <si>
    <t>26/07/24</t>
  </si>
  <si>
    <t>Bunnings INV 6240/01412998</t>
  </si>
  <si>
    <t>27/07/24</t>
  </si>
  <si>
    <t>Bowens &amp; Doors Store Pick up by BIlly INV0101</t>
  </si>
  <si>
    <t>28/07/24</t>
  </si>
  <si>
    <t>Wages - Billy INV0100 (2 days)</t>
  </si>
  <si>
    <t>Wages- Alan 2 days</t>
  </si>
  <si>
    <t>Park Road Mitre 10 (Picked up by Billy)</t>
  </si>
  <si>
    <t xml:space="preserve">Next Gen Decorating INV0067 </t>
  </si>
  <si>
    <t>Kennards Hire (Scaffold 2 weeks) INV 26470776</t>
  </si>
  <si>
    <t>Reece (Kitchen floor waste picked up Billy)</t>
  </si>
  <si>
    <t>Wages - Solvi 1 day</t>
  </si>
  <si>
    <t>Wages - Billy INV0105</t>
  </si>
  <si>
    <t>Wages - Ibby INV2503</t>
  </si>
  <si>
    <t>Cublux INV-18619 (Joinery)</t>
  </si>
  <si>
    <t>Materials picked up by Billy (INV 108)</t>
  </si>
  <si>
    <t>Liquid Nails picked up by Billy (INV 110)</t>
  </si>
  <si>
    <t>Bunnings INV 6299/09151972</t>
  </si>
  <si>
    <t>Bunnings INV 6448/01194972</t>
  </si>
  <si>
    <t>Wages - Billy INV 108 (1 day)</t>
  </si>
  <si>
    <t>Wages - Uncle Tony (1 day)</t>
  </si>
  <si>
    <t xml:space="preserve">Zeljko Custom Tiling INV-2 (Bulkhead) </t>
  </si>
  <si>
    <t>Bunnings INV 6042/01301692</t>
  </si>
  <si>
    <t>Kennards Hire (2 Weeks Scaffold Hire) INV 26517373</t>
  </si>
  <si>
    <t>13/08/24</t>
  </si>
  <si>
    <t>Bunnings INV 6042/01759424</t>
  </si>
  <si>
    <t>14/08/24</t>
  </si>
  <si>
    <t>Bowens Cheltenham INV 387377226</t>
  </si>
  <si>
    <t>LouvreElite INV #2138 (50% Deposit)</t>
  </si>
  <si>
    <t xml:space="preserve">Bowens Cheltenham INV 17030682 </t>
  </si>
  <si>
    <t>15/08/24</t>
  </si>
  <si>
    <t>Bunnings INV 6400/01669473</t>
  </si>
  <si>
    <t>Bowens Cheltenham INV 17031755</t>
  </si>
  <si>
    <t>Bowens Cheltenham INV 38741540</t>
  </si>
  <si>
    <t>Bowens Cheltenham INV 38741623</t>
  </si>
  <si>
    <t>Bowens INV 17035299</t>
  </si>
  <si>
    <t>Wages - Uncle Tony (4 days)</t>
  </si>
  <si>
    <t>Bunnings INV 6438/01578273</t>
  </si>
  <si>
    <t>CSR Gyprock INV 308598648</t>
  </si>
  <si>
    <t>Bunnings INV 6363/01106185</t>
  </si>
  <si>
    <t>Bunnings INV 6363/81993358</t>
  </si>
  <si>
    <t>Park Road Mitre10 INV 775075</t>
  </si>
  <si>
    <t>Wages - Alfredo Carpenter (5 days) - INV2</t>
  </si>
  <si>
    <t xml:space="preserve">Bowens Cheltenham INV 17040639 </t>
  </si>
  <si>
    <t>Kosijer Custom Tiling (Screed/ self level bathroom) INV 11</t>
  </si>
  <si>
    <t>Kosijer Custom Tiling (Bathroom Waterproofing) INV 10</t>
  </si>
  <si>
    <t xml:space="preserve">Wages - Uncle Tony (3 days) </t>
  </si>
  <si>
    <t xml:space="preserve">Wages - Alan ( 2 days) </t>
  </si>
  <si>
    <t>Wages - Billy (1 day) - INV0115</t>
  </si>
  <si>
    <t>Wages - Jomei (1 day)</t>
  </si>
  <si>
    <t>Compax INV-2409 (Laminate for outdoor)</t>
  </si>
  <si>
    <t>Bunnings INV 6432/00704361</t>
  </si>
  <si>
    <t>Kennards Hire (Scaffold)</t>
  </si>
  <si>
    <t xml:space="preserve">LouvreElite INV #2138 Engineering Drawings </t>
  </si>
  <si>
    <t>Bunnings INV 6042/01328810</t>
  </si>
  <si>
    <t>Park Rd Mitre10 INV4999</t>
  </si>
  <si>
    <t>Bunnings INV 6400/017661020</t>
  </si>
  <si>
    <t>Bunnnigs INV 6363/011227566</t>
  </si>
  <si>
    <t>Materials picked up by Billy (INV 122)</t>
  </si>
  <si>
    <t>Bunnings INV 6035/01430735</t>
  </si>
  <si>
    <t>Wages - Alfredo INV 4 (4 days)</t>
  </si>
  <si>
    <t>Wages - Billy INV 0122 (4 days)</t>
  </si>
  <si>
    <t xml:space="preserve">Cublux INV-18620 (35%) </t>
  </si>
  <si>
    <t xml:space="preserve">Kennards Hire </t>
  </si>
  <si>
    <t>Kennards Hire - Final pay &amp; return scaffold</t>
  </si>
  <si>
    <t xml:space="preserve">Vector Signs INV 10941 Deposit </t>
  </si>
  <si>
    <r>
      <rPr>
        <sz val="10"/>
        <rFont val="Arial"/>
      </rPr>
      <t xml:space="preserve">AMEX </t>
    </r>
    <r>
      <rPr>
        <u/>
        <sz val="10"/>
        <color rgb="FF1155CC"/>
        <rFont val="Arial"/>
      </rPr>
      <t>PAY.com.au</t>
    </r>
  </si>
  <si>
    <t>Hayden Sanchez (INV 007)</t>
  </si>
  <si>
    <t>Kennards Hire (Skates)</t>
  </si>
  <si>
    <t>Wage - Billy INV 143 (1 day)</t>
  </si>
  <si>
    <t>Wage - Hayden INV008</t>
  </si>
  <si>
    <t>Bunnings 6363/00234463</t>
  </si>
  <si>
    <t>Mitre10 - Picked up by Billy INV 146</t>
  </si>
  <si>
    <t>Wage - Billy INV 146 (1 day)</t>
  </si>
  <si>
    <t>CUBLUX INV-18627</t>
  </si>
  <si>
    <t xml:space="preserve">Kosijer Tiling INV 14 </t>
  </si>
  <si>
    <t xml:space="preserve">Vector Sign INV 10941 (Final Payment) </t>
  </si>
  <si>
    <t>Bunnings INV Picked up by Matty</t>
  </si>
  <si>
    <t>Middendorp Electric INV 11338184</t>
  </si>
  <si>
    <t>Bunnnigs INV Picked up by Matty</t>
  </si>
  <si>
    <t>Bowens INV 38986049</t>
  </si>
  <si>
    <t>Bunnings INV 6448/09360438</t>
  </si>
  <si>
    <t>Mitre 10 Park Road Picked up by Matty</t>
  </si>
  <si>
    <t>WF Stone INV BILL23035</t>
  </si>
  <si>
    <t>Action Aluminium Bayswater (Skirts)</t>
  </si>
  <si>
    <t>Bunnings INV 6400/01633343</t>
  </si>
  <si>
    <t>Budget Bin 12m3  Light INV 143472</t>
  </si>
  <si>
    <t>Wage - Felipe (2 days) INV 2</t>
  </si>
  <si>
    <t xml:space="preserve">Alfredo INV 8 (Materials) </t>
  </si>
  <si>
    <t xml:space="preserve">Alfredo INV 9 </t>
  </si>
  <si>
    <t>Pro Builder Supplies INV 196545</t>
  </si>
  <si>
    <t>Pro Builder Supplies INV 196605</t>
  </si>
  <si>
    <t xml:space="preserve">Pro Builder Supplies INV 196621 </t>
  </si>
  <si>
    <t>Pro Builder Supplies INV 197076</t>
  </si>
  <si>
    <t>Next Gen Decorating INV0112</t>
  </si>
  <si>
    <t>Bunnings INV Paid by Steve (Client)</t>
  </si>
  <si>
    <t>PlumbX INV 238</t>
  </si>
  <si>
    <t>27/01/25</t>
  </si>
  <si>
    <t>Bunnings INV 6400/01580316</t>
  </si>
  <si>
    <t>Bunnings INV 6400/02183155</t>
  </si>
  <si>
    <t xml:space="preserve">Wage - Felipe Carlos INV 4 </t>
  </si>
  <si>
    <t>Structon (Zack Site Inspection) INV SL24-082-1</t>
  </si>
  <si>
    <t>Safety Xpress 2x Automatic Bollards SI-00099283</t>
  </si>
  <si>
    <t>Kennards Hire Platform Ladder 2.3m</t>
  </si>
  <si>
    <t>Bunnings INV 6400/08295556</t>
  </si>
  <si>
    <t>Bunnings INV (Picked up by Matty)</t>
  </si>
  <si>
    <t xml:space="preserve">Eastside Pro Electrics INV 505 </t>
  </si>
  <si>
    <t>Robert Gigliotti (Alfredo) INV 10</t>
  </si>
  <si>
    <t xml:space="preserve">Yarra window Cleaning </t>
  </si>
  <si>
    <t>YUM SING HOUSE</t>
  </si>
  <si>
    <t>Kiet Diep</t>
  </si>
  <si>
    <t>Wages - Billy</t>
  </si>
  <si>
    <t>27/05/24</t>
  </si>
  <si>
    <t>Bunnings 6402/00896617</t>
  </si>
  <si>
    <t>Bunnings 6425/00988562</t>
  </si>
  <si>
    <t>28/05/24</t>
  </si>
  <si>
    <t>Bunnings 6402/08143530</t>
  </si>
  <si>
    <t>Bunnings 6425/09578342</t>
  </si>
  <si>
    <t>Bunnings 6425/09373300</t>
  </si>
  <si>
    <t>Mitre10 INV 240698622</t>
  </si>
  <si>
    <t>30/05/24</t>
  </si>
  <si>
    <t>Bunnings 6425/09373941</t>
  </si>
  <si>
    <t xml:space="preserve">Wage - Alan (4 days) </t>
  </si>
  <si>
    <t>Wage - Billy (3 days)</t>
  </si>
  <si>
    <t>Wage - Ibby (6 hrs)</t>
  </si>
  <si>
    <t>Bunnings - Matt</t>
  </si>
  <si>
    <t>Alan Plumber</t>
  </si>
  <si>
    <t>John Sparky</t>
  </si>
  <si>
    <t>Bunnings 6402/00731215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</si>
</sst>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mm/dd/yy"/>
    <numFmt numFmtId="166" formatCode="&quot;$&quot;#,##0"/>
    <numFmt numFmtId="167" formatCode="m/d/yy"/>
    <numFmt numFmtId="168" formatCode="mm&quot;/&quot;dd&quot;/&quot;yy"/>
    <numFmt numFmtId="169" formatCode="0.000"/>
  </numFmts>
  <fonts count="37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i/>
      <sz val="16"/>
      <color theme="1"/>
      <name val="Arial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b/>
      <sz val="10"/>
      <color rgb="FF34A853"/>
      <name val="Arial"/>
    </font>
    <font>
      <sz val="10"/>
      <name val="Arial"/>
    </font>
    <font>
      <sz val="10"/>
      <color theme="1"/>
      <name val="Calibri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8"/>
      <color theme="1"/>
      <name val="Calibri"/>
    </font>
    <font>
      <b/>
      <i/>
      <sz val="18"/>
      <color theme="1"/>
      <name val="Calibri"/>
    </font>
    <font>
      <b/>
      <sz val="10"/>
      <color theme="1"/>
      <name val="Calibri"/>
      <scheme val="minor"/>
    </font>
    <font>
      <sz val="10"/>
      <color rgb="FFFF0000"/>
      <name val="Calibri"/>
      <scheme val="minor"/>
    </font>
    <font>
      <sz val="10"/>
      <color theme="5"/>
      <name val="Calibri"/>
      <scheme val="minor"/>
    </font>
    <font>
      <sz val="10"/>
      <color rgb="FF00FF00"/>
      <name val="Calibri"/>
      <scheme val="minor"/>
    </font>
    <font>
      <b/>
      <sz val="9"/>
      <color theme="1"/>
      <name val="&quot;Google Sans Mono&quot;"/>
    </font>
    <font>
      <b/>
      <sz val="9"/>
      <color theme="1"/>
      <name val="Google Sans Mono"/>
    </font>
    <font>
      <b/>
      <sz val="10"/>
      <color rgb="FF00FF00"/>
      <name val="Arial"/>
    </font>
    <font>
      <sz val="10"/>
      <color theme="5"/>
      <name val="Arial"/>
    </font>
    <font>
      <b/>
      <sz val="9"/>
      <color rgb="FF000000"/>
      <name val="&quot;Google Sans Mono&quot;"/>
    </font>
    <font>
      <b/>
      <sz val="10"/>
      <color theme="7"/>
      <name val="Calibri"/>
      <scheme val="minor"/>
    </font>
    <font>
      <u/>
      <sz val="10"/>
      <color theme="1"/>
      <name val="Arial"/>
    </font>
    <font>
      <b/>
      <sz val="18"/>
      <color rgb="FF000000"/>
      <name val="Calibri"/>
    </font>
    <font>
      <b/>
      <sz val="12"/>
      <color rgb="FFFF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i/>
      <sz val="16"/>
      <color rgb="FF000000"/>
      <name val="Arial"/>
    </font>
    <font>
      <sz val="9"/>
      <color theme="1"/>
      <name val="&quot;Google Sans Mono&quot;"/>
    </font>
    <font>
      <b/>
      <sz val="10"/>
      <color rgb="FF34A853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2">
    <xf numFmtId="0" fontId="0" fillId="0" borderId="0" xfId="0"/>
    <xf numFmtId="0" fontId="2" fillId="0" borderId="0" xfId="1" applyFont="1"/>
    <xf numFmtId="0" fontId="1" fillId="0" borderId="0" xfId="1"/>
    <xf numFmtId="0" fontId="3" fillId="2" borderId="0" xfId="1" applyFont="1" applyFill="1"/>
    <xf numFmtId="0" fontId="2" fillId="2" borderId="0" xfId="1" applyFont="1" applyFill="1"/>
    <xf numFmtId="0" fontId="4" fillId="0" borderId="0" xfId="1" applyFont="1"/>
    <xf numFmtId="0" fontId="2" fillId="0" borderId="1" xfId="1" applyFont="1" applyBorder="1"/>
    <xf numFmtId="0" fontId="5" fillId="0" borderId="1" xfId="1" applyFont="1" applyBorder="1"/>
    <xf numFmtId="0" fontId="2" fillId="0" borderId="2" xfId="1" applyFont="1" applyBorder="1"/>
    <xf numFmtId="0" fontId="5" fillId="3" borderId="3" xfId="1" applyFont="1" applyFill="1" applyBorder="1"/>
    <xf numFmtId="0" fontId="5" fillId="3" borderId="4" xfId="1" applyFont="1" applyFill="1" applyBorder="1"/>
    <xf numFmtId="0" fontId="2" fillId="0" borderId="3" xfId="1" applyFont="1" applyBorder="1"/>
    <xf numFmtId="164" fontId="2" fillId="0" borderId="3" xfId="1" applyNumberFormat="1" applyFont="1" applyBorder="1" applyAlignment="1">
      <alignment horizontal="right"/>
    </xf>
    <xf numFmtId="14" fontId="2" fillId="0" borderId="2" xfId="1" applyNumberFormat="1" applyFont="1" applyBorder="1"/>
    <xf numFmtId="0" fontId="2" fillId="0" borderId="3" xfId="1" applyFont="1" applyBorder="1" applyAlignment="1">
      <alignment horizontal="left"/>
    </xf>
    <xf numFmtId="165" fontId="2" fillId="0" borderId="3" xfId="1" applyNumberFormat="1" applyFont="1" applyBorder="1" applyAlignment="1">
      <alignment horizontal="left"/>
    </xf>
    <xf numFmtId="164" fontId="2" fillId="0" borderId="3" xfId="1" applyNumberFormat="1" applyFont="1" applyBorder="1"/>
    <xf numFmtId="0" fontId="2" fillId="4" borderId="3" xfId="1" applyFont="1" applyFill="1" applyBorder="1"/>
    <xf numFmtId="164" fontId="6" fillId="4" borderId="3" xfId="1" applyNumberFormat="1" applyFont="1" applyFill="1" applyBorder="1" applyAlignment="1">
      <alignment horizontal="right"/>
    </xf>
    <xf numFmtId="0" fontId="7" fillId="0" borderId="0" xfId="1" applyFont="1"/>
    <xf numFmtId="164" fontId="7" fillId="0" borderId="0" xfId="1" applyNumberFormat="1" applyFont="1" applyAlignment="1">
      <alignment horizontal="right"/>
    </xf>
    <xf numFmtId="10" fontId="7" fillId="0" borderId="0" xfId="1" applyNumberFormat="1" applyFont="1" applyAlignment="1">
      <alignment horizontal="right"/>
    </xf>
    <xf numFmtId="0" fontId="6" fillId="3" borderId="5" xfId="1" applyFont="1" applyFill="1" applyBorder="1"/>
    <xf numFmtId="0" fontId="8" fillId="0" borderId="6" xfId="1" applyFont="1" applyBorder="1"/>
    <xf numFmtId="0" fontId="8" fillId="0" borderId="7" xfId="1" applyFont="1" applyBorder="1"/>
    <xf numFmtId="0" fontId="6" fillId="0" borderId="4" xfId="1" applyFont="1" applyBorder="1"/>
    <xf numFmtId="0" fontId="2" fillId="0" borderId="4" xfId="1" applyFont="1" applyBorder="1"/>
    <xf numFmtId="0" fontId="9" fillId="0" borderId="4" xfId="1" applyFont="1" applyBorder="1"/>
    <xf numFmtId="164" fontId="2" fillId="0" borderId="4" xfId="1" applyNumberFormat="1" applyFont="1" applyBorder="1"/>
    <xf numFmtId="164" fontId="9" fillId="0" borderId="4" xfId="1" applyNumberFormat="1" applyFont="1" applyBorder="1"/>
    <xf numFmtId="166" fontId="2" fillId="0" borderId="3" xfId="1" applyNumberFormat="1" applyFont="1" applyBorder="1" applyAlignment="1">
      <alignment horizontal="right"/>
    </xf>
    <xf numFmtId="166" fontId="2" fillId="0" borderId="3" xfId="1" applyNumberFormat="1" applyFont="1" applyBorder="1"/>
    <xf numFmtId="167" fontId="2" fillId="0" borderId="3" xfId="1" applyNumberFormat="1" applyFont="1" applyBorder="1" applyAlignment="1">
      <alignment horizontal="left"/>
    </xf>
    <xf numFmtId="0" fontId="10" fillId="0" borderId="3" xfId="1" applyFont="1" applyBorder="1"/>
    <xf numFmtId="0" fontId="2" fillId="5" borderId="3" xfId="1" applyFont="1" applyFill="1" applyBorder="1"/>
    <xf numFmtId="164" fontId="2" fillId="5" borderId="3" xfId="1" applyNumberFormat="1" applyFont="1" applyFill="1" applyBorder="1"/>
    <xf numFmtId="0" fontId="2" fillId="6" borderId="3" xfId="1" applyFont="1" applyFill="1" applyBorder="1"/>
    <xf numFmtId="0" fontId="12" fillId="0" borderId="3" xfId="1" applyFont="1" applyBorder="1"/>
    <xf numFmtId="165" fontId="2" fillId="0" borderId="3" xfId="1" applyNumberFormat="1" applyFont="1" applyBorder="1"/>
    <xf numFmtId="0" fontId="13" fillId="0" borderId="3" xfId="1" applyFont="1" applyBorder="1"/>
    <xf numFmtId="0" fontId="2" fillId="7" borderId="3" xfId="1" applyFont="1" applyFill="1" applyBorder="1"/>
    <xf numFmtId="164" fontId="6" fillId="7" borderId="3" xfId="1" applyNumberFormat="1" applyFont="1" applyFill="1" applyBorder="1" applyAlignment="1">
      <alignment horizontal="right"/>
    </xf>
    <xf numFmtId="0" fontId="9" fillId="0" borderId="0" xfId="1" applyFont="1"/>
    <xf numFmtId="164" fontId="9" fillId="0" borderId="0" xfId="1" applyNumberFormat="1" applyFont="1"/>
    <xf numFmtId="0" fontId="2" fillId="0" borderId="3" xfId="1" applyFont="1" applyBorder="1" applyAlignment="1">
      <alignment horizontal="right"/>
    </xf>
    <xf numFmtId="0" fontId="14" fillId="0" borderId="0" xfId="1" applyFont="1"/>
    <xf numFmtId="0" fontId="15" fillId="8" borderId="0" xfId="1" applyFont="1" applyFill="1"/>
    <xf numFmtId="0" fontId="2" fillId="8" borderId="0" xfId="1" applyFont="1" applyFill="1"/>
    <xf numFmtId="14" fontId="9" fillId="0" borderId="4" xfId="1" applyNumberFormat="1" applyFont="1" applyBorder="1"/>
    <xf numFmtId="0" fontId="16" fillId="0" borderId="4" xfId="1" applyFont="1" applyBorder="1" applyAlignment="1">
      <alignment horizontal="right"/>
    </xf>
    <xf numFmtId="14" fontId="17" fillId="0" borderId="4" xfId="1" applyNumberFormat="1" applyFont="1" applyBorder="1"/>
    <xf numFmtId="0" fontId="17" fillId="0" borderId="4" xfId="1" applyFont="1" applyBorder="1"/>
    <xf numFmtId="164" fontId="17" fillId="0" borderId="4" xfId="1" applyNumberFormat="1" applyFont="1" applyBorder="1"/>
    <xf numFmtId="165" fontId="9" fillId="0" borderId="4" xfId="1" applyNumberFormat="1" applyFont="1" applyBorder="1" applyAlignment="1">
      <alignment horizontal="left"/>
    </xf>
    <xf numFmtId="168" fontId="9" fillId="0" borderId="4" xfId="1" applyNumberFormat="1" applyFont="1" applyBorder="1" applyAlignment="1">
      <alignment horizontal="left"/>
    </xf>
    <xf numFmtId="14" fontId="9" fillId="0" borderId="4" xfId="1" applyNumberFormat="1" applyFont="1" applyBorder="1" applyAlignment="1">
      <alignment horizontal="left"/>
    </xf>
    <xf numFmtId="0" fontId="16" fillId="7" borderId="4" xfId="1" applyFont="1" applyFill="1" applyBorder="1"/>
    <xf numFmtId="164" fontId="16" fillId="7" borderId="4" xfId="1" applyNumberFormat="1" applyFont="1" applyFill="1" applyBorder="1"/>
    <xf numFmtId="0" fontId="16" fillId="9" borderId="4" xfId="1" applyFont="1" applyFill="1" applyBorder="1"/>
    <xf numFmtId="164" fontId="16" fillId="9" borderId="4" xfId="1" applyNumberFormat="1" applyFont="1" applyFill="1" applyBorder="1"/>
    <xf numFmtId="0" fontId="16" fillId="0" borderId="0" xfId="1" applyFont="1"/>
    <xf numFmtId="166" fontId="9" fillId="0" borderId="4" xfId="1" applyNumberFormat="1" applyFont="1" applyBorder="1"/>
    <xf numFmtId="10" fontId="16" fillId="9" borderId="4" xfId="1" applyNumberFormat="1" applyFont="1" applyFill="1" applyBorder="1"/>
    <xf numFmtId="164" fontId="16" fillId="0" borderId="0" xfId="1" applyNumberFormat="1" applyFont="1"/>
    <xf numFmtId="0" fontId="2" fillId="0" borderId="7" xfId="1" applyFont="1" applyBorder="1"/>
    <xf numFmtId="164" fontId="2" fillId="0" borderId="7" xfId="1" applyNumberFormat="1" applyFont="1" applyBorder="1" applyAlignment="1">
      <alignment horizontal="right"/>
    </xf>
    <xf numFmtId="0" fontId="9" fillId="0" borderId="4" xfId="1" applyFont="1" applyBorder="1" applyAlignment="1">
      <alignment horizontal="left"/>
    </xf>
    <xf numFmtId="165" fontId="9" fillId="10" borderId="4" xfId="1" applyNumberFormat="1" applyFont="1" applyFill="1" applyBorder="1" applyAlignment="1">
      <alignment horizontal="left"/>
    </xf>
    <xf numFmtId="0" fontId="16" fillId="10" borderId="4" xfId="1" applyFont="1" applyFill="1" applyBorder="1"/>
    <xf numFmtId="164" fontId="9" fillId="10" borderId="4" xfId="1" applyNumberFormat="1" applyFont="1" applyFill="1" applyBorder="1"/>
    <xf numFmtId="0" fontId="9" fillId="10" borderId="4" xfId="1" applyFont="1" applyFill="1" applyBorder="1"/>
    <xf numFmtId="166" fontId="9" fillId="10" borderId="4" xfId="1" applyNumberFormat="1" applyFont="1" applyFill="1" applyBorder="1"/>
    <xf numFmtId="0" fontId="17" fillId="10" borderId="4" xfId="1" applyFont="1" applyFill="1" applyBorder="1"/>
    <xf numFmtId="0" fontId="2" fillId="10" borderId="4" xfId="1" applyFont="1" applyFill="1" applyBorder="1"/>
    <xf numFmtId="0" fontId="2" fillId="10" borderId="7" xfId="1" applyFont="1" applyFill="1" applyBorder="1"/>
    <xf numFmtId="166" fontId="2" fillId="10" borderId="7" xfId="1" applyNumberFormat="1" applyFont="1" applyFill="1" applyBorder="1"/>
    <xf numFmtId="0" fontId="13" fillId="10" borderId="4" xfId="1" applyFont="1" applyFill="1" applyBorder="1"/>
    <xf numFmtId="165" fontId="2" fillId="10" borderId="4" xfId="1" applyNumberFormat="1" applyFont="1" applyFill="1" applyBorder="1" applyAlignment="1">
      <alignment horizontal="left"/>
    </xf>
    <xf numFmtId="164" fontId="2" fillId="10" borderId="7" xfId="1" applyNumberFormat="1" applyFont="1" applyFill="1" applyBorder="1"/>
    <xf numFmtId="0" fontId="9" fillId="10" borderId="7" xfId="1" applyFont="1" applyFill="1" applyBorder="1"/>
    <xf numFmtId="166" fontId="9" fillId="10" borderId="7" xfId="1" applyNumberFormat="1" applyFont="1" applyFill="1" applyBorder="1"/>
    <xf numFmtId="164" fontId="9" fillId="10" borderId="7" xfId="1" applyNumberFormat="1" applyFont="1" applyFill="1" applyBorder="1"/>
    <xf numFmtId="168" fontId="9" fillId="10" borderId="4" xfId="1" applyNumberFormat="1" applyFont="1" applyFill="1" applyBorder="1" applyAlignment="1">
      <alignment horizontal="left"/>
    </xf>
    <xf numFmtId="0" fontId="9" fillId="10" borderId="4" xfId="1" applyFont="1" applyFill="1" applyBorder="1" applyAlignment="1">
      <alignment horizontal="left"/>
    </xf>
    <xf numFmtId="164" fontId="17" fillId="10" borderId="7" xfId="1" applyNumberFormat="1" applyFont="1" applyFill="1" applyBorder="1"/>
    <xf numFmtId="0" fontId="17" fillId="10" borderId="7" xfId="1" applyFont="1" applyFill="1" applyBorder="1"/>
    <xf numFmtId="0" fontId="17" fillId="6" borderId="0" xfId="1" applyFont="1" applyFill="1"/>
    <xf numFmtId="0" fontId="18" fillId="10" borderId="7" xfId="1" applyFont="1" applyFill="1" applyBorder="1"/>
    <xf numFmtId="0" fontId="10" fillId="10" borderId="7" xfId="1" applyFont="1" applyFill="1" applyBorder="1"/>
    <xf numFmtId="167" fontId="9" fillId="10" borderId="4" xfId="1" applyNumberFormat="1" applyFont="1" applyFill="1" applyBorder="1" applyAlignment="1">
      <alignment horizontal="left"/>
    </xf>
    <xf numFmtId="0" fontId="19" fillId="10" borderId="7" xfId="1" applyFont="1" applyFill="1" applyBorder="1"/>
    <xf numFmtId="164" fontId="2" fillId="10" borderId="7" xfId="1" applyNumberFormat="1" applyFont="1" applyFill="1" applyBorder="1" applyAlignment="1">
      <alignment horizontal="right"/>
    </xf>
    <xf numFmtId="0" fontId="1" fillId="10" borderId="7" xfId="1" applyFill="1" applyBorder="1"/>
    <xf numFmtId="165" fontId="9" fillId="10" borderId="4" xfId="1" applyNumberFormat="1" applyFont="1" applyFill="1" applyBorder="1"/>
    <xf numFmtId="0" fontId="15" fillId="2" borderId="0" xfId="1" applyFont="1" applyFill="1"/>
    <xf numFmtId="14" fontId="2" fillId="0" borderId="3" xfId="1" applyNumberFormat="1" applyFont="1" applyBorder="1"/>
    <xf numFmtId="0" fontId="6" fillId="7" borderId="3" xfId="1" applyFont="1" applyFill="1" applyBorder="1"/>
    <xf numFmtId="164" fontId="20" fillId="7" borderId="3" xfId="1" applyNumberFormat="1" applyFont="1" applyFill="1" applyBorder="1" applyAlignment="1">
      <alignment horizontal="right"/>
    </xf>
    <xf numFmtId="166" fontId="2" fillId="0" borderId="0" xfId="1" applyNumberFormat="1" applyFont="1" applyAlignment="1">
      <alignment horizontal="right"/>
    </xf>
    <xf numFmtId="164" fontId="2" fillId="0" borderId="2" xfId="1" applyNumberFormat="1" applyFont="1" applyBorder="1"/>
    <xf numFmtId="164" fontId="2" fillId="7" borderId="3" xfId="1" applyNumberFormat="1" applyFont="1" applyFill="1" applyBorder="1" applyAlignment="1">
      <alignment horizontal="right"/>
    </xf>
    <xf numFmtId="4" fontId="9" fillId="0" borderId="0" xfId="1" applyNumberFormat="1" applyFont="1"/>
    <xf numFmtId="0" fontId="2" fillId="10" borderId="0" xfId="1" applyFont="1" applyFill="1"/>
    <xf numFmtId="0" fontId="5" fillId="3" borderId="8" xfId="1" applyFont="1" applyFill="1" applyBorder="1"/>
    <xf numFmtId="167" fontId="2" fillId="0" borderId="8" xfId="1" applyNumberFormat="1" applyFont="1" applyBorder="1"/>
    <xf numFmtId="0" fontId="2" fillId="0" borderId="8" xfId="1" applyFont="1" applyBorder="1"/>
    <xf numFmtId="0" fontId="6" fillId="0" borderId="8" xfId="1" applyFont="1" applyBorder="1"/>
    <xf numFmtId="164" fontId="6" fillId="0" borderId="3" xfId="1" applyNumberFormat="1" applyFont="1" applyBorder="1"/>
    <xf numFmtId="0" fontId="6" fillId="0" borderId="3" xfId="1" applyFont="1" applyBorder="1"/>
    <xf numFmtId="164" fontId="21" fillId="7" borderId="3" xfId="1" applyNumberFormat="1" applyFont="1" applyFill="1" applyBorder="1" applyAlignment="1">
      <alignment horizontal="right"/>
    </xf>
    <xf numFmtId="0" fontId="22" fillId="0" borderId="0" xfId="1" applyFont="1"/>
    <xf numFmtId="164" fontId="22" fillId="0" borderId="0" xfId="1" applyNumberFormat="1" applyFont="1"/>
    <xf numFmtId="166" fontId="9" fillId="0" borderId="0" xfId="1" applyNumberFormat="1" applyFont="1"/>
    <xf numFmtId="0" fontId="2" fillId="4" borderId="2" xfId="1" applyFont="1" applyFill="1" applyBorder="1"/>
    <xf numFmtId="164" fontId="6" fillId="4" borderId="2" xfId="1" applyNumberFormat="1" applyFont="1" applyFill="1" applyBorder="1" applyAlignment="1">
      <alignment horizontal="right"/>
    </xf>
    <xf numFmtId="165" fontId="2" fillId="0" borderId="0" xfId="1" applyNumberFormat="1" applyFont="1"/>
    <xf numFmtId="164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164" fontId="2" fillId="0" borderId="0" xfId="1" applyNumberFormat="1" applyFont="1"/>
    <xf numFmtId="168" fontId="2" fillId="0" borderId="3" xfId="1" applyNumberFormat="1" applyFont="1" applyBorder="1" applyAlignment="1">
      <alignment horizontal="left"/>
    </xf>
    <xf numFmtId="164" fontId="6" fillId="0" borderId="3" xfId="1" applyNumberFormat="1" applyFont="1" applyBorder="1" applyAlignment="1">
      <alignment horizontal="right"/>
    </xf>
    <xf numFmtId="168" fontId="2" fillId="0" borderId="3" xfId="1" applyNumberFormat="1" applyFont="1" applyBorder="1"/>
    <xf numFmtId="14" fontId="2" fillId="0" borderId="3" xfId="1" applyNumberFormat="1" applyFont="1" applyBorder="1" applyAlignment="1">
      <alignment horizontal="left"/>
    </xf>
    <xf numFmtId="165" fontId="2" fillId="0" borderId="8" xfId="1" applyNumberFormat="1" applyFont="1" applyBorder="1" applyAlignment="1">
      <alignment horizontal="left"/>
    </xf>
    <xf numFmtId="168" fontId="2" fillId="0" borderId="8" xfId="1" applyNumberFormat="1" applyFont="1" applyBorder="1" applyAlignment="1">
      <alignment horizontal="left"/>
    </xf>
    <xf numFmtId="0" fontId="12" fillId="0" borderId="8" xfId="1" applyFont="1" applyBorder="1" applyAlignment="1">
      <alignment horizontal="left"/>
    </xf>
    <xf numFmtId="164" fontId="12" fillId="0" borderId="3" xfId="1" applyNumberFormat="1" applyFont="1" applyBorder="1" applyAlignment="1">
      <alignment horizontal="right"/>
    </xf>
    <xf numFmtId="164" fontId="12" fillId="0" borderId="3" xfId="1" applyNumberFormat="1" applyFont="1" applyBorder="1"/>
    <xf numFmtId="0" fontId="23" fillId="0" borderId="3" xfId="1" applyFont="1" applyBorder="1"/>
    <xf numFmtId="164" fontId="23" fillId="0" borderId="3" xfId="1" applyNumberFormat="1" applyFont="1" applyBorder="1" applyAlignment="1">
      <alignment horizontal="right"/>
    </xf>
    <xf numFmtId="164" fontId="13" fillId="0" borderId="3" xfId="1" applyNumberFormat="1" applyFont="1" applyBorder="1" applyAlignment="1">
      <alignment horizontal="right"/>
    </xf>
    <xf numFmtId="164" fontId="23" fillId="0" borderId="3" xfId="1" applyNumberFormat="1" applyFont="1" applyBorder="1"/>
    <xf numFmtId="0" fontId="6" fillId="7" borderId="4" xfId="1" applyFont="1" applyFill="1" applyBorder="1"/>
    <xf numFmtId="0" fontId="2" fillId="7" borderId="7" xfId="1" applyFont="1" applyFill="1" applyBorder="1"/>
    <xf numFmtId="164" fontId="24" fillId="7" borderId="4" xfId="1" applyNumberFormat="1" applyFont="1" applyFill="1" applyBorder="1"/>
    <xf numFmtId="164" fontId="6" fillId="7" borderId="7" xfId="1" applyNumberFormat="1" applyFont="1" applyFill="1" applyBorder="1" applyAlignment="1">
      <alignment horizontal="right"/>
    </xf>
    <xf numFmtId="0" fontId="25" fillId="0" borderId="0" xfId="1" applyFont="1"/>
    <xf numFmtId="169" fontId="25" fillId="0" borderId="0" xfId="1" applyNumberFormat="1" applyFont="1"/>
    <xf numFmtId="14" fontId="2" fillId="0" borderId="4" xfId="1" applyNumberFormat="1" applyFont="1" applyBorder="1"/>
    <xf numFmtId="164" fontId="2" fillId="0" borderId="4" xfId="1" applyNumberFormat="1" applyFont="1" applyBorder="1" applyAlignment="1">
      <alignment horizontal="right"/>
    </xf>
    <xf numFmtId="0" fontId="2" fillId="4" borderId="4" xfId="1" applyFont="1" applyFill="1" applyBorder="1"/>
    <xf numFmtId="164" fontId="6" fillId="4" borderId="4" xfId="1" applyNumberFormat="1" applyFont="1" applyFill="1" applyBorder="1" applyAlignment="1">
      <alignment horizontal="right"/>
    </xf>
    <xf numFmtId="168" fontId="2" fillId="0" borderId="8" xfId="1" applyNumberFormat="1" applyFont="1" applyBorder="1"/>
    <xf numFmtId="168" fontId="2" fillId="0" borderId="4" xfId="1" applyNumberFormat="1" applyFont="1" applyBorder="1"/>
    <xf numFmtId="165" fontId="2" fillId="0" borderId="4" xfId="1" applyNumberFormat="1" applyFont="1" applyBorder="1" applyAlignment="1">
      <alignment horizontal="left"/>
    </xf>
    <xf numFmtId="0" fontId="16" fillId="11" borderId="4" xfId="1" applyFont="1" applyFill="1" applyBorder="1"/>
    <xf numFmtId="164" fontId="16" fillId="11" borderId="4" xfId="1" applyNumberFormat="1" applyFont="1" applyFill="1" applyBorder="1"/>
    <xf numFmtId="0" fontId="26" fillId="0" borderId="3" xfId="1" applyFont="1" applyBorder="1"/>
    <xf numFmtId="0" fontId="27" fillId="0" borderId="0" xfId="1" applyFont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31" fillId="0" borderId="0" xfId="1" applyFont="1"/>
    <xf numFmtId="0" fontId="31" fillId="3" borderId="4" xfId="1" applyFont="1" applyFill="1" applyBorder="1"/>
    <xf numFmtId="0" fontId="32" fillId="3" borderId="4" xfId="1" applyFont="1" applyFill="1" applyBorder="1"/>
    <xf numFmtId="14" fontId="31" fillId="0" borderId="4" xfId="1" applyNumberFormat="1" applyFont="1" applyBorder="1" applyAlignment="1">
      <alignment horizontal="right"/>
    </xf>
    <xf numFmtId="14" fontId="33" fillId="0" borderId="4" xfId="1" applyNumberFormat="1" applyFont="1" applyBorder="1" applyAlignment="1">
      <alignment horizontal="left"/>
    </xf>
    <xf numFmtId="0" fontId="33" fillId="0" borderId="4" xfId="1" applyFont="1" applyBorder="1"/>
    <xf numFmtId="164" fontId="33" fillId="0" borderId="4" xfId="1" applyNumberFormat="1" applyFont="1" applyBorder="1" applyAlignment="1">
      <alignment horizontal="right"/>
    </xf>
    <xf numFmtId="0" fontId="31" fillId="0" borderId="4" xfId="1" applyFont="1" applyBorder="1" applyAlignment="1">
      <alignment horizontal="left"/>
    </xf>
    <xf numFmtId="164" fontId="31" fillId="0" borderId="4" xfId="1" applyNumberFormat="1" applyFont="1" applyBorder="1" applyAlignment="1">
      <alignment horizontal="right"/>
    </xf>
    <xf numFmtId="0" fontId="31" fillId="0" borderId="4" xfId="1" applyFont="1" applyBorder="1"/>
    <xf numFmtId="0" fontId="30" fillId="0" borderId="4" xfId="1" applyFont="1" applyBorder="1"/>
    <xf numFmtId="166" fontId="33" fillId="0" borderId="4" xfId="1" applyNumberFormat="1" applyFont="1" applyBorder="1" applyAlignment="1">
      <alignment horizontal="right"/>
    </xf>
    <xf numFmtId="0" fontId="31" fillId="0" borderId="4" xfId="1" applyFont="1" applyBorder="1" applyAlignment="1">
      <alignment horizontal="right"/>
    </xf>
    <xf numFmtId="0" fontId="33" fillId="0" borderId="4" xfId="1" applyFont="1" applyBorder="1" applyAlignment="1">
      <alignment horizontal="left"/>
    </xf>
    <xf numFmtId="0" fontId="31" fillId="12" borderId="4" xfId="1" applyFont="1" applyFill="1" applyBorder="1"/>
    <xf numFmtId="164" fontId="31" fillId="12" borderId="4" xfId="1" applyNumberFormat="1" applyFont="1" applyFill="1" applyBorder="1" applyAlignment="1">
      <alignment horizontal="right"/>
    </xf>
    <xf numFmtId="0" fontId="30" fillId="12" borderId="4" xfId="1" applyFont="1" applyFill="1" applyBorder="1"/>
    <xf numFmtId="164" fontId="33" fillId="0" borderId="4" xfId="1" applyNumberFormat="1" applyFont="1" applyBorder="1"/>
    <xf numFmtId="0" fontId="31" fillId="13" borderId="4" xfId="1" applyFont="1" applyFill="1" applyBorder="1"/>
    <xf numFmtId="0" fontId="33" fillId="13" borderId="4" xfId="1" applyFont="1" applyFill="1" applyBorder="1"/>
    <xf numFmtId="164" fontId="33" fillId="13" borderId="4" xfId="1" applyNumberFormat="1" applyFont="1" applyFill="1" applyBorder="1" applyAlignment="1">
      <alignment horizontal="right"/>
    </xf>
    <xf numFmtId="0" fontId="32" fillId="12" borderId="4" xfId="1" applyFont="1" applyFill="1" applyBorder="1"/>
    <xf numFmtId="164" fontId="32" fillId="12" borderId="4" xfId="1" applyNumberFormat="1" applyFont="1" applyFill="1" applyBorder="1" applyAlignment="1">
      <alignment horizontal="right"/>
    </xf>
    <xf numFmtId="0" fontId="33" fillId="12" borderId="4" xfId="1" applyFont="1" applyFill="1" applyBorder="1"/>
    <xf numFmtId="0" fontId="34" fillId="8" borderId="0" xfId="1" applyFont="1" applyFill="1"/>
    <xf numFmtId="164" fontId="6" fillId="7" borderId="3" xfId="1" applyNumberFormat="1" applyFont="1" applyFill="1" applyBorder="1"/>
    <xf numFmtId="0" fontId="17" fillId="0" borderId="0" xfId="1" applyFont="1"/>
    <xf numFmtId="166" fontId="17" fillId="0" borderId="0" xfId="1" applyNumberFormat="1" applyFont="1"/>
    <xf numFmtId="0" fontId="2" fillId="0" borderId="4" xfId="1" applyFont="1" applyBorder="1" applyAlignment="1">
      <alignment horizontal="left"/>
    </xf>
    <xf numFmtId="0" fontId="10" fillId="0" borderId="4" xfId="1" applyFont="1" applyBorder="1"/>
    <xf numFmtId="164" fontId="9" fillId="0" borderId="4" xfId="1" applyNumberFormat="1" applyFont="1" applyBorder="1" applyAlignment="1">
      <alignment horizontal="right"/>
    </xf>
    <xf numFmtId="165" fontId="6" fillId="0" borderId="4" xfId="1" applyNumberFormat="1" applyFont="1" applyBorder="1" applyAlignment="1">
      <alignment horizontal="left"/>
    </xf>
    <xf numFmtId="164" fontId="20" fillId="0" borderId="4" xfId="1" applyNumberFormat="1" applyFont="1" applyBorder="1" applyAlignment="1">
      <alignment horizontal="right"/>
    </xf>
    <xf numFmtId="164" fontId="6" fillId="0" borderId="4" xfId="1" applyNumberFormat="1" applyFont="1" applyBorder="1" applyAlignment="1">
      <alignment horizontal="right"/>
    </xf>
    <xf numFmtId="0" fontId="2" fillId="7" borderId="4" xfId="1" applyFont="1" applyFill="1" applyBorder="1"/>
    <xf numFmtId="164" fontId="20" fillId="7" borderId="4" xfId="1" applyNumberFormat="1" applyFont="1" applyFill="1" applyBorder="1" applyAlignment="1">
      <alignment horizontal="right"/>
    </xf>
    <xf numFmtId="164" fontId="6" fillId="7" borderId="4" xfId="1" applyNumberFormat="1" applyFont="1" applyFill="1" applyBorder="1" applyAlignment="1">
      <alignment horizontal="right"/>
    </xf>
    <xf numFmtId="164" fontId="9" fillId="0" borderId="3" xfId="1" applyNumberFormat="1" applyFont="1" applyBorder="1" applyAlignment="1">
      <alignment horizontal="right"/>
    </xf>
    <xf numFmtId="165" fontId="6" fillId="0" borderId="3" xfId="1" applyNumberFormat="1" applyFont="1" applyBorder="1" applyAlignment="1">
      <alignment horizontal="left"/>
    </xf>
    <xf numFmtId="164" fontId="20" fillId="0" borderId="3" xfId="1" applyNumberFormat="1" applyFont="1" applyBorder="1" applyAlignment="1">
      <alignment horizontal="right"/>
    </xf>
    <xf numFmtId="165" fontId="2" fillId="0" borderId="0" xfId="1" applyNumberFormat="1" applyFont="1" applyAlignment="1">
      <alignment horizontal="left"/>
    </xf>
    <xf numFmtId="164" fontId="9" fillId="0" borderId="0" xfId="1" applyNumberFormat="1" applyFont="1" applyAlignment="1">
      <alignment horizontal="right"/>
    </xf>
    <xf numFmtId="165" fontId="6" fillId="0" borderId="0" xfId="1" applyNumberFormat="1" applyFont="1" applyAlignment="1">
      <alignment horizontal="left"/>
    </xf>
    <xf numFmtId="164" fontId="35" fillId="0" borderId="0" xfId="1" applyNumberFormat="1" applyFont="1" applyAlignment="1">
      <alignment horizontal="right"/>
    </xf>
    <xf numFmtId="165" fontId="2" fillId="0" borderId="4" xfId="1" applyNumberFormat="1" applyFont="1" applyBorder="1"/>
    <xf numFmtId="164" fontId="2" fillId="4" borderId="2" xfId="1" applyNumberFormat="1" applyFont="1" applyFill="1" applyBorder="1"/>
    <xf numFmtId="167" fontId="2" fillId="0" borderId="3" xfId="1" applyNumberFormat="1" applyFont="1" applyBorder="1"/>
    <xf numFmtId="164" fontId="2" fillId="4" borderId="3" xfId="1" applyNumberFormat="1" applyFont="1" applyFill="1" applyBorder="1"/>
    <xf numFmtId="165" fontId="2" fillId="0" borderId="3" xfId="1" applyNumberFormat="1" applyFont="1" applyBorder="1" applyAlignment="1">
      <alignment horizontal="right"/>
    </xf>
    <xf numFmtId="169" fontId="2" fillId="0" borderId="0" xfId="1" applyNumberFormat="1" applyFont="1"/>
    <xf numFmtId="164" fontId="2" fillId="6" borderId="3" xfId="1" applyNumberFormat="1" applyFont="1" applyFill="1" applyBorder="1"/>
    <xf numFmtId="0" fontId="5" fillId="0" borderId="0" xfId="1" applyFont="1"/>
    <xf numFmtId="0" fontId="5" fillId="0" borderId="2" xfId="1" applyFont="1" applyBorder="1"/>
    <xf numFmtId="14" fontId="2" fillId="0" borderId="2" xfId="1" applyNumberFormat="1" applyFont="1" applyBorder="1" applyAlignment="1">
      <alignment horizontal="right"/>
    </xf>
    <xf numFmtId="14" fontId="2" fillId="0" borderId="3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164" fontId="2" fillId="7" borderId="3" xfId="1" applyNumberFormat="1" applyFont="1" applyFill="1" applyBorder="1"/>
    <xf numFmtId="164" fontId="25" fillId="0" borderId="0" xfId="1" applyNumberFormat="1" applyFont="1"/>
    <xf numFmtId="0" fontId="36" fillId="0" borderId="0" xfId="1" applyFont="1"/>
    <xf numFmtId="10" fontId="25" fillId="0" borderId="0" xfId="1" applyNumberFormat="1" applyFont="1"/>
  </cellXfs>
  <cellStyles count="2">
    <cellStyle name="Normal" xfId="0" builtinId="0"/>
    <cellStyle name="Normal 2" xfId="1" xr:uid="{B7985900-9E10-40B7-96E7-68AB0AE75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pay.com.au/" TargetMode="External"/><Relationship Id="rId18" Type="http://schemas.openxmlformats.org/officeDocument/2006/relationships/hyperlink" Target="http://pay.com.au/" TargetMode="External"/><Relationship Id="rId26" Type="http://schemas.openxmlformats.org/officeDocument/2006/relationships/hyperlink" Target="http://pay.com.au/" TargetMode="External"/><Relationship Id="rId39" Type="http://schemas.openxmlformats.org/officeDocument/2006/relationships/hyperlink" Target="http://pay.com.au/" TargetMode="External"/><Relationship Id="rId21" Type="http://schemas.openxmlformats.org/officeDocument/2006/relationships/hyperlink" Target="http://pay.com.au/" TargetMode="External"/><Relationship Id="rId34" Type="http://schemas.openxmlformats.org/officeDocument/2006/relationships/hyperlink" Target="http://pay.com.au/" TargetMode="External"/><Relationship Id="rId42" Type="http://schemas.openxmlformats.org/officeDocument/2006/relationships/hyperlink" Target="http://pay.com.au/" TargetMode="External"/><Relationship Id="rId47" Type="http://schemas.openxmlformats.org/officeDocument/2006/relationships/hyperlink" Target="http://pay.com.au/" TargetMode="External"/><Relationship Id="rId50" Type="http://schemas.openxmlformats.org/officeDocument/2006/relationships/hyperlink" Target="http://pay.com.au/" TargetMode="External"/><Relationship Id="rId7" Type="http://schemas.openxmlformats.org/officeDocument/2006/relationships/hyperlink" Target="http://pay.com.au/" TargetMode="External"/><Relationship Id="rId2" Type="http://schemas.openxmlformats.org/officeDocument/2006/relationships/hyperlink" Target="http://pay.com.au/" TargetMode="External"/><Relationship Id="rId16" Type="http://schemas.openxmlformats.org/officeDocument/2006/relationships/hyperlink" Target="http://pay.com.au/" TargetMode="External"/><Relationship Id="rId29" Type="http://schemas.openxmlformats.org/officeDocument/2006/relationships/hyperlink" Target="http://pay.com.au/" TargetMode="External"/><Relationship Id="rId11" Type="http://schemas.openxmlformats.org/officeDocument/2006/relationships/hyperlink" Target="http://pay.com.au/" TargetMode="External"/><Relationship Id="rId24" Type="http://schemas.openxmlformats.org/officeDocument/2006/relationships/hyperlink" Target="http://pay.com.au/" TargetMode="External"/><Relationship Id="rId32" Type="http://schemas.openxmlformats.org/officeDocument/2006/relationships/hyperlink" Target="http://pay.com.au/" TargetMode="External"/><Relationship Id="rId37" Type="http://schemas.openxmlformats.org/officeDocument/2006/relationships/hyperlink" Target="http://pay.com.au/" TargetMode="External"/><Relationship Id="rId40" Type="http://schemas.openxmlformats.org/officeDocument/2006/relationships/hyperlink" Target="http://pay.com.au/" TargetMode="External"/><Relationship Id="rId45" Type="http://schemas.openxmlformats.org/officeDocument/2006/relationships/hyperlink" Target="http://pay.com.au/" TargetMode="External"/><Relationship Id="rId5" Type="http://schemas.openxmlformats.org/officeDocument/2006/relationships/hyperlink" Target="http://pay.com.au/" TargetMode="External"/><Relationship Id="rId15" Type="http://schemas.openxmlformats.org/officeDocument/2006/relationships/hyperlink" Target="http://pay.com.au/" TargetMode="External"/><Relationship Id="rId23" Type="http://schemas.openxmlformats.org/officeDocument/2006/relationships/hyperlink" Target="http://pay.com.au/" TargetMode="External"/><Relationship Id="rId28" Type="http://schemas.openxmlformats.org/officeDocument/2006/relationships/hyperlink" Target="http://pay.com.au/" TargetMode="External"/><Relationship Id="rId36" Type="http://schemas.openxmlformats.org/officeDocument/2006/relationships/hyperlink" Target="http://pay.com.au/" TargetMode="External"/><Relationship Id="rId49" Type="http://schemas.openxmlformats.org/officeDocument/2006/relationships/hyperlink" Target="http://pay.com.au/" TargetMode="External"/><Relationship Id="rId10" Type="http://schemas.openxmlformats.org/officeDocument/2006/relationships/hyperlink" Target="http://pay.com.au/" TargetMode="External"/><Relationship Id="rId19" Type="http://schemas.openxmlformats.org/officeDocument/2006/relationships/hyperlink" Target="http://pay.com.au/" TargetMode="External"/><Relationship Id="rId31" Type="http://schemas.openxmlformats.org/officeDocument/2006/relationships/hyperlink" Target="http://pay.com.au/" TargetMode="External"/><Relationship Id="rId44" Type="http://schemas.openxmlformats.org/officeDocument/2006/relationships/hyperlink" Target="http://pay.com.au/" TargetMode="External"/><Relationship Id="rId4" Type="http://schemas.openxmlformats.org/officeDocument/2006/relationships/hyperlink" Target="http://pay.com.au/" TargetMode="External"/><Relationship Id="rId9" Type="http://schemas.openxmlformats.org/officeDocument/2006/relationships/hyperlink" Target="http://pay.com.au/" TargetMode="External"/><Relationship Id="rId14" Type="http://schemas.openxmlformats.org/officeDocument/2006/relationships/hyperlink" Target="http://pay.com.au/" TargetMode="External"/><Relationship Id="rId22" Type="http://schemas.openxmlformats.org/officeDocument/2006/relationships/hyperlink" Target="http://pay.com.au/" TargetMode="External"/><Relationship Id="rId27" Type="http://schemas.openxmlformats.org/officeDocument/2006/relationships/hyperlink" Target="http://pay.com.au/" TargetMode="External"/><Relationship Id="rId30" Type="http://schemas.openxmlformats.org/officeDocument/2006/relationships/hyperlink" Target="http://pay.com.au/" TargetMode="External"/><Relationship Id="rId35" Type="http://schemas.openxmlformats.org/officeDocument/2006/relationships/hyperlink" Target="http://pay.com.au/" TargetMode="External"/><Relationship Id="rId43" Type="http://schemas.openxmlformats.org/officeDocument/2006/relationships/hyperlink" Target="http://pay.com.au/" TargetMode="External"/><Relationship Id="rId48" Type="http://schemas.openxmlformats.org/officeDocument/2006/relationships/hyperlink" Target="http://pay.com.au/" TargetMode="External"/><Relationship Id="rId8" Type="http://schemas.openxmlformats.org/officeDocument/2006/relationships/hyperlink" Target="http://pay.com.au/" TargetMode="External"/><Relationship Id="rId3" Type="http://schemas.openxmlformats.org/officeDocument/2006/relationships/hyperlink" Target="http://pay.com.au/" TargetMode="External"/><Relationship Id="rId12" Type="http://schemas.openxmlformats.org/officeDocument/2006/relationships/hyperlink" Target="http://pay.com.au/" TargetMode="External"/><Relationship Id="rId17" Type="http://schemas.openxmlformats.org/officeDocument/2006/relationships/hyperlink" Target="http://pay.com.au/" TargetMode="External"/><Relationship Id="rId25" Type="http://schemas.openxmlformats.org/officeDocument/2006/relationships/hyperlink" Target="http://pay.com.au/" TargetMode="External"/><Relationship Id="rId33" Type="http://schemas.openxmlformats.org/officeDocument/2006/relationships/hyperlink" Target="http://pay.com.au/" TargetMode="External"/><Relationship Id="rId38" Type="http://schemas.openxmlformats.org/officeDocument/2006/relationships/hyperlink" Target="http://pay.com.au/" TargetMode="External"/><Relationship Id="rId46" Type="http://schemas.openxmlformats.org/officeDocument/2006/relationships/hyperlink" Target="http://pay.com.au/" TargetMode="External"/><Relationship Id="rId20" Type="http://schemas.openxmlformats.org/officeDocument/2006/relationships/hyperlink" Target="http://pay.com.au/" TargetMode="External"/><Relationship Id="rId41" Type="http://schemas.openxmlformats.org/officeDocument/2006/relationships/hyperlink" Target="http://pay.com.au/" TargetMode="External"/><Relationship Id="rId1" Type="http://schemas.openxmlformats.org/officeDocument/2006/relationships/hyperlink" Target="http://pay.com.au/" TargetMode="External"/><Relationship Id="rId6" Type="http://schemas.openxmlformats.org/officeDocument/2006/relationships/hyperlink" Target="http://pay.com.a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ay.a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ay.com.au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pay.com.au/" TargetMode="External"/><Relationship Id="rId2" Type="http://schemas.openxmlformats.org/officeDocument/2006/relationships/hyperlink" Target="http://pay.com.au/" TargetMode="External"/><Relationship Id="rId1" Type="http://schemas.openxmlformats.org/officeDocument/2006/relationships/hyperlink" Target="http://pay.com.au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pay.com.au/" TargetMode="External"/><Relationship Id="rId13" Type="http://schemas.openxmlformats.org/officeDocument/2006/relationships/hyperlink" Target="http://pay.com.au/" TargetMode="External"/><Relationship Id="rId18" Type="http://schemas.openxmlformats.org/officeDocument/2006/relationships/hyperlink" Target="http://pay.com.au/" TargetMode="External"/><Relationship Id="rId3" Type="http://schemas.openxmlformats.org/officeDocument/2006/relationships/hyperlink" Target="http://pay.com.au/" TargetMode="External"/><Relationship Id="rId21" Type="http://schemas.openxmlformats.org/officeDocument/2006/relationships/hyperlink" Target="http://pay.com.au/" TargetMode="External"/><Relationship Id="rId7" Type="http://schemas.openxmlformats.org/officeDocument/2006/relationships/hyperlink" Target="http://pay.com.au/" TargetMode="External"/><Relationship Id="rId12" Type="http://schemas.openxmlformats.org/officeDocument/2006/relationships/hyperlink" Target="http://pay.com.au/" TargetMode="External"/><Relationship Id="rId17" Type="http://schemas.openxmlformats.org/officeDocument/2006/relationships/hyperlink" Target="http://pay.com.au/" TargetMode="External"/><Relationship Id="rId25" Type="http://schemas.openxmlformats.org/officeDocument/2006/relationships/hyperlink" Target="http://pay.com.au/" TargetMode="External"/><Relationship Id="rId2" Type="http://schemas.openxmlformats.org/officeDocument/2006/relationships/hyperlink" Target="http://pay.com.au/" TargetMode="External"/><Relationship Id="rId16" Type="http://schemas.openxmlformats.org/officeDocument/2006/relationships/hyperlink" Target="http://pay.com.au/" TargetMode="External"/><Relationship Id="rId20" Type="http://schemas.openxmlformats.org/officeDocument/2006/relationships/hyperlink" Target="http://pay.com.au/" TargetMode="External"/><Relationship Id="rId1" Type="http://schemas.openxmlformats.org/officeDocument/2006/relationships/hyperlink" Target="http://pay.com.au/" TargetMode="External"/><Relationship Id="rId6" Type="http://schemas.openxmlformats.org/officeDocument/2006/relationships/hyperlink" Target="http://pay.com.au/" TargetMode="External"/><Relationship Id="rId11" Type="http://schemas.openxmlformats.org/officeDocument/2006/relationships/hyperlink" Target="http://pay.com.au/" TargetMode="External"/><Relationship Id="rId24" Type="http://schemas.openxmlformats.org/officeDocument/2006/relationships/hyperlink" Target="http://pay.com.au/" TargetMode="External"/><Relationship Id="rId5" Type="http://schemas.openxmlformats.org/officeDocument/2006/relationships/hyperlink" Target="http://pay.com.au/" TargetMode="External"/><Relationship Id="rId15" Type="http://schemas.openxmlformats.org/officeDocument/2006/relationships/hyperlink" Target="http://pay.com.au/" TargetMode="External"/><Relationship Id="rId23" Type="http://schemas.openxmlformats.org/officeDocument/2006/relationships/hyperlink" Target="http://pay.com.au/" TargetMode="External"/><Relationship Id="rId10" Type="http://schemas.openxmlformats.org/officeDocument/2006/relationships/hyperlink" Target="http://pay.com.au/" TargetMode="External"/><Relationship Id="rId19" Type="http://schemas.openxmlformats.org/officeDocument/2006/relationships/hyperlink" Target="http://pay.com.au/" TargetMode="External"/><Relationship Id="rId4" Type="http://schemas.openxmlformats.org/officeDocument/2006/relationships/hyperlink" Target="http://pay.com.au/" TargetMode="External"/><Relationship Id="rId9" Type="http://schemas.openxmlformats.org/officeDocument/2006/relationships/hyperlink" Target="http://pay.com.au/" TargetMode="External"/><Relationship Id="rId14" Type="http://schemas.openxmlformats.org/officeDocument/2006/relationships/hyperlink" Target="http://pay.com.au/" TargetMode="External"/><Relationship Id="rId22" Type="http://schemas.openxmlformats.org/officeDocument/2006/relationships/hyperlink" Target="http://pay.com.au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pay.com.au/" TargetMode="External"/><Relationship Id="rId2" Type="http://schemas.openxmlformats.org/officeDocument/2006/relationships/hyperlink" Target="http://pay.com.au/" TargetMode="External"/><Relationship Id="rId1" Type="http://schemas.openxmlformats.org/officeDocument/2006/relationships/hyperlink" Target="http://pay.com.au/" TargetMode="External"/><Relationship Id="rId6" Type="http://schemas.openxmlformats.org/officeDocument/2006/relationships/hyperlink" Target="http://pay.com.au/" TargetMode="External"/><Relationship Id="rId5" Type="http://schemas.openxmlformats.org/officeDocument/2006/relationships/hyperlink" Target="http://pay.com.au/" TargetMode="External"/><Relationship Id="rId4" Type="http://schemas.openxmlformats.org/officeDocument/2006/relationships/hyperlink" Target="http://pay.com.a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pay.com.au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pay.com.au/" TargetMode="External"/><Relationship Id="rId2" Type="http://schemas.openxmlformats.org/officeDocument/2006/relationships/hyperlink" Target="http://pay.com.au/" TargetMode="External"/><Relationship Id="rId1" Type="http://schemas.openxmlformats.org/officeDocument/2006/relationships/hyperlink" Target="http://pay.com.au/" TargetMode="External"/><Relationship Id="rId4" Type="http://schemas.openxmlformats.org/officeDocument/2006/relationships/hyperlink" Target="http://pay.com.au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pay.com.au/" TargetMode="External"/><Relationship Id="rId2" Type="http://schemas.openxmlformats.org/officeDocument/2006/relationships/hyperlink" Target="http://pay.com.au/" TargetMode="External"/><Relationship Id="rId1" Type="http://schemas.openxmlformats.org/officeDocument/2006/relationships/hyperlink" Target="http://pay.com.au/" TargetMode="External"/><Relationship Id="rId4" Type="http://schemas.openxmlformats.org/officeDocument/2006/relationships/hyperlink" Target="http://pay.com.au/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pay.com.au/" TargetMode="External"/><Relationship Id="rId2" Type="http://schemas.openxmlformats.org/officeDocument/2006/relationships/hyperlink" Target="http://pay.com.au/" TargetMode="External"/><Relationship Id="rId1" Type="http://schemas.openxmlformats.org/officeDocument/2006/relationships/hyperlink" Target="http://pay.com.au/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pay.com.au/" TargetMode="External"/><Relationship Id="rId3" Type="http://schemas.openxmlformats.org/officeDocument/2006/relationships/hyperlink" Target="http://pay.com.au/" TargetMode="External"/><Relationship Id="rId7" Type="http://schemas.openxmlformats.org/officeDocument/2006/relationships/hyperlink" Target="http://pay.com.au/" TargetMode="External"/><Relationship Id="rId12" Type="http://schemas.openxmlformats.org/officeDocument/2006/relationships/hyperlink" Target="http://pay.com.au/" TargetMode="External"/><Relationship Id="rId2" Type="http://schemas.openxmlformats.org/officeDocument/2006/relationships/hyperlink" Target="http://pay.com.au/" TargetMode="External"/><Relationship Id="rId1" Type="http://schemas.openxmlformats.org/officeDocument/2006/relationships/hyperlink" Target="http://pay.com.au/" TargetMode="External"/><Relationship Id="rId6" Type="http://schemas.openxmlformats.org/officeDocument/2006/relationships/hyperlink" Target="http://pay.com.au/" TargetMode="External"/><Relationship Id="rId11" Type="http://schemas.openxmlformats.org/officeDocument/2006/relationships/hyperlink" Target="http://pay.com.au/" TargetMode="External"/><Relationship Id="rId5" Type="http://schemas.openxmlformats.org/officeDocument/2006/relationships/hyperlink" Target="http://pay.com.au/" TargetMode="External"/><Relationship Id="rId10" Type="http://schemas.openxmlformats.org/officeDocument/2006/relationships/hyperlink" Target="http://pay.com.au/" TargetMode="External"/><Relationship Id="rId4" Type="http://schemas.openxmlformats.org/officeDocument/2006/relationships/hyperlink" Target="http://pay.com.au/" TargetMode="External"/><Relationship Id="rId9" Type="http://schemas.openxmlformats.org/officeDocument/2006/relationships/hyperlink" Target="http://pay.com.au/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pay.com.au/" TargetMode="External"/><Relationship Id="rId13" Type="http://schemas.openxmlformats.org/officeDocument/2006/relationships/hyperlink" Target="http://pay.com.au/" TargetMode="External"/><Relationship Id="rId18" Type="http://schemas.openxmlformats.org/officeDocument/2006/relationships/hyperlink" Target="http://pay.com.au/" TargetMode="External"/><Relationship Id="rId3" Type="http://schemas.openxmlformats.org/officeDocument/2006/relationships/hyperlink" Target="http://pay.com.au/" TargetMode="External"/><Relationship Id="rId21" Type="http://schemas.openxmlformats.org/officeDocument/2006/relationships/hyperlink" Target="http://pay.com.au/" TargetMode="External"/><Relationship Id="rId7" Type="http://schemas.openxmlformats.org/officeDocument/2006/relationships/hyperlink" Target="http://pay.com.au/" TargetMode="External"/><Relationship Id="rId12" Type="http://schemas.openxmlformats.org/officeDocument/2006/relationships/hyperlink" Target="http://pay.com.au/" TargetMode="External"/><Relationship Id="rId17" Type="http://schemas.openxmlformats.org/officeDocument/2006/relationships/hyperlink" Target="http://pay.com.au/" TargetMode="External"/><Relationship Id="rId25" Type="http://schemas.openxmlformats.org/officeDocument/2006/relationships/hyperlink" Target="http://pay.com.au/" TargetMode="External"/><Relationship Id="rId2" Type="http://schemas.openxmlformats.org/officeDocument/2006/relationships/hyperlink" Target="http://pay.com.au/" TargetMode="External"/><Relationship Id="rId16" Type="http://schemas.openxmlformats.org/officeDocument/2006/relationships/hyperlink" Target="http://pay.com.au/" TargetMode="External"/><Relationship Id="rId20" Type="http://schemas.openxmlformats.org/officeDocument/2006/relationships/hyperlink" Target="http://pay.com.au/" TargetMode="External"/><Relationship Id="rId1" Type="http://schemas.openxmlformats.org/officeDocument/2006/relationships/hyperlink" Target="http://pay.com.au/" TargetMode="External"/><Relationship Id="rId6" Type="http://schemas.openxmlformats.org/officeDocument/2006/relationships/hyperlink" Target="http://pay.com.au/" TargetMode="External"/><Relationship Id="rId11" Type="http://schemas.openxmlformats.org/officeDocument/2006/relationships/hyperlink" Target="http://pay.com.au/" TargetMode="External"/><Relationship Id="rId24" Type="http://schemas.openxmlformats.org/officeDocument/2006/relationships/hyperlink" Target="http://pay.com.au/" TargetMode="External"/><Relationship Id="rId5" Type="http://schemas.openxmlformats.org/officeDocument/2006/relationships/hyperlink" Target="http://pay.com.au/" TargetMode="External"/><Relationship Id="rId15" Type="http://schemas.openxmlformats.org/officeDocument/2006/relationships/hyperlink" Target="http://pay.com.au/" TargetMode="External"/><Relationship Id="rId23" Type="http://schemas.openxmlformats.org/officeDocument/2006/relationships/hyperlink" Target="http://pay.com.au/" TargetMode="External"/><Relationship Id="rId10" Type="http://schemas.openxmlformats.org/officeDocument/2006/relationships/hyperlink" Target="http://pay.com.au/" TargetMode="External"/><Relationship Id="rId19" Type="http://schemas.openxmlformats.org/officeDocument/2006/relationships/hyperlink" Target="http://pay.com.au/" TargetMode="External"/><Relationship Id="rId4" Type="http://schemas.openxmlformats.org/officeDocument/2006/relationships/hyperlink" Target="http://pay.com.au/" TargetMode="External"/><Relationship Id="rId9" Type="http://schemas.openxmlformats.org/officeDocument/2006/relationships/hyperlink" Target="http://pay.com.au/" TargetMode="External"/><Relationship Id="rId14" Type="http://schemas.openxmlformats.org/officeDocument/2006/relationships/hyperlink" Target="http://pay.com.au/" TargetMode="External"/><Relationship Id="rId22" Type="http://schemas.openxmlformats.org/officeDocument/2006/relationships/hyperlink" Target="http://pay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F558-8377-499F-BA6D-8F349119A56A}">
  <sheetPr codeName="Sheet1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72AE-1CF1-4AF8-BA7A-D918FBEB3472}">
  <sheetPr codeName="Sheet2">
    <outlinePr summaryBelow="0" summaryRight="0"/>
  </sheetPr>
  <dimension ref="A1:K175"/>
  <sheetViews>
    <sheetView workbookViewId="0"/>
  </sheetViews>
  <sheetFormatPr defaultColWidth="12.6640625" defaultRowHeight="15.75" customHeight="1"/>
  <cols>
    <col min="1" max="1" width="4.88671875" style="2" customWidth="1"/>
    <col min="2" max="2" width="12.6640625" style="2"/>
    <col min="3" max="3" width="39.21875" style="2" customWidth="1"/>
    <col min="4" max="8" width="12.6640625" style="2"/>
    <col min="9" max="9" width="17.21875" style="2" customWidth="1"/>
    <col min="10" max="16384" width="12.6640625" style="2"/>
  </cols>
  <sheetData>
    <row r="1" spans="1:11" ht="13.8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ht="15.75" customHeight="1">
      <c r="A2" s="1"/>
      <c r="B2" s="3" t="s">
        <v>0</v>
      </c>
      <c r="C2" s="4"/>
      <c r="D2" s="4"/>
      <c r="E2" s="4"/>
      <c r="F2" s="1"/>
      <c r="G2" s="1"/>
      <c r="H2" s="1"/>
      <c r="I2" s="1"/>
      <c r="J2" s="1"/>
    </row>
    <row r="3" spans="1:11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1:11" ht="15.75" customHeight="1">
      <c r="A4" s="1"/>
      <c r="B4" s="6"/>
      <c r="C4" s="6"/>
      <c r="D4" s="6"/>
      <c r="E4" s="6"/>
      <c r="F4" s="6"/>
      <c r="G4" s="1"/>
      <c r="H4" s="7" t="s">
        <v>3</v>
      </c>
      <c r="I4" s="6"/>
      <c r="J4" s="6"/>
    </row>
    <row r="5" spans="1:11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  <c r="K5" s="10" t="s">
        <v>10</v>
      </c>
    </row>
    <row r="6" spans="1:11" ht="13.8">
      <c r="A6" s="8"/>
      <c r="B6" s="11" t="s">
        <v>11</v>
      </c>
      <c r="C6" s="11" t="s">
        <v>12</v>
      </c>
      <c r="D6" s="12">
        <v>2220</v>
      </c>
      <c r="E6" s="12">
        <f t="shared" ref="E6:E9" si="0">D6/11</f>
        <v>201.81818181818181</v>
      </c>
      <c r="F6" s="11" t="s">
        <v>13</v>
      </c>
      <c r="G6" s="13"/>
      <c r="H6" s="11" t="s">
        <v>14</v>
      </c>
      <c r="I6" s="12">
        <v>24700</v>
      </c>
      <c r="J6" s="11" t="s">
        <v>13</v>
      </c>
      <c r="K6" s="14">
        <v>1</v>
      </c>
    </row>
    <row r="7" spans="1:11" ht="13.8">
      <c r="A7" s="8"/>
      <c r="B7" s="11" t="s">
        <v>15</v>
      </c>
      <c r="C7" s="11" t="s">
        <v>16</v>
      </c>
      <c r="D7" s="12">
        <v>455.81</v>
      </c>
      <c r="E7" s="12">
        <f t="shared" si="0"/>
        <v>41.437272727272727</v>
      </c>
      <c r="F7" s="11" t="s">
        <v>13</v>
      </c>
      <c r="G7" s="8"/>
      <c r="H7" s="15">
        <v>45452</v>
      </c>
      <c r="I7" s="12">
        <v>25000</v>
      </c>
      <c r="J7" s="11" t="s">
        <v>13</v>
      </c>
      <c r="K7" s="14">
        <v>2</v>
      </c>
    </row>
    <row r="8" spans="1:11" ht="13.8">
      <c r="A8" s="8"/>
      <c r="B8" s="11" t="s">
        <v>17</v>
      </c>
      <c r="C8" s="11" t="s">
        <v>16</v>
      </c>
      <c r="D8" s="12">
        <v>377.99</v>
      </c>
      <c r="E8" s="12">
        <f t="shared" si="0"/>
        <v>34.362727272727277</v>
      </c>
      <c r="F8" s="11" t="s">
        <v>13</v>
      </c>
      <c r="G8" s="8"/>
      <c r="H8" s="15">
        <v>45482</v>
      </c>
      <c r="I8" s="12">
        <v>23540</v>
      </c>
      <c r="J8" s="11" t="s">
        <v>13</v>
      </c>
      <c r="K8" s="14">
        <v>2</v>
      </c>
    </row>
    <row r="9" spans="1:11" ht="13.8">
      <c r="A9" s="8"/>
      <c r="B9" s="11" t="s">
        <v>18</v>
      </c>
      <c r="C9" s="11" t="s">
        <v>19</v>
      </c>
      <c r="D9" s="12">
        <v>30.5</v>
      </c>
      <c r="E9" s="12">
        <f t="shared" si="0"/>
        <v>2.7727272727272729</v>
      </c>
      <c r="F9" s="11" t="s">
        <v>20</v>
      </c>
      <c r="G9" s="8"/>
      <c r="H9" s="15">
        <v>45606</v>
      </c>
      <c r="I9" s="12">
        <v>48540</v>
      </c>
      <c r="J9" s="11" t="s">
        <v>13</v>
      </c>
      <c r="K9" s="14">
        <v>3</v>
      </c>
    </row>
    <row r="10" spans="1:11" ht="13.8">
      <c r="A10" s="8"/>
      <c r="B10" s="11" t="s">
        <v>21</v>
      </c>
      <c r="C10" s="11" t="s">
        <v>22</v>
      </c>
      <c r="D10" s="12">
        <v>520</v>
      </c>
      <c r="E10" s="12">
        <v>0</v>
      </c>
      <c r="F10" s="11" t="s">
        <v>23</v>
      </c>
      <c r="G10" s="8"/>
      <c r="H10" s="15">
        <v>45393</v>
      </c>
      <c r="I10" s="12">
        <v>48540</v>
      </c>
      <c r="J10" s="11" t="s">
        <v>13</v>
      </c>
      <c r="K10" s="14">
        <v>4</v>
      </c>
    </row>
    <row r="11" spans="1:11" ht="13.8">
      <c r="A11" s="8"/>
      <c r="B11" s="11" t="s">
        <v>21</v>
      </c>
      <c r="C11" s="11" t="s">
        <v>24</v>
      </c>
      <c r="D11" s="12">
        <v>7.22</v>
      </c>
      <c r="E11" s="12">
        <f t="shared" ref="E11:E12" si="1">D11/11</f>
        <v>0.65636363636363637</v>
      </c>
      <c r="F11" s="11" t="s">
        <v>20</v>
      </c>
      <c r="G11" s="8"/>
      <c r="H11" s="11" t="s">
        <v>25</v>
      </c>
      <c r="I11" s="12">
        <v>48540</v>
      </c>
      <c r="J11" s="11" t="s">
        <v>13</v>
      </c>
      <c r="K11" s="14">
        <v>5</v>
      </c>
    </row>
    <row r="12" spans="1:11" ht="13.8">
      <c r="A12" s="8"/>
      <c r="B12" s="11" t="s">
        <v>26</v>
      </c>
      <c r="C12" s="11" t="s">
        <v>27</v>
      </c>
      <c r="D12" s="12">
        <v>176.48</v>
      </c>
      <c r="E12" s="12">
        <f t="shared" si="1"/>
        <v>16.043636363636363</v>
      </c>
      <c r="F12" s="11" t="s">
        <v>13</v>
      </c>
      <c r="G12" s="8"/>
      <c r="H12" s="11" t="s">
        <v>28</v>
      </c>
      <c r="I12" s="12">
        <v>4235</v>
      </c>
      <c r="J12" s="11" t="s">
        <v>13</v>
      </c>
      <c r="K12" s="11" t="s">
        <v>29</v>
      </c>
    </row>
    <row r="13" spans="1:11" ht="13.8">
      <c r="A13" s="8"/>
      <c r="B13" s="11" t="s">
        <v>30</v>
      </c>
      <c r="C13" s="11" t="s">
        <v>31</v>
      </c>
      <c r="D13" s="12">
        <v>200</v>
      </c>
      <c r="E13" s="12">
        <v>0</v>
      </c>
      <c r="F13" s="11" t="s">
        <v>23</v>
      </c>
      <c r="G13" s="8"/>
      <c r="H13" s="11" t="s">
        <v>28</v>
      </c>
      <c r="I13" s="16">
        <v>7095</v>
      </c>
      <c r="J13" s="11" t="s">
        <v>13</v>
      </c>
      <c r="K13" s="11" t="s">
        <v>32</v>
      </c>
    </row>
    <row r="14" spans="1:11" ht="13.8">
      <c r="A14" s="8"/>
      <c r="B14" s="11" t="s">
        <v>30</v>
      </c>
      <c r="C14" s="11" t="s">
        <v>33</v>
      </c>
      <c r="D14" s="12">
        <v>200</v>
      </c>
      <c r="E14" s="12">
        <v>0</v>
      </c>
      <c r="F14" s="11" t="s">
        <v>23</v>
      </c>
      <c r="G14" s="8"/>
      <c r="H14" s="15">
        <v>45810</v>
      </c>
      <c r="I14" s="16">
        <v>23840</v>
      </c>
      <c r="J14" s="11" t="s">
        <v>13</v>
      </c>
      <c r="K14" s="14">
        <v>6</v>
      </c>
    </row>
    <row r="15" spans="1:11" ht="13.8">
      <c r="A15" s="8"/>
      <c r="B15" s="11" t="s">
        <v>30</v>
      </c>
      <c r="C15" s="11" t="s">
        <v>34</v>
      </c>
      <c r="D15" s="12">
        <v>750</v>
      </c>
      <c r="E15" s="12">
        <v>0</v>
      </c>
      <c r="F15" s="11" t="s">
        <v>23</v>
      </c>
      <c r="G15" s="8"/>
      <c r="H15" s="15">
        <v>45963</v>
      </c>
      <c r="I15" s="16">
        <v>4950</v>
      </c>
      <c r="J15" s="11" t="s">
        <v>13</v>
      </c>
      <c r="K15" s="14">
        <v>6.1</v>
      </c>
    </row>
    <row r="16" spans="1:11" ht="13.8">
      <c r="A16" s="8"/>
      <c r="B16" s="11" t="s">
        <v>30</v>
      </c>
      <c r="C16" s="11" t="s">
        <v>35</v>
      </c>
      <c r="D16" s="12">
        <v>300</v>
      </c>
      <c r="E16" s="12">
        <v>0</v>
      </c>
      <c r="F16" s="11" t="s">
        <v>23</v>
      </c>
      <c r="G16" s="8"/>
      <c r="H16" s="11"/>
      <c r="I16" s="16"/>
      <c r="J16" s="11"/>
      <c r="K16" s="11"/>
    </row>
    <row r="17" spans="1:11" ht="13.8">
      <c r="A17" s="8"/>
      <c r="B17" s="11" t="s">
        <v>30</v>
      </c>
      <c r="C17" s="11" t="s">
        <v>36</v>
      </c>
      <c r="D17" s="12">
        <v>3583.8</v>
      </c>
      <c r="E17" s="12">
        <f t="shared" ref="E17:E29" si="2">D17/11</f>
        <v>325.8</v>
      </c>
      <c r="F17" s="11" t="s">
        <v>13</v>
      </c>
      <c r="G17" s="8"/>
      <c r="H17" s="11"/>
      <c r="I17" s="16"/>
      <c r="J17" s="11"/>
      <c r="K17" s="11"/>
    </row>
    <row r="18" spans="1:11" ht="13.8">
      <c r="A18" s="8"/>
      <c r="B18" s="11" t="s">
        <v>30</v>
      </c>
      <c r="C18" s="11" t="s">
        <v>37</v>
      </c>
      <c r="D18" s="12">
        <v>1575</v>
      </c>
      <c r="E18" s="12">
        <f t="shared" si="2"/>
        <v>143.18181818181819</v>
      </c>
      <c r="F18" s="11" t="s">
        <v>13</v>
      </c>
      <c r="G18" s="8"/>
      <c r="H18" s="11"/>
      <c r="I18" s="16"/>
      <c r="J18" s="11"/>
      <c r="K18" s="11"/>
    </row>
    <row r="19" spans="1:11" ht="13.8">
      <c r="A19" s="8"/>
      <c r="B19" s="11" t="s">
        <v>30</v>
      </c>
      <c r="C19" s="11" t="s">
        <v>38</v>
      </c>
      <c r="D19" s="12">
        <v>1575</v>
      </c>
      <c r="E19" s="12">
        <f t="shared" si="2"/>
        <v>143.18181818181819</v>
      </c>
      <c r="F19" s="11" t="s">
        <v>13</v>
      </c>
      <c r="G19" s="8"/>
      <c r="H19" s="17"/>
      <c r="I19" s="18">
        <f>SUM(I6:I16)</f>
        <v>258980</v>
      </c>
      <c r="J19" s="17"/>
      <c r="K19" s="17"/>
    </row>
    <row r="20" spans="1:11" ht="13.8">
      <c r="A20" s="8"/>
      <c r="B20" s="15">
        <v>45331</v>
      </c>
      <c r="C20" s="11" t="s">
        <v>39</v>
      </c>
      <c r="D20" s="12">
        <v>1245</v>
      </c>
      <c r="E20" s="12">
        <f t="shared" si="2"/>
        <v>113.18181818181819</v>
      </c>
      <c r="F20" s="11" t="s">
        <v>13</v>
      </c>
      <c r="G20" s="1"/>
      <c r="H20" s="1"/>
      <c r="I20" s="1"/>
      <c r="J20" s="1"/>
    </row>
    <row r="21" spans="1:11" ht="13.8">
      <c r="A21" s="8"/>
      <c r="B21" s="15">
        <v>45331</v>
      </c>
      <c r="C21" s="11" t="s">
        <v>40</v>
      </c>
      <c r="D21" s="12">
        <v>150.1</v>
      </c>
      <c r="E21" s="12">
        <f t="shared" si="2"/>
        <v>13.645454545454545</v>
      </c>
      <c r="F21" s="11" t="s">
        <v>20</v>
      </c>
      <c r="G21" s="1"/>
      <c r="H21" s="1"/>
      <c r="I21" s="1"/>
      <c r="J21" s="1"/>
    </row>
    <row r="22" spans="1:11" ht="13.8">
      <c r="A22" s="8"/>
      <c r="B22" s="15">
        <v>45360</v>
      </c>
      <c r="C22" s="11" t="s">
        <v>41</v>
      </c>
      <c r="D22" s="12">
        <v>56.04</v>
      </c>
      <c r="E22" s="12">
        <f t="shared" si="2"/>
        <v>5.0945454545454547</v>
      </c>
      <c r="F22" s="11" t="s">
        <v>20</v>
      </c>
      <c r="G22" s="1"/>
      <c r="H22" s="1"/>
      <c r="I22" s="1"/>
      <c r="J22" s="1"/>
    </row>
    <row r="23" spans="1:11" ht="13.8">
      <c r="A23" s="8"/>
      <c r="B23" s="15">
        <v>45360</v>
      </c>
      <c r="C23" s="11" t="s">
        <v>42</v>
      </c>
      <c r="D23" s="12">
        <v>90.06</v>
      </c>
      <c r="E23" s="12">
        <f t="shared" si="2"/>
        <v>8.1872727272727275</v>
      </c>
      <c r="F23" s="11" t="s">
        <v>20</v>
      </c>
      <c r="G23" s="1"/>
      <c r="H23" s="1"/>
      <c r="I23" s="1"/>
      <c r="J23" s="1"/>
    </row>
    <row r="24" spans="1:11" ht="13.8">
      <c r="A24" s="8"/>
      <c r="B24" s="15">
        <v>45360</v>
      </c>
      <c r="C24" s="11" t="s">
        <v>43</v>
      </c>
      <c r="D24" s="12">
        <v>167.47</v>
      </c>
      <c r="E24" s="12">
        <f t="shared" si="2"/>
        <v>15.224545454545455</v>
      </c>
      <c r="F24" s="11" t="s">
        <v>20</v>
      </c>
      <c r="G24" s="1"/>
      <c r="H24" s="1"/>
      <c r="I24" s="1"/>
      <c r="J24" s="1"/>
    </row>
    <row r="25" spans="1:11" ht="13.8">
      <c r="A25" s="8"/>
      <c r="B25" s="15">
        <v>45360</v>
      </c>
      <c r="C25" s="11" t="s">
        <v>44</v>
      </c>
      <c r="D25" s="12">
        <v>526.44000000000005</v>
      </c>
      <c r="E25" s="12">
        <f t="shared" si="2"/>
        <v>47.858181818181826</v>
      </c>
      <c r="F25" s="11" t="s">
        <v>13</v>
      </c>
      <c r="G25" s="1"/>
      <c r="H25" s="1"/>
      <c r="I25" s="1"/>
      <c r="J25" s="1"/>
    </row>
    <row r="26" spans="1:11" ht="13.8">
      <c r="A26" s="8"/>
      <c r="B26" s="15">
        <v>45391</v>
      </c>
      <c r="C26" s="11" t="s">
        <v>45</v>
      </c>
      <c r="D26" s="12">
        <v>1379.88</v>
      </c>
      <c r="E26" s="12">
        <f t="shared" si="2"/>
        <v>125.44363636363637</v>
      </c>
      <c r="F26" s="11" t="s">
        <v>13</v>
      </c>
      <c r="G26" s="1"/>
      <c r="H26" s="1"/>
      <c r="I26" s="1"/>
      <c r="J26" s="1"/>
    </row>
    <row r="27" spans="1:11" ht="13.8">
      <c r="A27" s="8"/>
      <c r="B27" s="15">
        <v>45452</v>
      </c>
      <c r="C27" s="11" t="s">
        <v>46</v>
      </c>
      <c r="D27" s="12">
        <v>3825</v>
      </c>
      <c r="E27" s="12">
        <f t="shared" si="2"/>
        <v>347.72727272727275</v>
      </c>
      <c r="F27" s="11" t="s">
        <v>13</v>
      </c>
      <c r="G27" s="1"/>
      <c r="H27" s="1"/>
      <c r="I27" s="1"/>
      <c r="J27" s="1"/>
    </row>
    <row r="28" spans="1:11" ht="13.8">
      <c r="A28" s="8"/>
      <c r="B28" s="15">
        <v>45482</v>
      </c>
      <c r="C28" s="11" t="s">
        <v>47</v>
      </c>
      <c r="D28" s="12">
        <v>232.71</v>
      </c>
      <c r="E28" s="12">
        <f t="shared" si="2"/>
        <v>21.155454545454546</v>
      </c>
      <c r="F28" s="11" t="s">
        <v>20</v>
      </c>
      <c r="G28" s="1"/>
      <c r="H28" s="19" t="s">
        <v>48</v>
      </c>
      <c r="I28" s="20">
        <f>I19-D170</f>
        <v>70259.38599999994</v>
      </c>
      <c r="J28" s="1"/>
    </row>
    <row r="29" spans="1:11" ht="13.8">
      <c r="A29" s="8"/>
      <c r="B29" s="15">
        <v>45513</v>
      </c>
      <c r="C29" s="11" t="s">
        <v>49</v>
      </c>
      <c r="D29" s="12">
        <v>3025</v>
      </c>
      <c r="E29" s="12">
        <f t="shared" si="2"/>
        <v>275</v>
      </c>
      <c r="F29" s="11" t="s">
        <v>13</v>
      </c>
      <c r="G29" s="1"/>
      <c r="H29" s="19" t="s">
        <v>50</v>
      </c>
      <c r="I29" s="21">
        <f>I28/D170</f>
        <v>0.37229311897003431</v>
      </c>
      <c r="J29" s="1"/>
    </row>
    <row r="30" spans="1:11" ht="13.8">
      <c r="A30" s="8"/>
      <c r="B30" s="15">
        <v>45544</v>
      </c>
      <c r="C30" s="11" t="s">
        <v>51</v>
      </c>
      <c r="D30" s="12">
        <v>320</v>
      </c>
      <c r="E30" s="12">
        <v>0</v>
      </c>
      <c r="F30" s="11" t="s">
        <v>23</v>
      </c>
      <c r="G30" s="1"/>
      <c r="H30" s="1"/>
      <c r="I30" s="1"/>
      <c r="J30" s="1"/>
    </row>
    <row r="31" spans="1:11" ht="13.8">
      <c r="A31" s="8"/>
      <c r="B31" s="15">
        <v>45574</v>
      </c>
      <c r="C31" s="11" t="s">
        <v>52</v>
      </c>
      <c r="D31" s="12">
        <v>98.7</v>
      </c>
      <c r="E31" s="12">
        <f t="shared" ref="E31:E32" si="3">D31/11</f>
        <v>8.9727272727272727</v>
      </c>
      <c r="F31" s="11" t="s">
        <v>20</v>
      </c>
      <c r="G31" s="1"/>
      <c r="H31" s="1"/>
      <c r="I31" s="1"/>
      <c r="J31" s="1"/>
    </row>
    <row r="32" spans="1:11" ht="13.8">
      <c r="A32" s="8"/>
      <c r="B32" s="11" t="s">
        <v>53</v>
      </c>
      <c r="C32" s="11" t="s">
        <v>54</v>
      </c>
      <c r="D32" s="12">
        <v>120.06</v>
      </c>
      <c r="E32" s="12">
        <f t="shared" si="3"/>
        <v>10.914545454545454</v>
      </c>
      <c r="F32" s="11" t="s">
        <v>20</v>
      </c>
      <c r="G32" s="1"/>
      <c r="H32" s="22" t="s">
        <v>55</v>
      </c>
      <c r="I32" s="23"/>
      <c r="J32" s="23"/>
      <c r="K32" s="24"/>
    </row>
    <row r="33" spans="1:11" ht="13.8">
      <c r="A33" s="8"/>
      <c r="B33" s="11" t="s">
        <v>56</v>
      </c>
      <c r="C33" s="11" t="s">
        <v>57</v>
      </c>
      <c r="D33" s="12">
        <v>200</v>
      </c>
      <c r="E33" s="12">
        <v>0</v>
      </c>
      <c r="F33" s="11" t="s">
        <v>23</v>
      </c>
      <c r="G33" s="1"/>
      <c r="H33" s="25" t="s">
        <v>58</v>
      </c>
      <c r="I33" s="26"/>
      <c r="J33" s="26"/>
      <c r="K33" s="27"/>
    </row>
    <row r="34" spans="1:11" ht="13.8">
      <c r="A34" s="8"/>
      <c r="B34" s="11" t="s">
        <v>59</v>
      </c>
      <c r="C34" s="11" t="s">
        <v>60</v>
      </c>
      <c r="D34" s="12">
        <v>84</v>
      </c>
      <c r="E34" s="12">
        <f t="shared" ref="E34:E40" si="4">D34/11</f>
        <v>7.6363636363636367</v>
      </c>
      <c r="F34" s="11" t="s">
        <v>20</v>
      </c>
      <c r="G34" s="1"/>
      <c r="H34" s="26" t="str">
        <f t="shared" ref="H34:K34" si="5">B81</f>
        <v>28/10/24</v>
      </c>
      <c r="I34" s="26" t="str">
        <f t="shared" si="5"/>
        <v>Fortuna PI - PM Fee</v>
      </c>
      <c r="J34" s="28">
        <f t="shared" si="5"/>
        <v>20000</v>
      </c>
      <c r="K34" s="29">
        <f t="shared" si="5"/>
        <v>1818.1818181818182</v>
      </c>
    </row>
    <row r="35" spans="1:11" ht="13.8">
      <c r="A35" s="8"/>
      <c r="B35" s="11" t="s">
        <v>61</v>
      </c>
      <c r="C35" s="11" t="s">
        <v>62</v>
      </c>
      <c r="D35" s="12">
        <v>401.54</v>
      </c>
      <c r="E35" s="12">
        <f t="shared" si="4"/>
        <v>36.503636363636367</v>
      </c>
      <c r="F35" s="11" t="s">
        <v>13</v>
      </c>
      <c r="G35" s="1"/>
      <c r="H35" s="26"/>
      <c r="I35" s="26"/>
      <c r="J35" s="26" t="s">
        <v>63</v>
      </c>
      <c r="K35" s="27"/>
    </row>
    <row r="36" spans="1:11" ht="13.8">
      <c r="A36" s="8"/>
      <c r="B36" s="11" t="s">
        <v>64</v>
      </c>
      <c r="C36" s="11" t="s">
        <v>65</v>
      </c>
      <c r="D36" s="12">
        <v>10000</v>
      </c>
      <c r="E36" s="12">
        <f t="shared" si="4"/>
        <v>909.09090909090912</v>
      </c>
      <c r="F36" s="11" t="s">
        <v>13</v>
      </c>
      <c r="G36" s="1"/>
      <c r="H36" s="26"/>
      <c r="I36" s="26"/>
      <c r="J36" s="26"/>
      <c r="K36" s="27"/>
    </row>
    <row r="37" spans="1:11" ht="13.8">
      <c r="A37" s="8"/>
      <c r="B37" s="11" t="s">
        <v>66</v>
      </c>
      <c r="C37" s="11" t="s">
        <v>67</v>
      </c>
      <c r="D37" s="12">
        <v>3850</v>
      </c>
      <c r="E37" s="12">
        <f t="shared" si="4"/>
        <v>350</v>
      </c>
      <c r="F37" s="11" t="s">
        <v>13</v>
      </c>
      <c r="G37" s="1"/>
      <c r="H37" s="25" t="s">
        <v>68</v>
      </c>
      <c r="I37" s="26"/>
      <c r="J37" s="26"/>
      <c r="K37" s="27"/>
    </row>
    <row r="38" spans="1:11" ht="13.8">
      <c r="A38" s="8"/>
      <c r="B38" s="11" t="s">
        <v>69</v>
      </c>
      <c r="C38" s="11" t="s">
        <v>70</v>
      </c>
      <c r="D38" s="12">
        <v>1463.74</v>
      </c>
      <c r="E38" s="12">
        <f t="shared" si="4"/>
        <v>133.06727272727272</v>
      </c>
      <c r="F38" s="11" t="s">
        <v>13</v>
      </c>
      <c r="G38" s="1"/>
      <c r="H38" s="26"/>
      <c r="I38" s="26"/>
      <c r="J38" s="26"/>
      <c r="K38" s="27"/>
    </row>
    <row r="39" spans="1:11" ht="13.8">
      <c r="A39" s="8"/>
      <c r="B39" s="11" t="s">
        <v>69</v>
      </c>
      <c r="C39" s="11" t="s">
        <v>71</v>
      </c>
      <c r="D39" s="12">
        <v>383.81</v>
      </c>
      <c r="E39" s="12">
        <f t="shared" si="4"/>
        <v>34.891818181818181</v>
      </c>
      <c r="F39" s="11" t="s">
        <v>13</v>
      </c>
      <c r="G39" s="1"/>
      <c r="H39" s="26"/>
      <c r="I39" s="26"/>
      <c r="J39" s="26" t="s">
        <v>63</v>
      </c>
      <c r="K39" s="27"/>
    </row>
    <row r="40" spans="1:11" ht="13.8">
      <c r="A40" s="8"/>
      <c r="B40" s="11" t="s">
        <v>72</v>
      </c>
      <c r="C40" s="11" t="s">
        <v>73</v>
      </c>
      <c r="D40" s="12">
        <v>550</v>
      </c>
      <c r="E40" s="12">
        <f t="shared" si="4"/>
        <v>50</v>
      </c>
      <c r="F40" s="11" t="s">
        <v>13</v>
      </c>
      <c r="G40" s="1"/>
      <c r="H40" s="1"/>
      <c r="I40" s="1"/>
      <c r="J40" s="1"/>
    </row>
    <row r="41" spans="1:11" ht="13.8">
      <c r="A41" s="8"/>
      <c r="B41" s="11" t="s">
        <v>72</v>
      </c>
      <c r="C41" s="11" t="s">
        <v>74</v>
      </c>
      <c r="D41" s="12">
        <v>250</v>
      </c>
      <c r="E41" s="30">
        <v>0</v>
      </c>
      <c r="F41" s="11" t="s">
        <v>23</v>
      </c>
      <c r="G41" s="1"/>
      <c r="H41" s="1"/>
      <c r="I41" s="1"/>
      <c r="J41" s="1"/>
    </row>
    <row r="42" spans="1:11" ht="13.8">
      <c r="A42" s="8"/>
      <c r="B42" s="11" t="s">
        <v>75</v>
      </c>
      <c r="C42" s="11" t="s">
        <v>76</v>
      </c>
      <c r="D42" s="16">
        <v>3160</v>
      </c>
      <c r="E42" s="16">
        <f t="shared" ref="E42:E47" si="6">D42/11</f>
        <v>287.27272727272725</v>
      </c>
      <c r="F42" s="11" t="s">
        <v>20</v>
      </c>
      <c r="G42" s="1"/>
      <c r="H42" s="1"/>
      <c r="I42" s="1"/>
      <c r="J42" s="1"/>
    </row>
    <row r="43" spans="1:11" ht="13.8">
      <c r="A43" s="8"/>
      <c r="B43" s="15">
        <v>45301</v>
      </c>
      <c r="C43" s="11" t="s">
        <v>77</v>
      </c>
      <c r="D43" s="16">
        <v>1051.19</v>
      </c>
      <c r="E43" s="16">
        <f t="shared" si="6"/>
        <v>95.562727272727273</v>
      </c>
      <c r="F43" s="11" t="s">
        <v>78</v>
      </c>
      <c r="G43" s="1"/>
      <c r="H43" s="1"/>
      <c r="I43" s="1"/>
      <c r="J43" s="1"/>
    </row>
    <row r="44" spans="1:11" ht="13.8">
      <c r="A44" s="8"/>
      <c r="B44" s="15">
        <v>45301</v>
      </c>
      <c r="C44" s="11" t="s">
        <v>79</v>
      </c>
      <c r="D44" s="16">
        <v>3307.23</v>
      </c>
      <c r="E44" s="16">
        <f t="shared" si="6"/>
        <v>300.65727272727275</v>
      </c>
      <c r="F44" s="11" t="s">
        <v>13</v>
      </c>
      <c r="G44" s="1"/>
      <c r="H44" s="1"/>
      <c r="I44" s="1"/>
      <c r="J44" s="1"/>
    </row>
    <row r="45" spans="1:11" ht="13.8">
      <c r="A45" s="8"/>
      <c r="B45" s="15">
        <v>45301</v>
      </c>
      <c r="C45" s="11" t="s">
        <v>80</v>
      </c>
      <c r="D45" s="16">
        <v>598.55399999999997</v>
      </c>
      <c r="E45" s="16">
        <f t="shared" si="6"/>
        <v>54.413999999999994</v>
      </c>
      <c r="F45" s="11" t="s">
        <v>13</v>
      </c>
      <c r="G45" s="1"/>
      <c r="H45" s="1"/>
      <c r="I45" s="1"/>
      <c r="J45" s="1"/>
    </row>
    <row r="46" spans="1:11" ht="13.8">
      <c r="A46" s="8"/>
      <c r="B46" s="15">
        <v>45392</v>
      </c>
      <c r="C46" s="11" t="s">
        <v>80</v>
      </c>
      <c r="D46" s="16">
        <v>411.48</v>
      </c>
      <c r="E46" s="16">
        <f t="shared" si="6"/>
        <v>37.407272727272726</v>
      </c>
      <c r="F46" s="11" t="s">
        <v>13</v>
      </c>
      <c r="G46" s="1"/>
      <c r="H46" s="1"/>
      <c r="I46" s="1"/>
      <c r="J46" s="1"/>
    </row>
    <row r="47" spans="1:11" ht="13.8">
      <c r="A47" s="8"/>
      <c r="B47" s="15">
        <v>45453</v>
      </c>
      <c r="C47" s="11" t="s">
        <v>81</v>
      </c>
      <c r="D47" s="16">
        <v>718.75</v>
      </c>
      <c r="E47" s="16">
        <f t="shared" si="6"/>
        <v>65.340909090909093</v>
      </c>
      <c r="F47" s="11" t="s">
        <v>13</v>
      </c>
      <c r="G47" s="1"/>
      <c r="H47" s="1"/>
      <c r="I47" s="1"/>
      <c r="J47" s="1"/>
    </row>
    <row r="48" spans="1:11" ht="13.8">
      <c r="A48" s="8"/>
      <c r="B48" s="15">
        <v>45453</v>
      </c>
      <c r="C48" s="11" t="s">
        <v>82</v>
      </c>
      <c r="D48" s="16">
        <v>500</v>
      </c>
      <c r="E48" s="31">
        <v>0</v>
      </c>
      <c r="F48" s="11" t="s">
        <v>23</v>
      </c>
      <c r="G48" s="1"/>
      <c r="H48" s="1"/>
      <c r="I48" s="1"/>
      <c r="J48" s="1"/>
    </row>
    <row r="49" spans="1:10" ht="13.8">
      <c r="A49" s="8"/>
      <c r="B49" s="15">
        <v>45453</v>
      </c>
      <c r="C49" s="11" t="s">
        <v>83</v>
      </c>
      <c r="D49" s="16">
        <v>2200</v>
      </c>
      <c r="E49" s="16">
        <f t="shared" ref="E49:E53" si="7">D49/11</f>
        <v>200</v>
      </c>
      <c r="F49" s="11" t="s">
        <v>13</v>
      </c>
      <c r="G49" s="1"/>
      <c r="H49" s="1"/>
      <c r="I49" s="1"/>
      <c r="J49" s="1"/>
    </row>
    <row r="50" spans="1:10" ht="13.8">
      <c r="A50" s="8"/>
      <c r="B50" s="32">
        <v>45514</v>
      </c>
      <c r="C50" s="11" t="s">
        <v>84</v>
      </c>
      <c r="D50" s="16">
        <v>1480</v>
      </c>
      <c r="E50" s="16">
        <f t="shared" si="7"/>
        <v>134.54545454545453</v>
      </c>
      <c r="F50" s="11" t="s">
        <v>78</v>
      </c>
      <c r="G50" s="1"/>
      <c r="H50" s="1"/>
      <c r="I50" s="1"/>
      <c r="J50" s="1"/>
    </row>
    <row r="51" spans="1:10" ht="13.8">
      <c r="A51" s="8"/>
      <c r="B51" s="32">
        <v>45575</v>
      </c>
      <c r="C51" s="11" t="s">
        <v>71</v>
      </c>
      <c r="D51" s="16">
        <v>285.87</v>
      </c>
      <c r="E51" s="16">
        <f t="shared" si="7"/>
        <v>25.988181818181818</v>
      </c>
      <c r="F51" s="11" t="s">
        <v>13</v>
      </c>
      <c r="G51" s="1"/>
      <c r="H51" s="1"/>
      <c r="I51" s="1"/>
      <c r="J51" s="1"/>
    </row>
    <row r="52" spans="1:10" ht="13.8">
      <c r="A52" s="8"/>
      <c r="B52" s="32">
        <v>45575</v>
      </c>
      <c r="C52" s="11" t="s">
        <v>85</v>
      </c>
      <c r="D52" s="16">
        <v>1320</v>
      </c>
      <c r="E52" s="16">
        <f t="shared" si="7"/>
        <v>120</v>
      </c>
      <c r="F52" s="33" t="s">
        <v>86</v>
      </c>
      <c r="G52" s="1"/>
      <c r="H52" s="1"/>
      <c r="I52" s="1"/>
      <c r="J52" s="1"/>
    </row>
    <row r="53" spans="1:10" ht="13.8">
      <c r="A53" s="8"/>
      <c r="B53" s="11" t="s">
        <v>87</v>
      </c>
      <c r="C53" s="11" t="s">
        <v>88</v>
      </c>
      <c r="D53" s="16">
        <v>1200</v>
      </c>
      <c r="E53" s="16">
        <f t="shared" si="7"/>
        <v>109.09090909090909</v>
      </c>
      <c r="F53" s="33" t="s">
        <v>86</v>
      </c>
      <c r="G53" s="1"/>
      <c r="H53" s="1"/>
      <c r="I53" s="1"/>
      <c r="J53" s="1"/>
    </row>
    <row r="54" spans="1:10" ht="13.8">
      <c r="A54" s="8"/>
      <c r="B54" s="11" t="s">
        <v>87</v>
      </c>
      <c r="C54" s="11" t="s">
        <v>82</v>
      </c>
      <c r="D54" s="16">
        <v>500</v>
      </c>
      <c r="E54" s="31">
        <v>0</v>
      </c>
      <c r="F54" s="11" t="s">
        <v>23</v>
      </c>
      <c r="G54" s="1"/>
      <c r="H54" s="1"/>
      <c r="I54" s="1"/>
      <c r="J54" s="1"/>
    </row>
    <row r="55" spans="1:10" ht="13.8">
      <c r="A55" s="8"/>
      <c r="B55" s="11" t="s">
        <v>87</v>
      </c>
      <c r="C55" s="11" t="s">
        <v>89</v>
      </c>
      <c r="D55" s="16">
        <v>2200</v>
      </c>
      <c r="E55" s="16">
        <f t="shared" ref="E55:E58" si="8">D55/11</f>
        <v>200</v>
      </c>
      <c r="F55" s="33" t="s">
        <v>86</v>
      </c>
      <c r="G55" s="1"/>
      <c r="H55" s="1"/>
      <c r="I55" s="1"/>
      <c r="J55" s="1"/>
    </row>
    <row r="56" spans="1:10" ht="13.8">
      <c r="A56" s="8"/>
      <c r="B56" s="11" t="s">
        <v>90</v>
      </c>
      <c r="C56" s="11" t="s">
        <v>91</v>
      </c>
      <c r="D56" s="16">
        <v>22.98</v>
      </c>
      <c r="E56" s="16">
        <f t="shared" si="8"/>
        <v>2.0890909090909093</v>
      </c>
      <c r="F56" s="11" t="s">
        <v>13</v>
      </c>
      <c r="G56" s="1"/>
      <c r="H56" s="1"/>
      <c r="I56" s="1"/>
      <c r="J56" s="1"/>
    </row>
    <row r="57" spans="1:10" ht="13.8">
      <c r="A57" s="8"/>
      <c r="B57" s="11" t="s">
        <v>90</v>
      </c>
      <c r="C57" s="11" t="s">
        <v>92</v>
      </c>
      <c r="D57" s="16">
        <v>134.53</v>
      </c>
      <c r="E57" s="16">
        <f t="shared" si="8"/>
        <v>12.23</v>
      </c>
      <c r="F57" s="11" t="s">
        <v>20</v>
      </c>
      <c r="G57" s="1"/>
      <c r="H57" s="1"/>
      <c r="I57" s="1"/>
      <c r="J57" s="1"/>
    </row>
    <row r="58" spans="1:10" ht="13.8">
      <c r="A58" s="8"/>
      <c r="B58" s="11" t="s">
        <v>93</v>
      </c>
      <c r="C58" s="11" t="s">
        <v>94</v>
      </c>
      <c r="D58" s="16">
        <v>532.74</v>
      </c>
      <c r="E58" s="16">
        <f t="shared" si="8"/>
        <v>48.43090909090909</v>
      </c>
      <c r="F58" s="11" t="s">
        <v>78</v>
      </c>
      <c r="G58" s="1"/>
      <c r="H58" s="1"/>
      <c r="I58" s="1"/>
      <c r="J58" s="1"/>
    </row>
    <row r="59" spans="1:10" ht="13.8">
      <c r="A59" s="8"/>
      <c r="B59" s="11" t="s">
        <v>93</v>
      </c>
      <c r="C59" s="11" t="s">
        <v>95</v>
      </c>
      <c r="D59" s="16">
        <v>800</v>
      </c>
      <c r="E59" s="16">
        <v>0</v>
      </c>
      <c r="F59" s="11" t="s">
        <v>13</v>
      </c>
      <c r="G59" s="1"/>
      <c r="H59" s="1"/>
      <c r="I59" s="1"/>
      <c r="J59" s="1"/>
    </row>
    <row r="60" spans="1:10" ht="13.8">
      <c r="A60" s="8"/>
      <c r="B60" s="11" t="s">
        <v>93</v>
      </c>
      <c r="C60" s="11" t="s">
        <v>96</v>
      </c>
      <c r="D60" s="16">
        <v>1169.69</v>
      </c>
      <c r="E60" s="16">
        <f t="shared" ref="E60:E63" si="9">D60/11</f>
        <v>106.33545454545455</v>
      </c>
      <c r="F60" s="11" t="s">
        <v>78</v>
      </c>
      <c r="G60" s="1"/>
      <c r="H60" s="1"/>
      <c r="I60" s="1"/>
      <c r="J60" s="1"/>
    </row>
    <row r="61" spans="1:10" ht="13.8">
      <c r="A61" s="8"/>
      <c r="B61" s="11" t="s">
        <v>93</v>
      </c>
      <c r="C61" s="11" t="s">
        <v>71</v>
      </c>
      <c r="D61" s="16">
        <v>98.7</v>
      </c>
      <c r="E61" s="16">
        <f t="shared" si="9"/>
        <v>8.9727272727272727</v>
      </c>
      <c r="F61" s="33" t="s">
        <v>86</v>
      </c>
      <c r="G61" s="1"/>
      <c r="H61" s="1"/>
      <c r="I61" s="1"/>
      <c r="J61" s="1"/>
    </row>
    <row r="62" spans="1:10" ht="13.8">
      <c r="A62" s="8"/>
      <c r="B62" s="11" t="s">
        <v>97</v>
      </c>
      <c r="C62" s="11" t="s">
        <v>94</v>
      </c>
      <c r="D62" s="16">
        <v>532.16999999999996</v>
      </c>
      <c r="E62" s="16">
        <f t="shared" si="9"/>
        <v>48.379090909090905</v>
      </c>
      <c r="F62" s="11" t="s">
        <v>78</v>
      </c>
      <c r="G62" s="1"/>
      <c r="H62" s="1"/>
      <c r="I62" s="1"/>
      <c r="J62" s="1"/>
    </row>
    <row r="63" spans="1:10" ht="13.8">
      <c r="A63" s="8"/>
      <c r="B63" s="11" t="s">
        <v>98</v>
      </c>
      <c r="C63" s="11" t="s">
        <v>99</v>
      </c>
      <c r="D63" s="16">
        <v>440</v>
      </c>
      <c r="E63" s="16">
        <f t="shared" si="9"/>
        <v>40</v>
      </c>
      <c r="F63" s="11" t="s">
        <v>78</v>
      </c>
      <c r="G63" s="1"/>
      <c r="H63" s="1"/>
      <c r="I63" s="1"/>
      <c r="J63" s="1"/>
    </row>
    <row r="64" spans="1:10" ht="13.8">
      <c r="A64" s="8"/>
      <c r="B64" s="11" t="s">
        <v>98</v>
      </c>
      <c r="C64" s="11" t="s">
        <v>82</v>
      </c>
      <c r="D64" s="16">
        <v>500</v>
      </c>
      <c r="E64" s="31">
        <v>0</v>
      </c>
      <c r="F64" s="11" t="s">
        <v>23</v>
      </c>
      <c r="G64" s="1"/>
      <c r="H64" s="1"/>
      <c r="I64" s="1"/>
      <c r="J64" s="1"/>
    </row>
    <row r="65" spans="1:10" ht="13.8">
      <c r="A65" s="8"/>
      <c r="B65" s="11" t="s">
        <v>98</v>
      </c>
      <c r="C65" s="11" t="s">
        <v>100</v>
      </c>
      <c r="D65" s="16">
        <v>250</v>
      </c>
      <c r="E65" s="31">
        <v>0</v>
      </c>
      <c r="F65" s="11" t="s">
        <v>23</v>
      </c>
      <c r="G65" s="1"/>
      <c r="H65" s="1"/>
      <c r="I65" s="1"/>
      <c r="J65" s="1"/>
    </row>
    <row r="66" spans="1:10" ht="13.8">
      <c r="A66" s="8"/>
      <c r="B66" s="11" t="s">
        <v>98</v>
      </c>
      <c r="C66" s="11" t="s">
        <v>101</v>
      </c>
      <c r="D66" s="16">
        <v>1100</v>
      </c>
      <c r="E66" s="31">
        <f t="shared" ref="E66:E68" si="10">D66/11</f>
        <v>100</v>
      </c>
      <c r="F66" s="33" t="s">
        <v>86</v>
      </c>
      <c r="G66" s="1"/>
      <c r="H66" s="1"/>
      <c r="I66" s="1"/>
      <c r="J66" s="1"/>
    </row>
    <row r="67" spans="1:10" ht="13.8">
      <c r="A67" s="8"/>
      <c r="B67" s="11" t="s">
        <v>102</v>
      </c>
      <c r="C67" s="11" t="s">
        <v>103</v>
      </c>
      <c r="D67" s="16">
        <v>846</v>
      </c>
      <c r="E67" s="31">
        <f t="shared" si="10"/>
        <v>76.909090909090907</v>
      </c>
      <c r="F67" s="11" t="s">
        <v>13</v>
      </c>
      <c r="G67" s="1"/>
      <c r="H67" s="1"/>
      <c r="I67" s="1"/>
      <c r="J67" s="1"/>
    </row>
    <row r="68" spans="1:10" ht="13.8">
      <c r="A68" s="8"/>
      <c r="B68" s="11" t="s">
        <v>102</v>
      </c>
      <c r="C68" s="11" t="s">
        <v>104</v>
      </c>
      <c r="D68" s="16">
        <v>331.27</v>
      </c>
      <c r="E68" s="16">
        <f t="shared" si="10"/>
        <v>30.115454545454543</v>
      </c>
      <c r="F68" s="11" t="s">
        <v>13</v>
      </c>
      <c r="G68" s="1"/>
      <c r="H68" s="1"/>
      <c r="I68" s="1"/>
      <c r="J68" s="1"/>
    </row>
    <row r="69" spans="1:10" ht="13.8">
      <c r="A69" s="8"/>
      <c r="B69" s="11" t="s">
        <v>105</v>
      </c>
      <c r="C69" s="11" t="s">
        <v>106</v>
      </c>
      <c r="D69" s="16">
        <v>400</v>
      </c>
      <c r="E69" s="31">
        <v>0</v>
      </c>
      <c r="F69" s="11" t="s">
        <v>23</v>
      </c>
      <c r="G69" s="1"/>
      <c r="H69" s="1"/>
      <c r="I69" s="1"/>
      <c r="J69" s="1"/>
    </row>
    <row r="70" spans="1:10" ht="13.8">
      <c r="A70" s="8"/>
      <c r="B70" s="11" t="s">
        <v>107</v>
      </c>
      <c r="C70" s="11" t="s">
        <v>108</v>
      </c>
      <c r="D70" s="16">
        <v>1115</v>
      </c>
      <c r="E70" s="31">
        <f t="shared" ref="E70:E73" si="11">D70/11</f>
        <v>101.36363636363636</v>
      </c>
      <c r="F70" s="33" t="s">
        <v>86</v>
      </c>
      <c r="G70" s="1"/>
      <c r="H70" s="1"/>
      <c r="I70" s="1"/>
      <c r="J70" s="1"/>
    </row>
    <row r="71" spans="1:10" ht="13.8">
      <c r="A71" s="8"/>
      <c r="B71" s="11" t="s">
        <v>107</v>
      </c>
      <c r="C71" s="11" t="s">
        <v>109</v>
      </c>
      <c r="D71" s="16">
        <v>930.11</v>
      </c>
      <c r="E71" s="16">
        <f t="shared" si="11"/>
        <v>84.555454545454552</v>
      </c>
      <c r="F71" s="11" t="s">
        <v>78</v>
      </c>
      <c r="G71" s="1"/>
      <c r="H71" s="1"/>
      <c r="I71" s="1"/>
      <c r="J71" s="1"/>
    </row>
    <row r="72" spans="1:10" ht="13.8">
      <c r="A72" s="8"/>
      <c r="B72" s="11" t="s">
        <v>107</v>
      </c>
      <c r="C72" s="11" t="s">
        <v>110</v>
      </c>
      <c r="D72" s="16">
        <v>384.54</v>
      </c>
      <c r="E72" s="16">
        <f t="shared" si="11"/>
        <v>34.958181818181821</v>
      </c>
      <c r="F72" s="33" t="s">
        <v>86</v>
      </c>
      <c r="G72" s="1"/>
      <c r="H72" s="1"/>
      <c r="I72" s="1"/>
      <c r="J72" s="1"/>
    </row>
    <row r="73" spans="1:10" ht="13.8">
      <c r="A73" s="8"/>
      <c r="B73" s="11" t="s">
        <v>111</v>
      </c>
      <c r="C73" s="11" t="s">
        <v>112</v>
      </c>
      <c r="D73" s="16">
        <v>92.03</v>
      </c>
      <c r="E73" s="16">
        <f t="shared" si="11"/>
        <v>8.3663636363636371</v>
      </c>
      <c r="F73" s="11" t="s">
        <v>78</v>
      </c>
      <c r="G73" s="1"/>
      <c r="H73" s="1"/>
      <c r="I73" s="1"/>
      <c r="J73" s="1"/>
    </row>
    <row r="74" spans="1:10" ht="13.8">
      <c r="A74" s="8"/>
      <c r="B74" s="11" t="s">
        <v>111</v>
      </c>
      <c r="C74" s="11" t="s">
        <v>113</v>
      </c>
      <c r="D74" s="16">
        <v>3000</v>
      </c>
      <c r="E74" s="31">
        <v>0</v>
      </c>
      <c r="F74" s="33" t="s">
        <v>86</v>
      </c>
      <c r="G74" s="1"/>
      <c r="H74" s="1"/>
      <c r="I74" s="1"/>
      <c r="J74" s="1"/>
    </row>
    <row r="75" spans="1:10" ht="13.8">
      <c r="A75" s="8"/>
      <c r="B75" s="11" t="s">
        <v>114</v>
      </c>
      <c r="C75" s="11" t="s">
        <v>115</v>
      </c>
      <c r="D75" s="16">
        <v>412.5</v>
      </c>
      <c r="E75" s="16">
        <f t="shared" ref="E75:E79" si="12">D75/11</f>
        <v>37.5</v>
      </c>
      <c r="F75" s="33" t="s">
        <v>86</v>
      </c>
      <c r="G75" s="1"/>
      <c r="H75" s="1"/>
      <c r="I75" s="1"/>
      <c r="J75" s="1"/>
    </row>
    <row r="76" spans="1:10" ht="13.8">
      <c r="A76" s="8"/>
      <c r="B76" s="11" t="s">
        <v>114</v>
      </c>
      <c r="C76" s="11" t="s">
        <v>116</v>
      </c>
      <c r="D76" s="16">
        <v>1375</v>
      </c>
      <c r="E76" s="16">
        <f t="shared" si="12"/>
        <v>125</v>
      </c>
      <c r="F76" s="33" t="s">
        <v>86</v>
      </c>
      <c r="G76" s="1"/>
      <c r="H76" s="1"/>
      <c r="I76" s="1"/>
      <c r="J76" s="1"/>
    </row>
    <row r="77" spans="1:10" ht="13.8">
      <c r="A77" s="8"/>
      <c r="B77" s="11" t="s">
        <v>117</v>
      </c>
      <c r="C77" s="11" t="s">
        <v>118</v>
      </c>
      <c r="D77" s="16">
        <v>95.95</v>
      </c>
      <c r="E77" s="16">
        <f t="shared" si="12"/>
        <v>8.7227272727272727</v>
      </c>
      <c r="F77" s="33" t="s">
        <v>86</v>
      </c>
      <c r="G77" s="1"/>
      <c r="H77" s="1"/>
      <c r="I77" s="1"/>
      <c r="J77" s="1"/>
    </row>
    <row r="78" spans="1:10" ht="13.8">
      <c r="A78" s="8"/>
      <c r="B78" s="11" t="s">
        <v>117</v>
      </c>
      <c r="C78" s="11" t="s">
        <v>119</v>
      </c>
      <c r="D78" s="16">
        <v>235.97</v>
      </c>
      <c r="E78" s="16">
        <f t="shared" si="12"/>
        <v>21.451818181818183</v>
      </c>
      <c r="F78" s="33" t="s">
        <v>86</v>
      </c>
      <c r="G78" s="1"/>
      <c r="H78" s="1"/>
      <c r="I78" s="1"/>
      <c r="J78" s="1"/>
    </row>
    <row r="79" spans="1:10" ht="13.8">
      <c r="A79" s="8"/>
      <c r="B79" s="11" t="s">
        <v>117</v>
      </c>
      <c r="C79" s="11" t="s">
        <v>120</v>
      </c>
      <c r="D79" s="16">
        <v>264.45999999999998</v>
      </c>
      <c r="E79" s="16">
        <f t="shared" si="12"/>
        <v>24.041818181818179</v>
      </c>
      <c r="F79" s="11" t="s">
        <v>78</v>
      </c>
      <c r="G79" s="1"/>
      <c r="H79" s="1"/>
      <c r="I79" s="1"/>
      <c r="J79" s="1"/>
    </row>
    <row r="80" spans="1:10" ht="13.8">
      <c r="A80" s="8"/>
      <c r="B80" s="11" t="s">
        <v>117</v>
      </c>
      <c r="C80" s="11" t="s">
        <v>106</v>
      </c>
      <c r="D80" s="16">
        <v>630</v>
      </c>
      <c r="E80" s="16">
        <v>0</v>
      </c>
      <c r="F80" s="11" t="s">
        <v>23</v>
      </c>
      <c r="G80" s="1"/>
      <c r="H80" s="1"/>
      <c r="I80" s="1"/>
      <c r="J80" s="1"/>
    </row>
    <row r="81" spans="1:10" ht="13.8">
      <c r="A81" s="8"/>
      <c r="B81" s="34" t="s">
        <v>117</v>
      </c>
      <c r="C81" s="34" t="s">
        <v>121</v>
      </c>
      <c r="D81" s="35">
        <v>20000</v>
      </c>
      <c r="E81" s="35">
        <f t="shared" ref="E81:E86" si="13">D81/11</f>
        <v>1818.1818181818182</v>
      </c>
      <c r="F81" s="11" t="s">
        <v>13</v>
      </c>
      <c r="G81" s="1"/>
      <c r="H81" s="1"/>
      <c r="I81" s="1"/>
      <c r="J81" s="1"/>
    </row>
    <row r="82" spans="1:10" ht="13.8">
      <c r="A82" s="8"/>
      <c r="B82" s="11" t="s">
        <v>122</v>
      </c>
      <c r="C82" s="11" t="s">
        <v>123</v>
      </c>
      <c r="D82" s="16">
        <v>189</v>
      </c>
      <c r="E82" s="16">
        <f t="shared" si="13"/>
        <v>17.181818181818183</v>
      </c>
      <c r="F82" s="11" t="s">
        <v>78</v>
      </c>
      <c r="G82" s="1"/>
      <c r="H82" s="1"/>
      <c r="I82" s="1"/>
      <c r="J82" s="1"/>
    </row>
    <row r="83" spans="1:10" ht="13.8">
      <c r="A83" s="8"/>
      <c r="B83" s="11" t="s">
        <v>124</v>
      </c>
      <c r="C83" s="11" t="s">
        <v>125</v>
      </c>
      <c r="D83" s="16">
        <v>980</v>
      </c>
      <c r="E83" s="16">
        <f t="shared" si="13"/>
        <v>89.090909090909093</v>
      </c>
      <c r="F83" s="33" t="s">
        <v>86</v>
      </c>
      <c r="G83" s="1"/>
      <c r="H83" s="1"/>
      <c r="I83" s="1"/>
      <c r="J83" s="1"/>
    </row>
    <row r="84" spans="1:10" ht="13.8">
      <c r="A84" s="8"/>
      <c r="B84" s="11" t="s">
        <v>124</v>
      </c>
      <c r="C84" s="11" t="s">
        <v>126</v>
      </c>
      <c r="D84" s="16">
        <v>49.19</v>
      </c>
      <c r="E84" s="16">
        <f t="shared" si="13"/>
        <v>4.4718181818181817</v>
      </c>
      <c r="F84" s="11" t="s">
        <v>78</v>
      </c>
      <c r="G84" s="1"/>
      <c r="H84" s="1"/>
      <c r="I84" s="1"/>
      <c r="J84" s="1"/>
    </row>
    <row r="85" spans="1:10" ht="13.8">
      <c r="A85" s="8"/>
      <c r="B85" s="15">
        <v>45423</v>
      </c>
      <c r="C85" s="11" t="s">
        <v>127</v>
      </c>
      <c r="D85" s="16">
        <v>2750</v>
      </c>
      <c r="E85" s="16">
        <f t="shared" si="13"/>
        <v>250</v>
      </c>
      <c r="F85" s="33" t="s">
        <v>86</v>
      </c>
      <c r="G85" s="1"/>
      <c r="H85" s="1"/>
      <c r="I85" s="1"/>
      <c r="J85" s="1"/>
    </row>
    <row r="86" spans="1:10" ht="13.8">
      <c r="A86" s="8"/>
      <c r="B86" s="15">
        <v>45423</v>
      </c>
      <c r="C86" s="11" t="s">
        <v>128</v>
      </c>
      <c r="D86" s="16">
        <v>660</v>
      </c>
      <c r="E86" s="16">
        <f t="shared" si="13"/>
        <v>60</v>
      </c>
      <c r="F86" s="33" t="s">
        <v>86</v>
      </c>
      <c r="G86" s="1"/>
      <c r="H86" s="1"/>
      <c r="I86" s="1"/>
      <c r="J86" s="1"/>
    </row>
    <row r="87" spans="1:10" ht="13.8">
      <c r="A87" s="8"/>
      <c r="B87" s="15">
        <v>45423</v>
      </c>
      <c r="C87" s="11" t="s">
        <v>129</v>
      </c>
      <c r="D87" s="16">
        <v>1250</v>
      </c>
      <c r="E87" s="16">
        <v>0</v>
      </c>
      <c r="F87" s="11" t="s">
        <v>23</v>
      </c>
      <c r="G87" s="1"/>
      <c r="H87" s="1"/>
      <c r="I87" s="1"/>
      <c r="J87" s="1"/>
    </row>
    <row r="88" spans="1:10" ht="13.8">
      <c r="A88" s="8"/>
      <c r="B88" s="15">
        <v>45423</v>
      </c>
      <c r="C88" s="11" t="s">
        <v>130</v>
      </c>
      <c r="D88" s="16">
        <v>941.34</v>
      </c>
      <c r="E88" s="16">
        <f t="shared" ref="E88:E89" si="14">D88/11</f>
        <v>85.576363636363638</v>
      </c>
      <c r="F88" s="33" t="s">
        <v>86</v>
      </c>
      <c r="G88" s="1"/>
      <c r="H88" s="1"/>
      <c r="I88" s="1"/>
      <c r="J88" s="1"/>
    </row>
    <row r="89" spans="1:10" ht="13.8">
      <c r="A89" s="8"/>
      <c r="B89" s="15">
        <v>45454</v>
      </c>
      <c r="C89" s="11" t="s">
        <v>131</v>
      </c>
      <c r="D89" s="16">
        <v>1249.1400000000001</v>
      </c>
      <c r="E89" s="16">
        <f t="shared" si="14"/>
        <v>113.55818181818182</v>
      </c>
      <c r="F89" s="11" t="s">
        <v>78</v>
      </c>
      <c r="G89" s="1"/>
      <c r="H89" s="1"/>
      <c r="I89" s="1"/>
      <c r="J89" s="1"/>
    </row>
    <row r="90" spans="1:10" ht="13.8">
      <c r="A90" s="8"/>
      <c r="B90" s="15">
        <v>45454</v>
      </c>
      <c r="C90" s="11" t="s">
        <v>132</v>
      </c>
      <c r="D90" s="16">
        <v>500</v>
      </c>
      <c r="E90" s="16">
        <v>0</v>
      </c>
      <c r="F90" s="11" t="s">
        <v>23</v>
      </c>
      <c r="G90" s="1"/>
      <c r="H90" s="1"/>
      <c r="I90" s="1"/>
      <c r="J90" s="1"/>
    </row>
    <row r="91" spans="1:10" ht="13.8">
      <c r="A91" s="8"/>
      <c r="B91" s="15">
        <v>45484</v>
      </c>
      <c r="C91" s="11" t="s">
        <v>126</v>
      </c>
      <c r="D91" s="16">
        <v>167.11</v>
      </c>
      <c r="E91" s="16">
        <v>0</v>
      </c>
      <c r="F91" s="11" t="s">
        <v>78</v>
      </c>
      <c r="G91" s="1"/>
      <c r="H91" s="1"/>
      <c r="I91" s="1"/>
      <c r="J91" s="1"/>
    </row>
    <row r="92" spans="1:10" ht="13.8">
      <c r="A92" s="8"/>
      <c r="B92" s="15">
        <v>45515</v>
      </c>
      <c r="C92" s="11" t="s">
        <v>133</v>
      </c>
      <c r="D92" s="16">
        <v>282.61</v>
      </c>
      <c r="E92" s="16">
        <f>D92/11</f>
        <v>25.691818181818181</v>
      </c>
      <c r="F92" s="11" t="s">
        <v>78</v>
      </c>
      <c r="G92" s="1"/>
      <c r="H92" s="1"/>
      <c r="I92" s="1"/>
      <c r="J92" s="1"/>
    </row>
    <row r="93" spans="1:10" ht="13.8">
      <c r="A93" s="8"/>
      <c r="B93" s="15">
        <v>45576</v>
      </c>
      <c r="C93" s="11" t="s">
        <v>134</v>
      </c>
      <c r="D93" s="16">
        <v>500</v>
      </c>
      <c r="E93" s="16">
        <v>0</v>
      </c>
      <c r="F93" s="11" t="s">
        <v>23</v>
      </c>
      <c r="G93" s="1"/>
      <c r="H93" s="1"/>
      <c r="I93" s="1"/>
      <c r="J93" s="1"/>
    </row>
    <row r="94" spans="1:10" ht="13.8">
      <c r="A94" s="8"/>
      <c r="B94" s="15">
        <v>45607</v>
      </c>
      <c r="C94" s="11" t="s">
        <v>135</v>
      </c>
      <c r="D94" s="16">
        <v>63.1</v>
      </c>
      <c r="E94" s="16">
        <f t="shared" ref="E94:E95" si="15">D94/11</f>
        <v>5.7363636363636363</v>
      </c>
      <c r="F94" s="33" t="s">
        <v>86</v>
      </c>
      <c r="G94" s="1"/>
      <c r="H94" s="1"/>
      <c r="I94" s="1"/>
      <c r="J94" s="1"/>
    </row>
    <row r="95" spans="1:10" ht="13.8">
      <c r="A95" s="8"/>
      <c r="B95" s="15">
        <v>45607</v>
      </c>
      <c r="C95" s="11" t="s">
        <v>136</v>
      </c>
      <c r="D95" s="16">
        <v>385</v>
      </c>
      <c r="E95" s="16">
        <f t="shared" si="15"/>
        <v>35</v>
      </c>
      <c r="F95" s="33" t="s">
        <v>86</v>
      </c>
      <c r="G95" s="1"/>
      <c r="H95" s="1"/>
      <c r="I95" s="1"/>
      <c r="J95" s="1"/>
    </row>
    <row r="96" spans="1:10" ht="13.8">
      <c r="A96" s="8"/>
      <c r="B96" s="32">
        <v>45607</v>
      </c>
      <c r="C96" s="11" t="s">
        <v>137</v>
      </c>
      <c r="D96" s="16">
        <v>600</v>
      </c>
      <c r="E96" s="16">
        <v>0</v>
      </c>
      <c r="F96" s="11" t="s">
        <v>23</v>
      </c>
      <c r="G96" s="1"/>
      <c r="H96" s="1"/>
      <c r="I96" s="1"/>
      <c r="J96" s="1"/>
    </row>
    <row r="97" spans="1:10" ht="13.8">
      <c r="A97" s="8"/>
      <c r="B97" s="11" t="s">
        <v>138</v>
      </c>
      <c r="C97" s="11" t="s">
        <v>139</v>
      </c>
      <c r="D97" s="16">
        <v>220</v>
      </c>
      <c r="E97" s="16">
        <f t="shared" ref="E97:E98" si="16">D97/11</f>
        <v>20</v>
      </c>
      <c r="F97" s="33" t="s">
        <v>86</v>
      </c>
      <c r="G97" s="1"/>
      <c r="H97" s="1"/>
      <c r="I97" s="1"/>
      <c r="J97" s="1"/>
    </row>
    <row r="98" spans="1:10" ht="13.8">
      <c r="A98" s="8"/>
      <c r="B98" s="11" t="s">
        <v>140</v>
      </c>
      <c r="C98" s="11" t="s">
        <v>141</v>
      </c>
      <c r="D98" s="16">
        <v>1320</v>
      </c>
      <c r="E98" s="16">
        <f t="shared" si="16"/>
        <v>120</v>
      </c>
      <c r="F98" s="33" t="s">
        <v>86</v>
      </c>
      <c r="G98" s="1"/>
      <c r="H98" s="1"/>
      <c r="I98" s="1"/>
      <c r="J98" s="1"/>
    </row>
    <row r="99" spans="1:10" ht="13.8">
      <c r="A99" s="8"/>
      <c r="B99" s="11" t="s">
        <v>142</v>
      </c>
      <c r="C99" s="11" t="s">
        <v>143</v>
      </c>
      <c r="D99" s="16">
        <v>750</v>
      </c>
      <c r="E99" s="16">
        <v>0</v>
      </c>
      <c r="F99" s="11" t="s">
        <v>23</v>
      </c>
      <c r="G99" s="1"/>
      <c r="H99" s="1"/>
      <c r="I99" s="1"/>
      <c r="J99" s="1"/>
    </row>
    <row r="100" spans="1:10" ht="13.8">
      <c r="A100" s="8"/>
      <c r="B100" s="11" t="s">
        <v>144</v>
      </c>
      <c r="C100" s="11" t="s">
        <v>145</v>
      </c>
      <c r="D100" s="16">
        <v>4224</v>
      </c>
      <c r="E100" s="16">
        <f t="shared" ref="E100:E115" si="17">D100/11</f>
        <v>384</v>
      </c>
      <c r="F100" s="33" t="s">
        <v>86</v>
      </c>
      <c r="G100" s="1"/>
      <c r="H100" s="1"/>
      <c r="I100" s="1"/>
      <c r="J100" s="1"/>
    </row>
    <row r="101" spans="1:10" ht="13.8">
      <c r="A101" s="8"/>
      <c r="B101" s="11" t="s">
        <v>146</v>
      </c>
      <c r="C101" s="11" t="s">
        <v>147</v>
      </c>
      <c r="D101" s="16">
        <v>151.22</v>
      </c>
      <c r="E101" s="16">
        <f t="shared" si="17"/>
        <v>13.747272727272728</v>
      </c>
      <c r="F101" s="11" t="s">
        <v>78</v>
      </c>
      <c r="G101" s="1"/>
      <c r="H101" s="1"/>
      <c r="I101" s="1"/>
      <c r="J101" s="1"/>
    </row>
    <row r="102" spans="1:10" ht="13.8">
      <c r="A102" s="8"/>
      <c r="B102" s="11" t="s">
        <v>25</v>
      </c>
      <c r="C102" s="11" t="s">
        <v>148</v>
      </c>
      <c r="D102" s="16">
        <v>216.75</v>
      </c>
      <c r="E102" s="16">
        <f t="shared" si="17"/>
        <v>19.704545454545453</v>
      </c>
      <c r="F102" s="11" t="s">
        <v>78</v>
      </c>
      <c r="G102" s="1"/>
      <c r="H102" s="1"/>
      <c r="I102" s="1"/>
      <c r="J102" s="1"/>
    </row>
    <row r="103" spans="1:10" ht="13.8">
      <c r="A103" s="8"/>
      <c r="B103" s="11" t="s">
        <v>149</v>
      </c>
      <c r="C103" s="11" t="s">
        <v>150</v>
      </c>
      <c r="D103" s="16">
        <v>3730</v>
      </c>
      <c r="E103" s="16">
        <f t="shared" si="17"/>
        <v>339.09090909090907</v>
      </c>
      <c r="F103" s="11" t="s">
        <v>13</v>
      </c>
      <c r="G103" s="1"/>
      <c r="H103" s="1"/>
      <c r="I103" s="1"/>
      <c r="J103" s="1"/>
    </row>
    <row r="104" spans="1:10" ht="13.8">
      <c r="A104" s="8"/>
      <c r="B104" s="11" t="s">
        <v>149</v>
      </c>
      <c r="C104" s="11" t="s">
        <v>151</v>
      </c>
      <c r="D104" s="16">
        <v>3223.73</v>
      </c>
      <c r="E104" s="16">
        <f t="shared" si="17"/>
        <v>293.06636363636363</v>
      </c>
      <c r="F104" s="11" t="s">
        <v>13</v>
      </c>
      <c r="G104" s="1"/>
      <c r="H104" s="1"/>
      <c r="I104" s="1"/>
      <c r="J104" s="1"/>
    </row>
    <row r="105" spans="1:10" ht="13.8">
      <c r="A105" s="8"/>
      <c r="B105" s="11" t="s">
        <v>149</v>
      </c>
      <c r="C105" s="11" t="s">
        <v>152</v>
      </c>
      <c r="D105" s="16">
        <v>1408</v>
      </c>
      <c r="E105" s="16">
        <f t="shared" si="17"/>
        <v>128</v>
      </c>
      <c r="F105" s="33" t="s">
        <v>86</v>
      </c>
      <c r="G105" s="1"/>
      <c r="H105" s="1"/>
      <c r="I105" s="1"/>
      <c r="J105" s="1"/>
    </row>
    <row r="106" spans="1:10" ht="13.8">
      <c r="A106" s="8"/>
      <c r="B106" s="11" t="s">
        <v>153</v>
      </c>
      <c r="C106" s="36" t="s">
        <v>154</v>
      </c>
      <c r="D106" s="16">
        <v>819.72</v>
      </c>
      <c r="E106" s="16">
        <f t="shared" si="17"/>
        <v>74.52</v>
      </c>
      <c r="F106" s="11" t="s">
        <v>78</v>
      </c>
      <c r="G106" s="1"/>
      <c r="H106" s="1"/>
      <c r="I106" s="1"/>
      <c r="J106" s="1"/>
    </row>
    <row r="107" spans="1:10" ht="13.8">
      <c r="A107" s="8"/>
      <c r="B107" s="11" t="s">
        <v>155</v>
      </c>
      <c r="C107" s="11" t="s">
        <v>156</v>
      </c>
      <c r="D107" s="16">
        <v>980</v>
      </c>
      <c r="E107" s="16">
        <f t="shared" si="17"/>
        <v>89.090909090909093</v>
      </c>
      <c r="F107" s="33" t="s">
        <v>86</v>
      </c>
      <c r="G107" s="1"/>
      <c r="H107" s="1"/>
      <c r="I107" s="1"/>
      <c r="J107" s="1"/>
    </row>
    <row r="108" spans="1:10" ht="13.8">
      <c r="A108" s="8"/>
      <c r="B108" s="11" t="s">
        <v>155</v>
      </c>
      <c r="C108" s="11" t="s">
        <v>157</v>
      </c>
      <c r="D108" s="12">
        <v>1200</v>
      </c>
      <c r="E108" s="12">
        <f t="shared" si="17"/>
        <v>109.09090909090909</v>
      </c>
      <c r="F108" s="33" t="s">
        <v>86</v>
      </c>
      <c r="G108" s="1"/>
      <c r="H108" s="1"/>
      <c r="I108" s="1"/>
      <c r="J108" s="1"/>
    </row>
    <row r="109" spans="1:10" ht="13.8">
      <c r="A109" s="8"/>
      <c r="B109" s="11" t="s">
        <v>155</v>
      </c>
      <c r="C109" s="11" t="s">
        <v>158</v>
      </c>
      <c r="D109" s="16">
        <v>9790</v>
      </c>
      <c r="E109" s="16">
        <f t="shared" si="17"/>
        <v>890</v>
      </c>
      <c r="F109" s="33" t="s">
        <v>86</v>
      </c>
      <c r="G109" s="1"/>
      <c r="H109" s="1"/>
      <c r="I109" s="1"/>
      <c r="J109" s="1"/>
    </row>
    <row r="110" spans="1:10" ht="13.8">
      <c r="A110" s="8"/>
      <c r="B110" s="11" t="s">
        <v>159</v>
      </c>
      <c r="C110" s="11" t="s">
        <v>160</v>
      </c>
      <c r="D110" s="16">
        <v>4300</v>
      </c>
      <c r="E110" s="16">
        <f t="shared" si="17"/>
        <v>390.90909090909093</v>
      </c>
      <c r="F110" s="33" t="s">
        <v>86</v>
      </c>
      <c r="G110" s="1"/>
      <c r="H110" s="1"/>
      <c r="I110" s="1"/>
      <c r="J110" s="1"/>
    </row>
    <row r="111" spans="1:10" ht="13.8">
      <c r="A111" s="8"/>
      <c r="B111" s="11" t="s">
        <v>159</v>
      </c>
      <c r="C111" s="11" t="s">
        <v>161</v>
      </c>
      <c r="D111" s="16">
        <v>2496.2800000000002</v>
      </c>
      <c r="E111" s="16">
        <f t="shared" si="17"/>
        <v>226.93454545454549</v>
      </c>
      <c r="F111" s="11" t="s">
        <v>78</v>
      </c>
      <c r="G111" s="1"/>
      <c r="H111" s="1"/>
      <c r="I111" s="1"/>
      <c r="J111" s="1"/>
    </row>
    <row r="112" spans="1:10" ht="13.8">
      <c r="A112" s="8"/>
      <c r="B112" s="15">
        <v>45363</v>
      </c>
      <c r="C112" s="11" t="s">
        <v>162</v>
      </c>
      <c r="D112" s="16">
        <v>880</v>
      </c>
      <c r="E112" s="16">
        <f t="shared" si="17"/>
        <v>80</v>
      </c>
      <c r="F112" s="33" t="s">
        <v>86</v>
      </c>
      <c r="G112" s="1"/>
      <c r="H112" s="1"/>
      <c r="I112" s="1"/>
      <c r="J112" s="1"/>
    </row>
    <row r="113" spans="1:10" ht="13.8">
      <c r="A113" s="8"/>
      <c r="B113" s="15">
        <v>45394</v>
      </c>
      <c r="C113" s="11" t="s">
        <v>163</v>
      </c>
      <c r="D113" s="16">
        <v>659.92</v>
      </c>
      <c r="E113" s="16">
        <f t="shared" si="17"/>
        <v>59.992727272727272</v>
      </c>
      <c r="F113" s="11" t="s">
        <v>78</v>
      </c>
      <c r="G113" s="1"/>
      <c r="H113" s="1"/>
      <c r="I113" s="1"/>
      <c r="J113" s="1"/>
    </row>
    <row r="114" spans="1:10" ht="13.8">
      <c r="A114" s="8"/>
      <c r="B114" s="15">
        <v>45516</v>
      </c>
      <c r="C114" s="11" t="s">
        <v>164</v>
      </c>
      <c r="D114" s="16">
        <v>550</v>
      </c>
      <c r="E114" s="16">
        <f t="shared" si="17"/>
        <v>50</v>
      </c>
      <c r="F114" s="33" t="s">
        <v>86</v>
      </c>
      <c r="G114" s="1"/>
      <c r="H114" s="1"/>
      <c r="I114" s="1"/>
      <c r="J114" s="1"/>
    </row>
    <row r="115" spans="1:10" ht="13.8">
      <c r="A115" s="8"/>
      <c r="B115" s="15">
        <v>45516</v>
      </c>
      <c r="C115" s="11" t="s">
        <v>165</v>
      </c>
      <c r="D115" s="16">
        <v>137.5</v>
      </c>
      <c r="E115" s="16">
        <f t="shared" si="17"/>
        <v>12.5</v>
      </c>
      <c r="F115" s="33" t="s">
        <v>86</v>
      </c>
      <c r="G115" s="1"/>
      <c r="H115" s="1"/>
      <c r="I115" s="1"/>
      <c r="J115" s="1"/>
    </row>
    <row r="116" spans="1:10" ht="13.8">
      <c r="A116" s="8"/>
      <c r="B116" s="15">
        <v>45516</v>
      </c>
      <c r="C116" s="11" t="s">
        <v>166</v>
      </c>
      <c r="D116" s="16">
        <v>250</v>
      </c>
      <c r="E116" s="16">
        <v>0</v>
      </c>
      <c r="F116" s="11" t="s">
        <v>23</v>
      </c>
      <c r="G116" s="1"/>
      <c r="H116" s="1"/>
      <c r="I116" s="1"/>
      <c r="J116" s="1"/>
    </row>
    <row r="117" spans="1:10" ht="13.8">
      <c r="A117" s="8"/>
      <c r="B117" s="15">
        <v>45577</v>
      </c>
      <c r="C117" s="11" t="s">
        <v>167</v>
      </c>
      <c r="D117" s="16">
        <v>545.01</v>
      </c>
      <c r="E117" s="16">
        <f t="shared" ref="E117:E122" si="18">D117/11</f>
        <v>49.546363636363637</v>
      </c>
      <c r="F117" s="11" t="s">
        <v>78</v>
      </c>
      <c r="G117" s="1"/>
      <c r="H117" s="1"/>
      <c r="I117" s="1"/>
      <c r="J117" s="1"/>
    </row>
    <row r="118" spans="1:10" ht="13.8">
      <c r="A118" s="8"/>
      <c r="B118" s="15">
        <v>45608</v>
      </c>
      <c r="C118" s="11" t="s">
        <v>168</v>
      </c>
      <c r="D118" s="16">
        <v>42.06</v>
      </c>
      <c r="E118" s="16">
        <f t="shared" si="18"/>
        <v>3.8236363636363637</v>
      </c>
      <c r="F118" s="11" t="s">
        <v>78</v>
      </c>
      <c r="G118" s="1"/>
      <c r="H118" s="1"/>
      <c r="I118" s="1"/>
      <c r="J118" s="1"/>
    </row>
    <row r="119" spans="1:10" ht="13.8">
      <c r="A119" s="8"/>
      <c r="B119" s="15">
        <v>45638</v>
      </c>
      <c r="C119" s="11" t="s">
        <v>169</v>
      </c>
      <c r="D119" s="16">
        <v>2790</v>
      </c>
      <c r="E119" s="16">
        <f t="shared" si="18"/>
        <v>253.63636363636363</v>
      </c>
      <c r="F119" s="33" t="s">
        <v>86</v>
      </c>
      <c r="G119" s="1"/>
      <c r="H119" s="1"/>
      <c r="I119" s="1"/>
      <c r="J119" s="1"/>
    </row>
    <row r="120" spans="1:10" ht="13.8">
      <c r="A120" s="8"/>
      <c r="B120" s="15">
        <v>45638</v>
      </c>
      <c r="C120" s="11" t="s">
        <v>170</v>
      </c>
      <c r="D120" s="16">
        <v>136.47</v>
      </c>
      <c r="E120" s="16">
        <f t="shared" si="18"/>
        <v>12.406363636363636</v>
      </c>
      <c r="F120" s="11" t="s">
        <v>78</v>
      </c>
      <c r="G120" s="1"/>
      <c r="H120" s="1"/>
      <c r="I120" s="1"/>
      <c r="J120" s="1"/>
    </row>
    <row r="121" spans="1:10" ht="13.8">
      <c r="A121" s="8"/>
      <c r="B121" s="11" t="s">
        <v>171</v>
      </c>
      <c r="C121" s="11" t="s">
        <v>172</v>
      </c>
      <c r="D121" s="16">
        <v>174.46</v>
      </c>
      <c r="E121" s="16">
        <f t="shared" si="18"/>
        <v>15.860000000000001</v>
      </c>
      <c r="F121" s="11" t="s">
        <v>78</v>
      </c>
      <c r="G121" s="1"/>
      <c r="H121" s="1"/>
      <c r="I121" s="1"/>
      <c r="J121" s="1"/>
    </row>
    <row r="122" spans="1:10" ht="13.8">
      <c r="A122" s="8"/>
      <c r="B122" s="11" t="s">
        <v>173</v>
      </c>
      <c r="C122" s="11" t="s">
        <v>174</v>
      </c>
      <c r="D122" s="16">
        <v>330</v>
      </c>
      <c r="E122" s="16">
        <f t="shared" si="18"/>
        <v>30</v>
      </c>
      <c r="F122" s="33" t="s">
        <v>86</v>
      </c>
      <c r="G122" s="1"/>
      <c r="H122" s="1"/>
      <c r="I122" s="1"/>
      <c r="J122" s="1"/>
    </row>
    <row r="123" spans="1:10" ht="13.8">
      <c r="A123" s="8"/>
      <c r="B123" s="11" t="s">
        <v>175</v>
      </c>
      <c r="C123" s="11" t="s">
        <v>143</v>
      </c>
      <c r="D123" s="16">
        <v>750</v>
      </c>
      <c r="E123" s="31">
        <v>0</v>
      </c>
      <c r="F123" s="11" t="s">
        <v>23</v>
      </c>
      <c r="G123" s="1"/>
      <c r="H123" s="1"/>
      <c r="I123" s="1"/>
      <c r="J123" s="1"/>
    </row>
    <row r="124" spans="1:10" ht="13.8">
      <c r="A124" s="8"/>
      <c r="B124" s="11" t="s">
        <v>176</v>
      </c>
      <c r="C124" s="11" t="s">
        <v>134</v>
      </c>
      <c r="D124" s="16">
        <v>500</v>
      </c>
      <c r="E124" s="16">
        <v>0</v>
      </c>
      <c r="F124" s="11" t="s">
        <v>23</v>
      </c>
      <c r="G124" s="1"/>
      <c r="H124" s="1"/>
      <c r="I124" s="1"/>
      <c r="J124" s="1"/>
    </row>
    <row r="125" spans="1:10" ht="13.8">
      <c r="A125" s="8"/>
      <c r="B125" s="11" t="s">
        <v>176</v>
      </c>
      <c r="C125" s="11" t="s">
        <v>177</v>
      </c>
      <c r="D125" s="16">
        <v>925</v>
      </c>
      <c r="E125" s="16">
        <f t="shared" ref="E125:E131" si="19">D125/11</f>
        <v>84.090909090909093</v>
      </c>
      <c r="F125" s="33" t="s">
        <v>86</v>
      </c>
      <c r="G125" s="1"/>
      <c r="H125" s="1"/>
      <c r="I125" s="1"/>
      <c r="J125" s="1"/>
    </row>
    <row r="126" spans="1:10" ht="13.8">
      <c r="A126" s="8"/>
      <c r="B126" s="11" t="s">
        <v>178</v>
      </c>
      <c r="C126" s="11" t="s">
        <v>179</v>
      </c>
      <c r="D126" s="16">
        <v>1712.23</v>
      </c>
      <c r="E126" s="16">
        <f t="shared" si="19"/>
        <v>155.65727272727273</v>
      </c>
      <c r="F126" s="11" t="s">
        <v>78</v>
      </c>
      <c r="G126" s="1"/>
      <c r="H126" s="1"/>
      <c r="I126" s="1"/>
      <c r="J126" s="1"/>
    </row>
    <row r="127" spans="1:10" ht="13.8">
      <c r="A127" s="8"/>
      <c r="B127" s="11" t="s">
        <v>180</v>
      </c>
      <c r="C127" s="11" t="s">
        <v>181</v>
      </c>
      <c r="D127" s="16">
        <v>502.07</v>
      </c>
      <c r="E127" s="16">
        <f t="shared" si="19"/>
        <v>45.642727272727271</v>
      </c>
      <c r="F127" s="11" t="s">
        <v>78</v>
      </c>
      <c r="G127" s="1"/>
      <c r="H127" s="1"/>
      <c r="I127" s="1"/>
      <c r="J127" s="1"/>
    </row>
    <row r="128" spans="1:10" ht="13.8">
      <c r="A128" s="8"/>
      <c r="B128" s="11" t="s">
        <v>182</v>
      </c>
      <c r="C128" s="11" t="s">
        <v>183</v>
      </c>
      <c r="D128" s="16">
        <v>317.73</v>
      </c>
      <c r="E128" s="16">
        <f t="shared" si="19"/>
        <v>28.884545454545457</v>
      </c>
      <c r="F128" s="11" t="s">
        <v>78</v>
      </c>
      <c r="G128" s="1"/>
      <c r="H128" s="1"/>
      <c r="I128" s="1"/>
      <c r="J128" s="1"/>
    </row>
    <row r="129" spans="1:10" ht="13.8">
      <c r="A129" s="8"/>
      <c r="B129" s="11" t="s">
        <v>184</v>
      </c>
      <c r="C129" s="11" t="s">
        <v>185</v>
      </c>
      <c r="D129" s="16">
        <v>21.45</v>
      </c>
      <c r="E129" s="16">
        <f t="shared" si="19"/>
        <v>1.95</v>
      </c>
      <c r="F129" s="11" t="s">
        <v>78</v>
      </c>
      <c r="G129" s="1"/>
      <c r="H129" s="1"/>
      <c r="I129" s="1"/>
      <c r="J129" s="1"/>
    </row>
    <row r="130" spans="1:10" ht="13.8">
      <c r="A130" s="8"/>
      <c r="B130" s="11" t="s">
        <v>186</v>
      </c>
      <c r="C130" s="11" t="s">
        <v>187</v>
      </c>
      <c r="D130" s="16">
        <v>687.5</v>
      </c>
      <c r="E130" s="16">
        <f t="shared" si="19"/>
        <v>62.5</v>
      </c>
      <c r="F130" s="33" t="s">
        <v>86</v>
      </c>
      <c r="G130" s="1"/>
      <c r="H130" s="1"/>
      <c r="I130" s="1"/>
      <c r="J130" s="1"/>
    </row>
    <row r="131" spans="1:10" ht="13.8">
      <c r="A131" s="8"/>
      <c r="B131" s="11" t="s">
        <v>186</v>
      </c>
      <c r="C131" s="11" t="s">
        <v>188</v>
      </c>
      <c r="D131" s="16">
        <v>1850</v>
      </c>
      <c r="E131" s="16">
        <f t="shared" si="19"/>
        <v>168.18181818181819</v>
      </c>
      <c r="F131" s="33" t="s">
        <v>86</v>
      </c>
      <c r="G131" s="1"/>
      <c r="H131" s="1"/>
      <c r="I131" s="1"/>
      <c r="J131" s="1"/>
    </row>
    <row r="132" spans="1:10" ht="13.8">
      <c r="A132" s="8"/>
      <c r="B132" s="11" t="s">
        <v>186</v>
      </c>
      <c r="C132" s="11" t="s">
        <v>143</v>
      </c>
      <c r="D132" s="16">
        <v>750</v>
      </c>
      <c r="E132" s="16">
        <v>0</v>
      </c>
      <c r="F132" s="11" t="s">
        <v>23</v>
      </c>
      <c r="G132" s="1"/>
      <c r="H132" s="1"/>
      <c r="I132" s="1"/>
      <c r="J132" s="1"/>
    </row>
    <row r="133" spans="1:10" ht="13.8">
      <c r="A133" s="8"/>
      <c r="B133" s="15">
        <v>45778</v>
      </c>
      <c r="C133" s="11" t="s">
        <v>189</v>
      </c>
      <c r="D133" s="16">
        <v>250</v>
      </c>
      <c r="E133" s="16">
        <v>0</v>
      </c>
      <c r="F133" s="33" t="s">
        <v>86</v>
      </c>
      <c r="G133" s="1"/>
      <c r="H133" s="1"/>
      <c r="I133" s="1"/>
      <c r="J133" s="1"/>
    </row>
    <row r="134" spans="1:10" ht="13.8">
      <c r="A134" s="8"/>
      <c r="B134" s="15">
        <v>45992</v>
      </c>
      <c r="C134" s="11" t="s">
        <v>134</v>
      </c>
      <c r="D134" s="16">
        <v>500</v>
      </c>
      <c r="E134" s="16">
        <v>0</v>
      </c>
      <c r="F134" s="11" t="s">
        <v>23</v>
      </c>
      <c r="G134" s="1"/>
      <c r="H134" s="1"/>
      <c r="I134" s="1"/>
      <c r="J134" s="1"/>
    </row>
    <row r="135" spans="1:10" ht="13.8">
      <c r="A135" s="8"/>
      <c r="B135" s="11" t="s">
        <v>190</v>
      </c>
      <c r="C135" s="11" t="s">
        <v>191</v>
      </c>
      <c r="D135" s="16">
        <v>5632</v>
      </c>
      <c r="E135" s="16">
        <f>D135/11</f>
        <v>512</v>
      </c>
      <c r="F135" s="33" t="s">
        <v>86</v>
      </c>
      <c r="G135" s="1"/>
      <c r="H135" s="1"/>
      <c r="I135" s="1"/>
      <c r="J135" s="1"/>
    </row>
    <row r="136" spans="1:10" ht="13.8">
      <c r="A136" s="8"/>
      <c r="B136" s="11" t="s">
        <v>190</v>
      </c>
      <c r="C136" s="11" t="s">
        <v>134</v>
      </c>
      <c r="D136" s="16">
        <v>500</v>
      </c>
      <c r="E136" s="16">
        <v>0</v>
      </c>
      <c r="F136" s="11" t="s">
        <v>23</v>
      </c>
      <c r="G136" s="1"/>
      <c r="H136" s="1"/>
      <c r="I136" s="1"/>
      <c r="J136" s="1"/>
    </row>
    <row r="137" spans="1:10" ht="13.8">
      <c r="A137" s="8"/>
      <c r="B137" s="11" t="s">
        <v>192</v>
      </c>
      <c r="C137" s="11" t="s">
        <v>193</v>
      </c>
      <c r="D137" s="16">
        <v>239.37</v>
      </c>
      <c r="E137" s="16">
        <f t="shared" ref="E137:E142" si="20">D137/11</f>
        <v>21.760909090909092</v>
      </c>
      <c r="F137" s="11" t="s">
        <v>78</v>
      </c>
      <c r="G137" s="1"/>
      <c r="H137" s="1"/>
      <c r="I137" s="1"/>
      <c r="J137" s="1"/>
    </row>
    <row r="138" spans="1:10" ht="13.8">
      <c r="A138" s="8"/>
      <c r="B138" s="11" t="s">
        <v>192</v>
      </c>
      <c r="C138" s="11" t="s">
        <v>194</v>
      </c>
      <c r="D138" s="16">
        <v>65.22</v>
      </c>
      <c r="E138" s="16">
        <f t="shared" si="20"/>
        <v>5.9290909090909087</v>
      </c>
      <c r="F138" s="11" t="s">
        <v>78</v>
      </c>
      <c r="G138" s="1"/>
      <c r="H138" s="1"/>
      <c r="I138" s="1"/>
      <c r="J138" s="1"/>
    </row>
    <row r="139" spans="1:10" ht="13.8">
      <c r="A139" s="8"/>
      <c r="B139" s="11" t="s">
        <v>195</v>
      </c>
      <c r="C139" s="11" t="s">
        <v>196</v>
      </c>
      <c r="D139" s="16">
        <v>720</v>
      </c>
      <c r="E139" s="16">
        <f t="shared" si="20"/>
        <v>65.454545454545453</v>
      </c>
      <c r="F139" s="11" t="s">
        <v>20</v>
      </c>
      <c r="G139" s="1"/>
      <c r="H139" s="1"/>
      <c r="I139" s="1"/>
      <c r="J139" s="1"/>
    </row>
    <row r="140" spans="1:10" ht="13.8">
      <c r="A140" s="8"/>
      <c r="B140" s="14" t="s">
        <v>195</v>
      </c>
      <c r="C140" s="11" t="s">
        <v>197</v>
      </c>
      <c r="D140" s="12">
        <v>205.39</v>
      </c>
      <c r="E140" s="16">
        <f t="shared" si="20"/>
        <v>18.671818181818182</v>
      </c>
      <c r="F140" s="11" t="s">
        <v>78</v>
      </c>
      <c r="G140" s="1"/>
      <c r="H140" s="1"/>
      <c r="I140" s="1"/>
      <c r="J140" s="1"/>
    </row>
    <row r="141" spans="1:10" ht="13.8">
      <c r="A141" s="8"/>
      <c r="B141" s="14" t="s">
        <v>195</v>
      </c>
      <c r="C141" s="11" t="s">
        <v>198</v>
      </c>
      <c r="D141" s="12">
        <v>103.36</v>
      </c>
      <c r="E141" s="16">
        <f t="shared" si="20"/>
        <v>9.3963636363636365</v>
      </c>
      <c r="F141" s="11" t="s">
        <v>78</v>
      </c>
      <c r="G141" s="1"/>
      <c r="H141" s="1"/>
      <c r="I141" s="1"/>
      <c r="J141" s="1"/>
    </row>
    <row r="142" spans="1:10" ht="13.8">
      <c r="A142" s="8"/>
      <c r="B142" s="14" t="s">
        <v>199</v>
      </c>
      <c r="C142" s="11" t="s">
        <v>200</v>
      </c>
      <c r="D142" s="12">
        <v>878.48</v>
      </c>
      <c r="E142" s="12">
        <f t="shared" si="20"/>
        <v>79.86181818181818</v>
      </c>
      <c r="F142" s="33" t="s">
        <v>86</v>
      </c>
      <c r="G142" s="1"/>
      <c r="H142" s="1"/>
      <c r="I142" s="1"/>
      <c r="J142" s="1"/>
    </row>
    <row r="143" spans="1:10" ht="13.8">
      <c r="A143" s="8"/>
      <c r="B143" s="11" t="s">
        <v>201</v>
      </c>
      <c r="C143" s="11" t="s">
        <v>202</v>
      </c>
      <c r="D143" s="16">
        <v>2000</v>
      </c>
      <c r="E143" s="16">
        <v>0</v>
      </c>
      <c r="F143" s="33" t="s">
        <v>86</v>
      </c>
      <c r="G143" s="1"/>
      <c r="H143" s="1"/>
      <c r="I143" s="1"/>
      <c r="J143" s="1"/>
    </row>
    <row r="144" spans="1:10" ht="13.8">
      <c r="A144" s="8"/>
      <c r="B144" s="11" t="s">
        <v>201</v>
      </c>
      <c r="C144" s="11" t="s">
        <v>203</v>
      </c>
      <c r="D144" s="16">
        <v>171.88</v>
      </c>
      <c r="E144" s="31">
        <f>D144/11</f>
        <v>15.625454545454545</v>
      </c>
      <c r="F144" s="33" t="s">
        <v>86</v>
      </c>
      <c r="G144" s="1"/>
      <c r="H144" s="1"/>
      <c r="I144" s="1"/>
      <c r="J144" s="1"/>
    </row>
    <row r="145" spans="1:10" ht="13.8">
      <c r="A145" s="8"/>
      <c r="B145" s="11" t="s">
        <v>201</v>
      </c>
      <c r="C145" s="11" t="s">
        <v>134</v>
      </c>
      <c r="D145" s="16">
        <v>500</v>
      </c>
      <c r="E145" s="31">
        <v>0</v>
      </c>
      <c r="F145" s="11" t="s">
        <v>23</v>
      </c>
      <c r="G145" s="1"/>
      <c r="H145" s="1"/>
      <c r="I145" s="1"/>
      <c r="J145" s="1"/>
    </row>
    <row r="146" spans="1:10" ht="13.8">
      <c r="A146" s="8"/>
      <c r="B146" s="11" t="s">
        <v>201</v>
      </c>
      <c r="C146" s="37" t="s">
        <v>204</v>
      </c>
      <c r="D146" s="16">
        <v>200</v>
      </c>
      <c r="E146" s="16">
        <v>0</v>
      </c>
      <c r="F146" s="11" t="s">
        <v>23</v>
      </c>
      <c r="G146" s="1"/>
      <c r="H146" s="1"/>
      <c r="I146" s="1"/>
      <c r="J146" s="1"/>
    </row>
    <row r="147" spans="1:10" ht="13.8">
      <c r="A147" s="8"/>
      <c r="B147" s="11" t="s">
        <v>201</v>
      </c>
      <c r="C147" s="37" t="s">
        <v>205</v>
      </c>
      <c r="D147" s="16">
        <v>296.81</v>
      </c>
      <c r="E147" s="16">
        <f t="shared" ref="E147:E153" si="21">D147/11</f>
        <v>26.982727272727274</v>
      </c>
      <c r="F147" s="33" t="s">
        <v>86</v>
      </c>
      <c r="G147" s="1"/>
      <c r="H147" s="1"/>
      <c r="I147" s="1"/>
      <c r="J147" s="1"/>
    </row>
    <row r="148" spans="1:10" ht="13.8">
      <c r="A148" s="8"/>
      <c r="B148" s="11" t="s">
        <v>206</v>
      </c>
      <c r="C148" s="11" t="s">
        <v>207</v>
      </c>
      <c r="D148" s="16">
        <v>600</v>
      </c>
      <c r="E148" s="16">
        <f t="shared" si="21"/>
        <v>54.545454545454547</v>
      </c>
      <c r="F148" s="33" t="s">
        <v>86</v>
      </c>
      <c r="G148" s="1"/>
      <c r="H148" s="1"/>
      <c r="I148" s="1"/>
      <c r="J148" s="1"/>
    </row>
    <row r="149" spans="1:10" ht="13.8">
      <c r="A149" s="8"/>
      <c r="B149" s="11" t="s">
        <v>201</v>
      </c>
      <c r="C149" s="11" t="s">
        <v>208</v>
      </c>
      <c r="D149" s="16">
        <v>400</v>
      </c>
      <c r="E149" s="16">
        <f t="shared" si="21"/>
        <v>36.363636363636367</v>
      </c>
      <c r="F149" s="33" t="s">
        <v>86</v>
      </c>
      <c r="G149" s="1"/>
      <c r="H149" s="1"/>
      <c r="I149" s="1"/>
      <c r="J149" s="1"/>
    </row>
    <row r="150" spans="1:10" ht="13.8">
      <c r="A150" s="8"/>
      <c r="B150" s="11" t="s">
        <v>209</v>
      </c>
      <c r="C150" s="11" t="s">
        <v>210</v>
      </c>
      <c r="D150" s="16">
        <v>187.5</v>
      </c>
      <c r="E150" s="16">
        <f t="shared" si="21"/>
        <v>17.045454545454547</v>
      </c>
      <c r="F150" s="33" t="s">
        <v>86</v>
      </c>
      <c r="G150" s="1"/>
      <c r="H150" s="1"/>
      <c r="I150" s="1"/>
      <c r="J150" s="1"/>
    </row>
    <row r="151" spans="1:10" ht="13.8">
      <c r="A151" s="8"/>
      <c r="B151" s="11" t="s">
        <v>209</v>
      </c>
      <c r="C151" s="11" t="s">
        <v>211</v>
      </c>
      <c r="D151" s="16">
        <v>22.31</v>
      </c>
      <c r="E151" s="16">
        <f t="shared" si="21"/>
        <v>2.0281818181818179</v>
      </c>
      <c r="F151" s="11" t="s">
        <v>78</v>
      </c>
      <c r="G151" s="1"/>
      <c r="H151" s="1"/>
      <c r="I151" s="1"/>
      <c r="J151" s="1"/>
    </row>
    <row r="152" spans="1:10" ht="13.8">
      <c r="A152" s="8"/>
      <c r="B152" s="11" t="s">
        <v>212</v>
      </c>
      <c r="C152" s="11" t="s">
        <v>213</v>
      </c>
      <c r="D152" s="16">
        <v>15.18</v>
      </c>
      <c r="E152" s="16">
        <f t="shared" si="21"/>
        <v>1.38</v>
      </c>
      <c r="F152" s="11" t="s">
        <v>78</v>
      </c>
      <c r="G152" s="1"/>
      <c r="H152" s="1"/>
      <c r="I152" s="1"/>
      <c r="J152" s="1"/>
    </row>
    <row r="153" spans="1:10" ht="13.8">
      <c r="A153" s="8"/>
      <c r="B153" s="11" t="s">
        <v>214</v>
      </c>
      <c r="C153" s="11" t="s">
        <v>215</v>
      </c>
      <c r="D153" s="16">
        <v>65.92</v>
      </c>
      <c r="E153" s="16">
        <f t="shared" si="21"/>
        <v>5.9927272727272731</v>
      </c>
      <c r="F153" s="11" t="s">
        <v>78</v>
      </c>
      <c r="G153" s="1"/>
      <c r="H153" s="1"/>
      <c r="I153" s="1"/>
      <c r="J153" s="1"/>
    </row>
    <row r="154" spans="1:10" ht="13.8">
      <c r="A154" s="8"/>
      <c r="B154" s="15">
        <v>45689</v>
      </c>
      <c r="C154" s="11" t="s">
        <v>166</v>
      </c>
      <c r="D154" s="16">
        <v>250</v>
      </c>
      <c r="E154" s="31">
        <v>0</v>
      </c>
      <c r="F154" s="11" t="s">
        <v>23</v>
      </c>
      <c r="G154" s="1"/>
      <c r="H154" s="1"/>
      <c r="I154" s="1"/>
      <c r="J154" s="1"/>
    </row>
    <row r="155" spans="1:10" ht="13.8">
      <c r="A155" s="8"/>
      <c r="B155" s="15">
        <v>45718</v>
      </c>
      <c r="C155" s="11" t="s">
        <v>204</v>
      </c>
      <c r="D155" s="16">
        <v>200</v>
      </c>
      <c r="E155" s="31">
        <v>0</v>
      </c>
      <c r="F155" s="11" t="s">
        <v>13</v>
      </c>
      <c r="G155" s="1"/>
      <c r="H155" s="1"/>
      <c r="I155" s="1"/>
      <c r="J155" s="1"/>
    </row>
    <row r="156" spans="1:10" ht="13.8">
      <c r="A156" s="8"/>
      <c r="B156" s="15">
        <v>45718</v>
      </c>
      <c r="C156" s="11" t="s">
        <v>216</v>
      </c>
      <c r="D156" s="16">
        <v>25.85</v>
      </c>
      <c r="E156" s="16">
        <f t="shared" ref="E156:E157" si="22">154/11</f>
        <v>14</v>
      </c>
      <c r="F156" s="33" t="s">
        <v>86</v>
      </c>
      <c r="G156" s="1"/>
      <c r="H156" s="1"/>
      <c r="I156" s="1"/>
      <c r="J156" s="1"/>
    </row>
    <row r="157" spans="1:10" ht="13.8">
      <c r="A157" s="8"/>
      <c r="B157" s="15">
        <v>45902</v>
      </c>
      <c r="C157" s="11" t="s">
        <v>217</v>
      </c>
      <c r="D157" s="16">
        <v>6974</v>
      </c>
      <c r="E157" s="16">
        <f t="shared" si="22"/>
        <v>14</v>
      </c>
      <c r="F157" s="33" t="s">
        <v>86</v>
      </c>
      <c r="G157" s="1"/>
      <c r="H157" s="1"/>
      <c r="I157" s="1"/>
      <c r="J157" s="1"/>
    </row>
    <row r="158" spans="1:10" ht="13.8">
      <c r="A158" s="8"/>
      <c r="B158" s="15">
        <v>45902</v>
      </c>
      <c r="C158" s="11" t="s">
        <v>218</v>
      </c>
      <c r="D158" s="16">
        <v>900</v>
      </c>
      <c r="E158" s="16">
        <f t="shared" ref="E158:E165" si="23">D158/11</f>
        <v>81.818181818181813</v>
      </c>
      <c r="F158" s="33" t="s">
        <v>86</v>
      </c>
      <c r="G158" s="1"/>
      <c r="H158" s="1"/>
      <c r="I158" s="1"/>
      <c r="J158" s="1"/>
    </row>
    <row r="159" spans="1:10" ht="13.8">
      <c r="A159" s="8"/>
      <c r="B159" s="15">
        <v>45902</v>
      </c>
      <c r="C159" s="11" t="s">
        <v>219</v>
      </c>
      <c r="D159" s="16">
        <v>5823</v>
      </c>
      <c r="E159" s="16">
        <f t="shared" si="23"/>
        <v>529.36363636363637</v>
      </c>
      <c r="F159" s="33" t="s">
        <v>86</v>
      </c>
      <c r="G159" s="1"/>
      <c r="H159" s="1"/>
      <c r="I159" s="1"/>
      <c r="J159" s="1"/>
    </row>
    <row r="160" spans="1:10" ht="13.8">
      <c r="A160" s="8"/>
      <c r="B160" s="15">
        <v>45963</v>
      </c>
      <c r="C160" s="11" t="s">
        <v>220</v>
      </c>
      <c r="D160" s="16">
        <v>720</v>
      </c>
      <c r="E160" s="16">
        <f t="shared" si="23"/>
        <v>65.454545454545453</v>
      </c>
      <c r="F160" s="11" t="s">
        <v>13</v>
      </c>
      <c r="G160" s="1"/>
      <c r="H160" s="1"/>
      <c r="I160" s="1"/>
      <c r="J160" s="1"/>
    </row>
    <row r="161" spans="1:10" ht="13.8">
      <c r="A161" s="8"/>
      <c r="B161" s="11" t="s">
        <v>221</v>
      </c>
      <c r="C161" s="11" t="s">
        <v>222</v>
      </c>
      <c r="D161" s="16">
        <v>320</v>
      </c>
      <c r="E161" s="16">
        <f t="shared" si="23"/>
        <v>29.09090909090909</v>
      </c>
      <c r="F161" s="33" t="s">
        <v>86</v>
      </c>
      <c r="G161" s="1"/>
      <c r="H161" s="1"/>
      <c r="I161" s="1"/>
      <c r="J161" s="1"/>
    </row>
    <row r="162" spans="1:10" ht="13.8">
      <c r="A162" s="8"/>
      <c r="B162" s="11" t="s">
        <v>223</v>
      </c>
      <c r="C162" s="11" t="s">
        <v>224</v>
      </c>
      <c r="D162" s="16">
        <v>314.58999999999997</v>
      </c>
      <c r="E162" s="16">
        <f t="shared" si="23"/>
        <v>28.599090909090908</v>
      </c>
      <c r="F162" s="11" t="s">
        <v>78</v>
      </c>
      <c r="G162" s="1"/>
      <c r="H162" s="1"/>
      <c r="I162" s="1"/>
      <c r="J162" s="1"/>
    </row>
    <row r="163" spans="1:10" ht="13.8">
      <c r="A163" s="8"/>
      <c r="B163" s="11" t="s">
        <v>225</v>
      </c>
      <c r="C163" s="11" t="s">
        <v>226</v>
      </c>
      <c r="D163" s="16">
        <v>550</v>
      </c>
      <c r="E163" s="16">
        <f t="shared" si="23"/>
        <v>50</v>
      </c>
      <c r="F163" s="33" t="s">
        <v>86</v>
      </c>
      <c r="G163" s="1"/>
      <c r="H163" s="1"/>
      <c r="I163" s="1"/>
      <c r="J163" s="1"/>
    </row>
    <row r="164" spans="1:10" ht="13.8">
      <c r="A164" s="8"/>
      <c r="B164" s="11" t="s">
        <v>227</v>
      </c>
      <c r="C164" s="11" t="s">
        <v>228</v>
      </c>
      <c r="D164" s="16">
        <v>164.1</v>
      </c>
      <c r="E164" s="16">
        <f t="shared" si="23"/>
        <v>14.918181818181818</v>
      </c>
      <c r="F164" s="33" t="s">
        <v>86</v>
      </c>
      <c r="G164" s="1"/>
      <c r="H164" s="1"/>
      <c r="I164" s="1"/>
      <c r="J164" s="1"/>
    </row>
    <row r="165" spans="1:10" ht="13.8">
      <c r="A165" s="8"/>
      <c r="B165" s="38"/>
      <c r="C165" s="39"/>
      <c r="D165" s="16"/>
      <c r="E165" s="16">
        <f t="shared" si="23"/>
        <v>0</v>
      </c>
      <c r="F165" s="11"/>
      <c r="G165" s="1"/>
      <c r="H165" s="1"/>
      <c r="I165" s="1"/>
      <c r="J165" s="1"/>
    </row>
    <row r="166" spans="1:10" ht="13.8">
      <c r="A166" s="8"/>
      <c r="B166" s="38"/>
      <c r="C166" s="39" t="s">
        <v>229</v>
      </c>
      <c r="D166" s="16">
        <v>3500</v>
      </c>
      <c r="E166" s="31"/>
      <c r="F166" s="11"/>
      <c r="G166" s="1"/>
      <c r="H166" s="1"/>
      <c r="I166" s="1"/>
      <c r="J166" s="1"/>
    </row>
    <row r="167" spans="1:10" ht="13.8">
      <c r="A167" s="8"/>
      <c r="B167" s="38"/>
      <c r="C167" s="39" t="s">
        <v>230</v>
      </c>
      <c r="D167" s="16">
        <v>500</v>
      </c>
      <c r="E167" s="31"/>
      <c r="F167" s="11"/>
      <c r="G167" s="1"/>
      <c r="H167" s="1"/>
      <c r="I167" s="1"/>
      <c r="J167" s="1"/>
    </row>
    <row r="168" spans="1:10" ht="13.8">
      <c r="A168" s="8"/>
      <c r="B168" s="38"/>
      <c r="C168" s="11" t="s">
        <v>231</v>
      </c>
      <c r="D168" s="16"/>
      <c r="E168" s="31"/>
      <c r="F168" s="11"/>
      <c r="G168" s="1"/>
      <c r="H168" s="1"/>
      <c r="I168" s="1"/>
      <c r="J168" s="1"/>
    </row>
    <row r="169" spans="1:10" ht="13.8">
      <c r="A169" s="8"/>
      <c r="B169" s="38"/>
      <c r="C169" s="11" t="s">
        <v>232</v>
      </c>
      <c r="D169" s="16"/>
      <c r="E169" s="31"/>
      <c r="F169" s="11"/>
      <c r="G169" s="1"/>
      <c r="H169" s="1"/>
      <c r="I169" s="1"/>
      <c r="J169" s="1"/>
    </row>
    <row r="170" spans="1:10" ht="13.8">
      <c r="A170" s="8"/>
      <c r="B170" s="40"/>
      <c r="C170" s="40"/>
      <c r="D170" s="41">
        <f>SUM(D6:D169)</f>
        <v>188720.61400000006</v>
      </c>
      <c r="E170" s="41">
        <f>SUM(E6:E169)</f>
        <v>14390.15036363637</v>
      </c>
      <c r="F170" s="11"/>
      <c r="G170" s="1"/>
      <c r="H170" s="1"/>
      <c r="I170" s="1"/>
      <c r="J170" s="1"/>
    </row>
    <row r="175" spans="1:10" ht="13.8">
      <c r="C175" s="42" t="s">
        <v>233</v>
      </c>
      <c r="D175" s="43">
        <v>21050</v>
      </c>
    </row>
  </sheetData>
  <mergeCells count="1">
    <mergeCell ref="H32:K32"/>
  </mergeCells>
  <dataValidations count="1">
    <dataValidation type="list" allowBlank="1" showErrorMessage="1" sqref="F6:F170" xr:uid="{0DA25BC5-CCE6-4BB1-9FC9-DC56C0000321}">
      <formula1>"CARD,TRANSFER,CASH,AMEX Pay.com.au,AMEX"</formula1>
    </dataValidation>
  </dataValidations>
  <hyperlinks>
    <hyperlink ref="F52" r:id="rId1" xr:uid="{B4954E31-B88D-4CB3-AEAB-1405350DC7B0}"/>
    <hyperlink ref="F53" r:id="rId2" xr:uid="{D1FD3904-70C7-4BDF-87EF-227AC69A1A4D}"/>
    <hyperlink ref="F55" r:id="rId3" xr:uid="{A742CC47-B009-4193-A677-71FF0E07DE70}"/>
    <hyperlink ref="F61" r:id="rId4" xr:uid="{050AFDC0-5F58-43EE-B6C9-B3E2D4C4DB8B}"/>
    <hyperlink ref="F66" r:id="rId5" xr:uid="{22EF2FB3-B95D-4D02-8399-F806F4407119}"/>
    <hyperlink ref="F70" r:id="rId6" xr:uid="{4CC4626F-A55C-426F-9409-97DDE2D6D10A}"/>
    <hyperlink ref="F72" r:id="rId7" xr:uid="{AD7F58A8-2D07-4F10-B2D8-A3E49A828C6E}"/>
    <hyperlink ref="F74" r:id="rId8" xr:uid="{57A298C8-2A40-4E7D-9B8F-91B28E61A4FF}"/>
    <hyperlink ref="F75" r:id="rId9" xr:uid="{66D90A26-5FD7-4E54-A3BB-2A961C8B8E05}"/>
    <hyperlink ref="F76" r:id="rId10" xr:uid="{AD1B13C1-E3A5-4281-9A56-1B5032828101}"/>
    <hyperlink ref="F77" r:id="rId11" xr:uid="{6F419914-6D47-4E00-A536-D5CDA3DE2293}"/>
    <hyperlink ref="F78" r:id="rId12" xr:uid="{E4183331-7C55-4F0D-ADA7-2F1004DB16F3}"/>
    <hyperlink ref="F83" r:id="rId13" xr:uid="{A753153E-9785-4CE4-AA30-4F336D0EB428}"/>
    <hyperlink ref="F85" r:id="rId14" xr:uid="{B578029D-361E-4BDA-B0D4-F3602C4457E3}"/>
    <hyperlink ref="F86" r:id="rId15" xr:uid="{862F7E78-42DA-4977-A8DA-8622F72C337A}"/>
    <hyperlink ref="F88" r:id="rId16" xr:uid="{4CCDA403-0BE4-4B15-9B7B-1A71BA6DF336}"/>
    <hyperlink ref="F94" r:id="rId17" xr:uid="{6E92B919-BF5F-45FC-B54D-BD484AEBA0B1}"/>
    <hyperlink ref="F95" r:id="rId18" xr:uid="{75CAA516-3BD6-405E-89CB-7BFC131D2E61}"/>
    <hyperlink ref="F97" r:id="rId19" xr:uid="{EE6CA2E3-AA96-49BC-BB76-EA700BCC18E3}"/>
    <hyperlink ref="F98" r:id="rId20" xr:uid="{EC8CEA91-160F-4DB9-9270-F1863D2CDEA5}"/>
    <hyperlink ref="F100" r:id="rId21" xr:uid="{74CAA7CE-4126-4439-B4A6-5A4B8C8FC317}"/>
    <hyperlink ref="F105" r:id="rId22" xr:uid="{B6CD8159-F037-49E8-B74D-8A0B4FF6381E}"/>
    <hyperlink ref="F107" r:id="rId23" xr:uid="{1497FDDD-64D6-4163-A226-EFE697A6E327}"/>
    <hyperlink ref="F108" r:id="rId24" xr:uid="{A6BB5A2A-EE4A-42F6-AB59-19CF7928AEC4}"/>
    <hyperlink ref="F109" r:id="rId25" xr:uid="{E8352883-D188-4F89-9699-D230B39A09AF}"/>
    <hyperlink ref="F110" r:id="rId26" xr:uid="{510A6303-D744-43F7-814C-C4527EAAF7B2}"/>
    <hyperlink ref="F112" r:id="rId27" xr:uid="{5FE21DE3-B0D5-46B8-8F22-705C247F8B00}"/>
    <hyperlink ref="F114" r:id="rId28" xr:uid="{E0C20C39-2522-45C9-8E98-87764EFFBB96}"/>
    <hyperlink ref="F115" r:id="rId29" xr:uid="{207E843A-40F5-4EA3-8B2F-301893DEBC3E}"/>
    <hyperlink ref="F119" r:id="rId30" xr:uid="{F816030C-4D93-444D-99DF-47213DF39BA9}"/>
    <hyperlink ref="F122" r:id="rId31" xr:uid="{5F501724-6B91-4F6F-8D71-81018EDE5150}"/>
    <hyperlink ref="F125" r:id="rId32" xr:uid="{D2846CEF-4764-4AE6-87AE-6A1171240AC0}"/>
    <hyperlink ref="F130" r:id="rId33" xr:uid="{801B2AC6-99AA-43F1-A251-AC38399BC9E0}"/>
    <hyperlink ref="F131" r:id="rId34" xr:uid="{A2E471FD-45EE-493A-A6D6-41357947CD98}"/>
    <hyperlink ref="F133" r:id="rId35" xr:uid="{225AA9DD-5BA4-4333-B7C7-CD962185AE9B}"/>
    <hyperlink ref="F135" r:id="rId36" xr:uid="{D71B67EB-0E1A-4ED9-B0CD-7CCE3FCB6150}"/>
    <hyperlink ref="F142" r:id="rId37" xr:uid="{A305CE11-6E4A-41F8-AF68-8DB24BA9C8B4}"/>
    <hyperlink ref="F143" r:id="rId38" xr:uid="{9D7B588B-C8C9-4482-9421-B2B4E97371CD}"/>
    <hyperlink ref="F144" r:id="rId39" xr:uid="{65F99605-BC1C-48B2-A6CC-510CC0BD7478}"/>
    <hyperlink ref="F147" r:id="rId40" xr:uid="{0FD33506-FDD2-43EC-BE43-4908D1BD8A30}"/>
    <hyperlink ref="F148" r:id="rId41" xr:uid="{92365FAE-E2F0-476B-85EF-5B8693620A5D}"/>
    <hyperlink ref="F149" r:id="rId42" xr:uid="{4EBC94D2-E450-474F-9402-8AA6D3F107CC}"/>
    <hyperlink ref="F150" r:id="rId43" xr:uid="{D63128CE-DC44-4214-9C79-EC2C67CFEE9B}"/>
    <hyperlink ref="F156" r:id="rId44" xr:uid="{AAA4A9CD-A3E9-43E0-AEC9-152423150174}"/>
    <hyperlink ref="F157" r:id="rId45" xr:uid="{BFF2AE64-697B-47EF-8F71-9F0353547170}"/>
    <hyperlink ref="F158" r:id="rId46" xr:uid="{0DDEC243-A0FA-407D-B424-1957694689D5}"/>
    <hyperlink ref="F159" r:id="rId47" xr:uid="{015F463A-2AC2-4A6D-A502-F16BB6D8A139}"/>
    <hyperlink ref="F161" r:id="rId48" xr:uid="{3A3D3703-DAC1-461A-90C8-3C926838266A}"/>
    <hyperlink ref="F163" r:id="rId49" xr:uid="{CC0DE48D-010B-4B93-A3D6-CD937387BA2E}"/>
    <hyperlink ref="F164" r:id="rId50" xr:uid="{581867AB-EF68-460F-B7B8-4F750BED96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D352-7B55-421E-835C-18AA629CC6E4}">
  <sheetPr codeName="Sheet3">
    <outlinePr summaryBelow="0" summaryRight="0"/>
  </sheetPr>
  <dimension ref="A1:K26"/>
  <sheetViews>
    <sheetView workbookViewId="0"/>
  </sheetViews>
  <sheetFormatPr defaultColWidth="12.6640625" defaultRowHeight="15.75" customHeight="1"/>
  <cols>
    <col min="1" max="1" width="2.88671875" style="2" customWidth="1"/>
    <col min="2" max="2" width="12.6640625" style="2"/>
    <col min="3" max="3" width="23.21875" style="2" customWidth="1"/>
    <col min="4" max="16384" width="12.6640625" style="2"/>
  </cols>
  <sheetData>
    <row r="1" spans="1:11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/>
      <c r="B2" s="3" t="s">
        <v>234</v>
      </c>
      <c r="C2" s="4"/>
      <c r="D2" s="4"/>
      <c r="E2" s="4"/>
      <c r="F2" s="1"/>
      <c r="G2" s="1"/>
      <c r="H2" s="1"/>
      <c r="I2" s="1"/>
      <c r="J2" s="1"/>
      <c r="K2" s="1"/>
    </row>
    <row r="3" spans="1:11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  <c r="K3" s="1"/>
    </row>
    <row r="4" spans="1:11" ht="15.75" customHeight="1">
      <c r="A4" s="1"/>
      <c r="B4" s="6"/>
      <c r="C4" s="6"/>
      <c r="D4" s="6"/>
      <c r="E4" s="6"/>
      <c r="F4" s="6"/>
      <c r="G4" s="1"/>
      <c r="H4" s="7" t="s">
        <v>235</v>
      </c>
      <c r="I4" s="6"/>
      <c r="J4" s="6"/>
      <c r="K4" s="1"/>
    </row>
    <row r="5" spans="1:11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  <c r="K5" s="10" t="s">
        <v>10</v>
      </c>
    </row>
    <row r="6" spans="1:11" ht="13.8">
      <c r="A6" s="8"/>
      <c r="B6" s="11" t="s">
        <v>11</v>
      </c>
      <c r="C6" s="11" t="s">
        <v>236</v>
      </c>
      <c r="D6" s="12">
        <v>204.05</v>
      </c>
      <c r="E6" s="12">
        <f t="shared" ref="E6:E9" si="0">D6/11</f>
        <v>18.55</v>
      </c>
      <c r="F6" s="11" t="s">
        <v>20</v>
      </c>
      <c r="G6" s="13"/>
      <c r="H6" s="11"/>
      <c r="I6" s="12"/>
      <c r="J6" s="11"/>
      <c r="K6" s="44"/>
    </row>
    <row r="7" spans="1:11" ht="13.8">
      <c r="A7" s="8"/>
      <c r="B7" s="11" t="s">
        <v>11</v>
      </c>
      <c r="C7" s="11" t="s">
        <v>237</v>
      </c>
      <c r="D7" s="16">
        <v>27.53</v>
      </c>
      <c r="E7" s="12">
        <f t="shared" si="0"/>
        <v>2.5027272727272729</v>
      </c>
      <c r="F7" s="11" t="s">
        <v>20</v>
      </c>
      <c r="G7" s="8"/>
      <c r="H7" s="38"/>
      <c r="I7" s="16"/>
      <c r="J7" s="11"/>
      <c r="K7" s="11"/>
    </row>
    <row r="8" spans="1:11" ht="13.8">
      <c r="A8" s="8"/>
      <c r="B8" s="11" t="s">
        <v>238</v>
      </c>
      <c r="C8" s="11" t="s">
        <v>239</v>
      </c>
      <c r="D8" s="16">
        <v>46.95</v>
      </c>
      <c r="E8" s="12">
        <f t="shared" si="0"/>
        <v>4.2681818181818185</v>
      </c>
      <c r="F8" s="11" t="s">
        <v>20</v>
      </c>
      <c r="G8" s="8"/>
      <c r="H8" s="11"/>
      <c r="I8" s="16"/>
      <c r="J8" s="11"/>
      <c r="K8" s="11"/>
    </row>
    <row r="9" spans="1:11" ht="13.8">
      <c r="A9" s="8"/>
      <c r="B9" s="11" t="s">
        <v>240</v>
      </c>
      <c r="C9" s="11" t="s">
        <v>241</v>
      </c>
      <c r="D9" s="16">
        <v>27.64</v>
      </c>
      <c r="E9" s="12">
        <f t="shared" si="0"/>
        <v>2.5127272727272727</v>
      </c>
      <c r="F9" s="11" t="s">
        <v>20</v>
      </c>
      <c r="G9" s="8"/>
      <c r="H9" s="11"/>
      <c r="I9" s="16"/>
      <c r="J9" s="11"/>
      <c r="K9" s="11"/>
    </row>
    <row r="10" spans="1:11" ht="13.8">
      <c r="A10" s="8"/>
      <c r="B10" s="11" t="s">
        <v>242</v>
      </c>
      <c r="C10" s="11" t="s">
        <v>243</v>
      </c>
      <c r="D10" s="16">
        <v>500</v>
      </c>
      <c r="E10" s="12">
        <v>0</v>
      </c>
      <c r="F10" s="11" t="s">
        <v>23</v>
      </c>
      <c r="G10" s="8"/>
      <c r="H10" s="11"/>
      <c r="I10" s="16"/>
      <c r="J10" s="11"/>
      <c r="K10" s="11"/>
    </row>
    <row r="11" spans="1:11" ht="13.8">
      <c r="A11" s="8"/>
      <c r="B11" s="11" t="s">
        <v>242</v>
      </c>
      <c r="C11" s="11" t="s">
        <v>244</v>
      </c>
      <c r="D11" s="16">
        <v>550</v>
      </c>
      <c r="E11" s="12">
        <f t="shared" ref="E11:E12" si="1">D11/11</f>
        <v>50</v>
      </c>
      <c r="F11" s="11" t="s">
        <v>13</v>
      </c>
      <c r="G11" s="8"/>
      <c r="H11" s="11"/>
      <c r="I11" s="16"/>
      <c r="J11" s="11"/>
      <c r="K11" s="11"/>
    </row>
    <row r="12" spans="1:11" ht="13.8">
      <c r="A12" s="8"/>
      <c r="B12" s="11" t="s">
        <v>242</v>
      </c>
      <c r="C12" s="11" t="s">
        <v>245</v>
      </c>
      <c r="D12" s="16">
        <v>99.99</v>
      </c>
      <c r="E12" s="12">
        <f t="shared" si="1"/>
        <v>9.09</v>
      </c>
      <c r="F12" s="11" t="s">
        <v>13</v>
      </c>
      <c r="G12" s="8"/>
      <c r="H12" s="11"/>
      <c r="I12" s="16"/>
      <c r="J12" s="11"/>
      <c r="K12" s="11"/>
    </row>
    <row r="13" spans="1:11" ht="13.8">
      <c r="A13" s="8"/>
      <c r="B13" s="11" t="s">
        <v>159</v>
      </c>
      <c r="C13" s="11" t="s">
        <v>246</v>
      </c>
      <c r="D13" s="16">
        <v>450</v>
      </c>
      <c r="E13" s="12">
        <v>0</v>
      </c>
      <c r="F13" s="11" t="s">
        <v>23</v>
      </c>
      <c r="G13" s="8"/>
      <c r="H13" s="11"/>
      <c r="I13" s="16"/>
      <c r="J13" s="11"/>
      <c r="K13" s="11"/>
    </row>
    <row r="14" spans="1:11" ht="13.8">
      <c r="A14" s="8"/>
      <c r="B14" s="11" t="s">
        <v>247</v>
      </c>
      <c r="C14" s="11" t="s">
        <v>74</v>
      </c>
      <c r="D14" s="16">
        <v>250</v>
      </c>
      <c r="E14" s="12">
        <v>0</v>
      </c>
      <c r="F14" s="11" t="s">
        <v>23</v>
      </c>
      <c r="G14" s="8"/>
      <c r="H14" s="11"/>
      <c r="I14" s="16"/>
      <c r="J14" s="11"/>
      <c r="K14" s="11"/>
    </row>
    <row r="15" spans="1:11" ht="13.8">
      <c r="A15" s="8"/>
      <c r="B15" s="15">
        <v>45363</v>
      </c>
      <c r="C15" s="11" t="s">
        <v>74</v>
      </c>
      <c r="D15" s="16">
        <v>250</v>
      </c>
      <c r="E15" s="12">
        <v>0</v>
      </c>
      <c r="F15" s="11" t="s">
        <v>23</v>
      </c>
      <c r="G15" s="8"/>
      <c r="H15" s="11"/>
      <c r="I15" s="16"/>
      <c r="J15" s="11"/>
      <c r="K15" s="11"/>
    </row>
    <row r="16" spans="1:11" ht="13.8">
      <c r="A16" s="8"/>
      <c r="B16" s="15">
        <v>45394</v>
      </c>
      <c r="C16" s="11" t="s">
        <v>248</v>
      </c>
      <c r="D16" s="16">
        <v>308</v>
      </c>
      <c r="E16" s="16">
        <f>D16/11</f>
        <v>28</v>
      </c>
      <c r="F16" s="33" t="s">
        <v>249</v>
      </c>
      <c r="G16" s="8"/>
      <c r="H16" s="11"/>
      <c r="I16" s="16"/>
      <c r="J16" s="11"/>
      <c r="K16" s="11"/>
    </row>
    <row r="17" spans="1:11" ht="13.8">
      <c r="A17" s="8"/>
      <c r="B17" s="11"/>
      <c r="C17" s="11"/>
      <c r="D17" s="16"/>
      <c r="E17" s="16"/>
      <c r="F17" s="11"/>
      <c r="G17" s="8"/>
      <c r="H17" s="17"/>
      <c r="I17" s="18">
        <f>SUM(I6:I14)</f>
        <v>0</v>
      </c>
      <c r="J17" s="17"/>
      <c r="K17" s="17"/>
    </row>
    <row r="18" spans="1:11" ht="13.8">
      <c r="A18" s="8"/>
      <c r="B18" s="11"/>
      <c r="C18" s="11"/>
      <c r="D18" s="16"/>
      <c r="E18" s="16"/>
      <c r="F18" s="11"/>
      <c r="G18" s="1"/>
      <c r="H18" s="1"/>
      <c r="I18" s="1"/>
      <c r="J18" s="1"/>
      <c r="K18" s="1"/>
    </row>
    <row r="19" spans="1:11" ht="13.8">
      <c r="A19" s="8"/>
      <c r="B19" s="38"/>
      <c r="C19" s="11"/>
      <c r="D19" s="16"/>
      <c r="E19" s="16"/>
      <c r="F19" s="11"/>
      <c r="G19" s="1"/>
      <c r="H19" s="1"/>
      <c r="I19" s="1"/>
      <c r="J19" s="1"/>
      <c r="K19" s="1"/>
    </row>
    <row r="20" spans="1:11" ht="13.8">
      <c r="A20" s="8"/>
      <c r="B20" s="38"/>
      <c r="C20" s="11"/>
      <c r="D20" s="16"/>
      <c r="E20" s="31"/>
      <c r="F20" s="11"/>
      <c r="G20" s="1"/>
      <c r="H20" s="19" t="s">
        <v>48</v>
      </c>
      <c r="I20" s="20">
        <f>I17-D23</f>
        <v>-2714.16</v>
      </c>
      <c r="J20" s="1"/>
      <c r="K20" s="1"/>
    </row>
    <row r="21" spans="1:11" ht="13.8">
      <c r="A21" s="8"/>
      <c r="B21" s="38"/>
      <c r="C21" s="11"/>
      <c r="D21" s="16"/>
      <c r="E21" s="16"/>
      <c r="F21" s="11"/>
      <c r="G21" s="1"/>
      <c r="H21" s="19" t="s">
        <v>50</v>
      </c>
      <c r="I21" s="21">
        <f>I20/D23</f>
        <v>-1</v>
      </c>
      <c r="J21" s="1"/>
      <c r="K21" s="1"/>
    </row>
    <row r="22" spans="1:11" ht="13.8">
      <c r="A22" s="8"/>
      <c r="B22" s="38"/>
      <c r="C22" s="11"/>
      <c r="D22" s="16"/>
      <c r="E22" s="31"/>
      <c r="F22" s="11"/>
      <c r="G22" s="1"/>
      <c r="H22" s="1"/>
      <c r="I22" s="1"/>
      <c r="J22" s="1"/>
      <c r="K22" s="1"/>
    </row>
    <row r="23" spans="1:11" ht="13.8">
      <c r="A23" s="8"/>
      <c r="B23" s="40"/>
      <c r="C23" s="40"/>
      <c r="D23" s="41">
        <f>SUM(D6:D22)</f>
        <v>2714.16</v>
      </c>
      <c r="E23" s="41">
        <f>SUM(E6:E22)</f>
        <v>114.92363636363638</v>
      </c>
      <c r="F23" s="40"/>
      <c r="G23" s="1"/>
      <c r="H23" s="1"/>
      <c r="I23" s="1"/>
      <c r="J23" s="1"/>
      <c r="K23" s="1"/>
    </row>
    <row r="24" spans="1:11" ht="13.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6" spans="1:11" ht="13.8">
      <c r="C26" s="42" t="s">
        <v>250</v>
      </c>
      <c r="D26" s="43">
        <v>3257</v>
      </c>
      <c r="E26" s="43">
        <f>D26/11</f>
        <v>296.09090909090907</v>
      </c>
    </row>
  </sheetData>
  <dataValidations count="1">
    <dataValidation type="list" allowBlank="1" showErrorMessage="1" sqref="F6:F22" xr:uid="{C4BCC595-91D9-481F-BEC0-65533E22B0FD}">
      <formula1>"CARD,TRANSFER,CASH,AMEX Pay.au"</formula1>
    </dataValidation>
  </dataValidations>
  <hyperlinks>
    <hyperlink ref="F16" r:id="rId1" xr:uid="{92023EED-9A4F-4551-82A5-CDD3B70C96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2B73-9ECA-4667-8537-C28A5A51CC12}">
  <sheetPr codeName="Sheet4">
    <outlinePr summaryBelow="0" summaryRight="0"/>
  </sheetPr>
  <dimension ref="A1:O291"/>
  <sheetViews>
    <sheetView workbookViewId="0"/>
  </sheetViews>
  <sheetFormatPr defaultColWidth="12.6640625" defaultRowHeight="15.75" customHeight="1"/>
  <cols>
    <col min="1" max="1" width="6.88671875" style="2" customWidth="1"/>
    <col min="2" max="2" width="16.6640625" style="2" customWidth="1"/>
    <col min="3" max="3" width="55.88671875" style="2" customWidth="1"/>
    <col min="4" max="8" width="12.6640625" style="2"/>
    <col min="9" max="9" width="15.6640625" style="2" customWidth="1"/>
    <col min="10" max="16384" width="12.6640625" style="2"/>
  </cols>
  <sheetData>
    <row r="1" spans="1:15" ht="15.75" customHeight="1">
      <c r="A1" s="1"/>
      <c r="B1" s="45"/>
      <c r="C1" s="1"/>
      <c r="D1" s="1"/>
      <c r="E1" s="1"/>
      <c r="F1" s="1"/>
      <c r="G1" s="1"/>
      <c r="H1" s="1"/>
      <c r="I1" s="1"/>
      <c r="J1" s="1"/>
      <c r="K1" s="1"/>
    </row>
    <row r="2" spans="1:15" ht="15.75" customHeight="1">
      <c r="A2" s="1"/>
      <c r="B2" s="46" t="s">
        <v>251</v>
      </c>
      <c r="C2" s="47"/>
      <c r="D2" s="1"/>
      <c r="E2" s="1"/>
      <c r="F2" s="1"/>
      <c r="H2" s="1"/>
      <c r="I2" s="1"/>
      <c r="J2" s="1"/>
      <c r="K2" s="1"/>
    </row>
    <row r="3" spans="1:15" ht="15.75" customHeight="1">
      <c r="A3" s="1"/>
      <c r="B3" s="5" t="s">
        <v>1</v>
      </c>
      <c r="C3" s="1"/>
      <c r="D3" s="1"/>
      <c r="E3" s="1"/>
      <c r="F3" s="1"/>
      <c r="G3" s="1"/>
      <c r="H3" s="1"/>
      <c r="I3" s="5" t="s">
        <v>2</v>
      </c>
      <c r="J3" s="1"/>
      <c r="K3" s="1"/>
    </row>
    <row r="4" spans="1:15" ht="15.75" customHeight="1">
      <c r="A4" s="1"/>
      <c r="B4" s="6"/>
      <c r="C4" s="6"/>
      <c r="D4" s="6"/>
      <c r="E4" s="6"/>
      <c r="F4" s="6"/>
      <c r="G4" s="6"/>
      <c r="H4" s="1"/>
      <c r="I4" s="7" t="s">
        <v>252</v>
      </c>
      <c r="J4" s="6"/>
      <c r="K4" s="6"/>
    </row>
    <row r="5" spans="1:15" ht="15.75" customHeight="1">
      <c r="A5" s="1"/>
      <c r="B5" s="10" t="s">
        <v>4</v>
      </c>
      <c r="C5" s="9" t="s">
        <v>5</v>
      </c>
      <c r="D5" s="9" t="s">
        <v>6</v>
      </c>
      <c r="E5" s="9" t="s">
        <v>58</v>
      </c>
      <c r="F5" s="9" t="s">
        <v>7</v>
      </c>
      <c r="G5" s="9" t="s">
        <v>8</v>
      </c>
      <c r="H5" s="8"/>
      <c r="I5" s="9" t="s">
        <v>4</v>
      </c>
      <c r="J5" s="9" t="s">
        <v>9</v>
      </c>
      <c r="K5" s="9" t="s">
        <v>8</v>
      </c>
      <c r="L5" s="10" t="s">
        <v>10</v>
      </c>
    </row>
    <row r="6" spans="1:15" ht="13.8">
      <c r="B6" s="48" t="s">
        <v>253</v>
      </c>
      <c r="C6" s="27" t="s">
        <v>254</v>
      </c>
      <c r="D6" s="29"/>
      <c r="E6" s="29">
        <v>49.98</v>
      </c>
      <c r="F6" s="29">
        <f>E6/11</f>
        <v>4.543636363636363</v>
      </c>
      <c r="G6" s="27" t="s">
        <v>20</v>
      </c>
      <c r="I6" s="48" t="s">
        <v>255</v>
      </c>
      <c r="J6" s="29">
        <v>42900</v>
      </c>
      <c r="K6" s="27" t="s">
        <v>13</v>
      </c>
      <c r="L6" s="49">
        <v>1</v>
      </c>
    </row>
    <row r="7" spans="1:15" ht="13.8">
      <c r="B7" s="48" t="s">
        <v>256</v>
      </c>
      <c r="C7" s="27" t="s">
        <v>257</v>
      </c>
      <c r="D7" s="29">
        <v>625</v>
      </c>
      <c r="E7" s="29"/>
      <c r="F7" s="29">
        <v>0</v>
      </c>
      <c r="G7" s="27" t="s">
        <v>23</v>
      </c>
      <c r="I7" s="27" t="s">
        <v>258</v>
      </c>
      <c r="J7" s="29">
        <v>85800</v>
      </c>
      <c r="K7" s="27" t="s">
        <v>13</v>
      </c>
      <c r="L7" s="49">
        <v>2</v>
      </c>
    </row>
    <row r="8" spans="1:15" ht="13.8">
      <c r="B8" s="50"/>
      <c r="C8" s="51"/>
      <c r="D8" s="52"/>
      <c r="E8" s="52"/>
      <c r="F8" s="52"/>
      <c r="G8" s="27"/>
      <c r="I8" s="27" t="s">
        <v>259</v>
      </c>
      <c r="J8" s="29">
        <v>85500</v>
      </c>
      <c r="K8" s="27" t="s">
        <v>13</v>
      </c>
      <c r="L8" s="49">
        <v>3</v>
      </c>
    </row>
    <row r="9" spans="1:15" ht="13.8">
      <c r="B9" s="48" t="s">
        <v>260</v>
      </c>
      <c r="C9" s="27" t="s">
        <v>261</v>
      </c>
      <c r="D9" s="29"/>
      <c r="E9" s="29">
        <v>1215</v>
      </c>
      <c r="F9" s="29">
        <f>E9/11</f>
        <v>110.45454545454545</v>
      </c>
      <c r="G9" s="27" t="s">
        <v>13</v>
      </c>
      <c r="I9" s="27" t="s">
        <v>259</v>
      </c>
      <c r="J9" s="29">
        <v>33000</v>
      </c>
      <c r="K9" s="27" t="s">
        <v>13</v>
      </c>
      <c r="L9" s="49" t="s">
        <v>262</v>
      </c>
    </row>
    <row r="10" spans="1:15" ht="13.8">
      <c r="B10" s="48" t="s">
        <v>263</v>
      </c>
      <c r="C10" s="27" t="s">
        <v>264</v>
      </c>
      <c r="D10" s="29">
        <v>2300</v>
      </c>
      <c r="E10" s="29"/>
      <c r="F10" s="29">
        <v>0</v>
      </c>
      <c r="G10" s="27" t="s">
        <v>23</v>
      </c>
      <c r="I10" s="53">
        <v>45448</v>
      </c>
      <c r="J10" s="29">
        <v>42900</v>
      </c>
      <c r="K10" s="27" t="s">
        <v>13</v>
      </c>
      <c r="L10" s="49">
        <v>4.0999999999999996</v>
      </c>
    </row>
    <row r="11" spans="1:15" ht="13.8">
      <c r="B11" s="48" t="s">
        <v>265</v>
      </c>
      <c r="C11" s="27" t="s">
        <v>266</v>
      </c>
      <c r="D11" s="29">
        <v>300</v>
      </c>
      <c r="E11" s="29"/>
      <c r="F11" s="29">
        <f>D11/11</f>
        <v>27.272727272727273</v>
      </c>
      <c r="G11" s="27" t="s">
        <v>20</v>
      </c>
      <c r="I11" s="53">
        <v>45297</v>
      </c>
      <c r="J11" s="29">
        <v>42900</v>
      </c>
      <c r="K11" s="27" t="s">
        <v>13</v>
      </c>
      <c r="L11" s="49">
        <v>4.2</v>
      </c>
    </row>
    <row r="12" spans="1:15" ht="13.8">
      <c r="B12" s="48" t="s">
        <v>267</v>
      </c>
      <c r="C12" s="27" t="s">
        <v>268</v>
      </c>
      <c r="D12" s="29">
        <v>800</v>
      </c>
      <c r="E12" s="29"/>
      <c r="F12" s="29">
        <v>0</v>
      </c>
      <c r="G12" s="27" t="s">
        <v>23</v>
      </c>
      <c r="I12" s="27" t="s">
        <v>269</v>
      </c>
      <c r="J12" s="29">
        <v>33000</v>
      </c>
      <c r="K12" s="27" t="s">
        <v>13</v>
      </c>
      <c r="L12" s="49" t="s">
        <v>270</v>
      </c>
      <c r="O12" s="43">
        <f>SUM(J9,J12,J14)</f>
        <v>132000</v>
      </c>
    </row>
    <row r="13" spans="1:15" ht="13.8">
      <c r="B13" s="54">
        <v>45383</v>
      </c>
      <c r="C13" s="27" t="s">
        <v>271</v>
      </c>
      <c r="D13" s="29">
        <v>228.5</v>
      </c>
      <c r="E13" s="29"/>
      <c r="F13" s="29">
        <f t="shared" ref="F13:F15" si="0">D13/11</f>
        <v>20.772727272727273</v>
      </c>
      <c r="G13" s="27" t="s">
        <v>20</v>
      </c>
      <c r="I13" s="55">
        <v>45634</v>
      </c>
      <c r="J13" s="29">
        <v>85800</v>
      </c>
      <c r="K13" s="27" t="s">
        <v>13</v>
      </c>
      <c r="L13" s="49">
        <v>5</v>
      </c>
    </row>
    <row r="14" spans="1:15" ht="13.8">
      <c r="B14" s="54">
        <v>45413</v>
      </c>
      <c r="C14" s="27" t="s">
        <v>272</v>
      </c>
      <c r="D14" s="29">
        <v>679.79</v>
      </c>
      <c r="E14" s="29"/>
      <c r="F14" s="29">
        <f t="shared" si="0"/>
        <v>61.799090909090907</v>
      </c>
      <c r="G14" s="27" t="s">
        <v>20</v>
      </c>
      <c r="I14" s="27" t="s">
        <v>273</v>
      </c>
      <c r="J14" s="29">
        <v>66000</v>
      </c>
      <c r="K14" s="27" t="s">
        <v>13</v>
      </c>
      <c r="L14" s="27" t="s">
        <v>274</v>
      </c>
    </row>
    <row r="15" spans="1:15" ht="13.8">
      <c r="B15" s="54">
        <v>45413</v>
      </c>
      <c r="C15" s="27" t="s">
        <v>275</v>
      </c>
      <c r="D15" s="29">
        <v>146.22999999999999</v>
      </c>
      <c r="E15" s="29"/>
      <c r="F15" s="29">
        <f t="shared" si="0"/>
        <v>13.293636363636363</v>
      </c>
      <c r="G15" s="27" t="s">
        <v>20</v>
      </c>
      <c r="I15" s="27" t="s">
        <v>28</v>
      </c>
      <c r="J15" s="29">
        <v>36000</v>
      </c>
      <c r="K15" s="27" t="s">
        <v>13</v>
      </c>
      <c r="L15" s="27" t="s">
        <v>276</v>
      </c>
    </row>
    <row r="16" spans="1:15" ht="13.8">
      <c r="B16" s="54">
        <v>45474</v>
      </c>
      <c r="C16" s="27" t="s">
        <v>277</v>
      </c>
      <c r="D16" s="29">
        <v>1225</v>
      </c>
      <c r="E16" s="29"/>
      <c r="F16" s="29">
        <v>0</v>
      </c>
      <c r="G16" s="27" t="s">
        <v>23</v>
      </c>
      <c r="I16" s="27" t="s">
        <v>278</v>
      </c>
      <c r="J16" s="29">
        <v>42900</v>
      </c>
      <c r="K16" s="27" t="s">
        <v>13</v>
      </c>
      <c r="L16" s="27">
        <v>6</v>
      </c>
    </row>
    <row r="17" spans="2:14" ht="13.8">
      <c r="B17" s="54">
        <v>45474</v>
      </c>
      <c r="C17" s="27" t="s">
        <v>279</v>
      </c>
      <c r="D17" s="29">
        <v>750</v>
      </c>
      <c r="E17" s="29"/>
      <c r="F17" s="29">
        <v>0</v>
      </c>
      <c r="G17" s="27" t="s">
        <v>23</v>
      </c>
      <c r="I17" s="48"/>
      <c r="J17" s="29">
        <v>12000</v>
      </c>
      <c r="K17" s="27"/>
      <c r="L17" s="27" t="s">
        <v>280</v>
      </c>
    </row>
    <row r="18" spans="2:14" ht="13.8">
      <c r="B18" s="54">
        <v>45536</v>
      </c>
      <c r="C18" s="27" t="s">
        <v>281</v>
      </c>
      <c r="D18" s="29">
        <v>29.68</v>
      </c>
      <c r="E18" s="29"/>
      <c r="F18" s="29">
        <f t="shared" ref="F18:F21" si="1">D18/11</f>
        <v>2.6981818181818182</v>
      </c>
      <c r="G18" s="27" t="s">
        <v>20</v>
      </c>
      <c r="I18" s="56" t="s">
        <v>282</v>
      </c>
      <c r="J18" s="57">
        <f>SUM(J6:J17)</f>
        <v>608700</v>
      </c>
      <c r="K18" s="56"/>
    </row>
    <row r="19" spans="2:14" ht="13.8">
      <c r="B19" s="53">
        <v>45536</v>
      </c>
      <c r="C19" s="27" t="s">
        <v>283</v>
      </c>
      <c r="D19" s="29">
        <v>414.21</v>
      </c>
      <c r="E19" s="29"/>
      <c r="F19" s="29">
        <f t="shared" si="1"/>
        <v>37.655454545454546</v>
      </c>
      <c r="G19" s="27" t="s">
        <v>20</v>
      </c>
      <c r="N19" s="43">
        <f>J18-429000</f>
        <v>179700</v>
      </c>
    </row>
    <row r="20" spans="2:14" ht="13.8">
      <c r="B20" s="53">
        <v>45536</v>
      </c>
      <c r="C20" s="27" t="s">
        <v>284</v>
      </c>
      <c r="D20" s="29">
        <v>1215</v>
      </c>
      <c r="E20" s="29"/>
      <c r="F20" s="29">
        <f t="shared" si="1"/>
        <v>110.45454545454545</v>
      </c>
      <c r="G20" s="27" t="s">
        <v>13</v>
      </c>
    </row>
    <row r="21" spans="2:14" ht="13.8">
      <c r="B21" s="53">
        <v>45536</v>
      </c>
      <c r="C21" s="27" t="s">
        <v>285</v>
      </c>
      <c r="D21" s="29">
        <v>1215</v>
      </c>
      <c r="E21" s="27"/>
      <c r="F21" s="29">
        <f t="shared" si="1"/>
        <v>110.45454545454545</v>
      </c>
      <c r="G21" s="27" t="s">
        <v>13</v>
      </c>
      <c r="I21" s="58" t="s">
        <v>286</v>
      </c>
      <c r="J21" s="59">
        <f>J18-D291</f>
        <v>140487.89000000007</v>
      </c>
      <c r="L21" s="60" t="s">
        <v>287</v>
      </c>
    </row>
    <row r="22" spans="2:14" ht="13.8">
      <c r="B22" s="27" t="s">
        <v>288</v>
      </c>
      <c r="C22" s="27" t="s">
        <v>289</v>
      </c>
      <c r="D22" s="61">
        <v>1150</v>
      </c>
      <c r="E22" s="27"/>
      <c r="F22" s="61">
        <v>0</v>
      </c>
      <c r="G22" s="27" t="s">
        <v>23</v>
      </c>
      <c r="I22" s="58" t="s">
        <v>290</v>
      </c>
      <c r="J22" s="62">
        <f>J21/D291</f>
        <v>0.30005180771595186</v>
      </c>
      <c r="L22" s="63">
        <f>SUM(J9,J12,J14,J15)</f>
        <v>168000</v>
      </c>
    </row>
    <row r="23" spans="2:14" ht="13.8">
      <c r="B23" s="27" t="s">
        <v>288</v>
      </c>
      <c r="C23" s="27" t="s">
        <v>279</v>
      </c>
      <c r="D23" s="61">
        <v>1000</v>
      </c>
      <c r="E23" s="27"/>
      <c r="F23" s="61">
        <v>0</v>
      </c>
      <c r="G23" s="27" t="s">
        <v>23</v>
      </c>
      <c r="J23" s="42">
        <f>J21/J18</f>
        <v>0.23079988500082155</v>
      </c>
    </row>
    <row r="24" spans="2:14" ht="13.8">
      <c r="B24" s="26" t="s">
        <v>258</v>
      </c>
      <c r="C24" s="64" t="s">
        <v>291</v>
      </c>
      <c r="D24" s="65">
        <v>444.25</v>
      </c>
      <c r="E24" s="64"/>
      <c r="F24" s="65">
        <f t="shared" ref="F24:F25" si="2">D24/11</f>
        <v>40.386363636363633</v>
      </c>
      <c r="G24" s="64" t="s">
        <v>20</v>
      </c>
    </row>
    <row r="25" spans="2:14" ht="15.75" customHeight="1">
      <c r="B25" s="27" t="s">
        <v>258</v>
      </c>
      <c r="C25" s="27" t="s">
        <v>292</v>
      </c>
      <c r="D25" s="29">
        <v>242.46</v>
      </c>
      <c r="E25" s="27"/>
      <c r="F25" s="29">
        <f t="shared" si="2"/>
        <v>22.041818181818183</v>
      </c>
      <c r="G25" s="27" t="s">
        <v>20</v>
      </c>
      <c r="I25" s="5" t="s">
        <v>293</v>
      </c>
      <c r="J25" s="1"/>
      <c r="K25" s="1"/>
    </row>
    <row r="26" spans="2:14" ht="15.75" customHeight="1">
      <c r="B26" s="27" t="s">
        <v>294</v>
      </c>
      <c r="C26" s="27" t="s">
        <v>295</v>
      </c>
      <c r="D26" s="61">
        <v>150</v>
      </c>
      <c r="E26" s="27"/>
      <c r="F26" s="27"/>
      <c r="G26" s="27" t="s">
        <v>23</v>
      </c>
      <c r="I26" s="7" t="s">
        <v>296</v>
      </c>
      <c r="J26" s="6"/>
      <c r="K26" s="6"/>
    </row>
    <row r="27" spans="2:14" ht="14.4">
      <c r="B27" s="27" t="s">
        <v>294</v>
      </c>
      <c r="C27" s="27" t="s">
        <v>297</v>
      </c>
      <c r="D27" s="27">
        <v>26.68</v>
      </c>
      <c r="E27" s="27"/>
      <c r="F27" s="29">
        <v>2.4300000000000002</v>
      </c>
      <c r="G27" s="27" t="s">
        <v>298</v>
      </c>
      <c r="I27" s="9" t="s">
        <v>4</v>
      </c>
      <c r="J27" s="9" t="s">
        <v>9</v>
      </c>
      <c r="K27" s="9" t="s">
        <v>7</v>
      </c>
      <c r="L27" s="10" t="s">
        <v>299</v>
      </c>
    </row>
    <row r="28" spans="2:14" ht="13.8">
      <c r="B28" s="27" t="s">
        <v>300</v>
      </c>
      <c r="C28" s="27" t="s">
        <v>301</v>
      </c>
      <c r="D28" s="29">
        <v>112.4</v>
      </c>
      <c r="E28" s="27"/>
      <c r="F28" s="29">
        <f t="shared" ref="F28:F31" si="3">D28/11</f>
        <v>10.218181818181819</v>
      </c>
      <c r="G28" s="27" t="s">
        <v>20</v>
      </c>
      <c r="I28" s="27" t="s">
        <v>302</v>
      </c>
      <c r="J28" s="29">
        <v>25000</v>
      </c>
      <c r="K28" s="29">
        <f t="shared" ref="K28:K32" si="4">J28/11</f>
        <v>2272.7272727272725</v>
      </c>
      <c r="L28" s="49" t="s">
        <v>303</v>
      </c>
    </row>
    <row r="29" spans="2:14" ht="13.8">
      <c r="B29" s="27" t="s">
        <v>300</v>
      </c>
      <c r="C29" s="27" t="s">
        <v>304</v>
      </c>
      <c r="D29" s="29">
        <v>562</v>
      </c>
      <c r="E29" s="27"/>
      <c r="F29" s="29">
        <f t="shared" si="3"/>
        <v>51.090909090909093</v>
      </c>
      <c r="G29" s="27" t="s">
        <v>298</v>
      </c>
      <c r="I29" s="27" t="s">
        <v>305</v>
      </c>
      <c r="J29" s="29">
        <v>50000</v>
      </c>
      <c r="K29" s="29">
        <f t="shared" si="4"/>
        <v>4545.454545454545</v>
      </c>
      <c r="L29" s="49" t="s">
        <v>303</v>
      </c>
    </row>
    <row r="30" spans="2:14" ht="13.8">
      <c r="B30" s="27" t="s">
        <v>300</v>
      </c>
      <c r="C30" s="27" t="s">
        <v>306</v>
      </c>
      <c r="D30" s="61">
        <v>1215</v>
      </c>
      <c r="E30" s="27"/>
      <c r="F30" s="61">
        <f t="shared" si="3"/>
        <v>110.45454545454545</v>
      </c>
      <c r="G30" s="27" t="s">
        <v>298</v>
      </c>
      <c r="I30" s="27" t="s">
        <v>259</v>
      </c>
      <c r="J30" s="29">
        <v>25000</v>
      </c>
      <c r="K30" s="29">
        <f t="shared" si="4"/>
        <v>2272.7272727272725</v>
      </c>
      <c r="L30" s="49" t="s">
        <v>303</v>
      </c>
    </row>
    <row r="31" spans="2:14" ht="13.8">
      <c r="B31" s="27" t="s">
        <v>307</v>
      </c>
      <c r="C31" s="27" t="s">
        <v>308</v>
      </c>
      <c r="D31" s="29">
        <v>2689.5</v>
      </c>
      <c r="E31" s="27"/>
      <c r="F31" s="29">
        <f t="shared" si="3"/>
        <v>244.5</v>
      </c>
      <c r="G31" s="27" t="s">
        <v>298</v>
      </c>
      <c r="I31" s="27" t="s">
        <v>309</v>
      </c>
      <c r="J31" s="29">
        <v>25000</v>
      </c>
      <c r="K31" s="29">
        <f t="shared" si="4"/>
        <v>2272.7272727272725</v>
      </c>
      <c r="L31" s="49" t="s">
        <v>303</v>
      </c>
    </row>
    <row r="32" spans="2:14" ht="13.8">
      <c r="B32" s="27" t="s">
        <v>307</v>
      </c>
      <c r="C32" s="27" t="s">
        <v>310</v>
      </c>
      <c r="D32" s="29"/>
      <c r="E32" s="29">
        <v>119.26</v>
      </c>
      <c r="F32" s="29">
        <f>E32/11</f>
        <v>10.841818181818182</v>
      </c>
      <c r="G32" s="27" t="s">
        <v>298</v>
      </c>
      <c r="I32" s="66" t="s">
        <v>311</v>
      </c>
      <c r="J32" s="29">
        <v>10000</v>
      </c>
      <c r="K32" s="29">
        <f t="shared" si="4"/>
        <v>909.09090909090912</v>
      </c>
      <c r="L32" s="49" t="s">
        <v>303</v>
      </c>
    </row>
    <row r="33" spans="2:12" ht="13.8">
      <c r="B33" s="27" t="s">
        <v>307</v>
      </c>
      <c r="C33" s="27" t="s">
        <v>312</v>
      </c>
      <c r="D33" s="61">
        <v>1725</v>
      </c>
      <c r="E33" s="27"/>
      <c r="F33" s="61">
        <v>0</v>
      </c>
      <c r="G33" s="27" t="s">
        <v>23</v>
      </c>
      <c r="I33" s="55"/>
      <c r="J33" s="29"/>
      <c r="K33" s="27"/>
      <c r="L33" s="49"/>
    </row>
    <row r="34" spans="2:12" ht="13.8">
      <c r="B34" s="27" t="s">
        <v>313</v>
      </c>
      <c r="C34" s="27" t="s">
        <v>314</v>
      </c>
      <c r="D34" s="29">
        <v>6.18</v>
      </c>
      <c r="E34" s="27"/>
      <c r="F34" s="29">
        <f>D34/11</f>
        <v>0.56181818181818177</v>
      </c>
      <c r="G34" s="27" t="s">
        <v>20</v>
      </c>
      <c r="I34" s="56" t="s">
        <v>282</v>
      </c>
      <c r="J34" s="57">
        <f>SUM(J28:J33)</f>
        <v>135000</v>
      </c>
      <c r="K34" s="56"/>
    </row>
    <row r="35" spans="2:12" ht="13.8">
      <c r="B35" s="27" t="s">
        <v>313</v>
      </c>
      <c r="C35" s="27" t="s">
        <v>315</v>
      </c>
      <c r="D35" s="27"/>
      <c r="E35" s="61">
        <v>5402</v>
      </c>
      <c r="F35" s="61">
        <f t="shared" ref="F35:F36" si="5">E35/11</f>
        <v>491.09090909090907</v>
      </c>
      <c r="G35" s="27"/>
    </row>
    <row r="36" spans="2:12" ht="13.8">
      <c r="B36" s="27" t="s">
        <v>313</v>
      </c>
      <c r="C36" s="27" t="s">
        <v>316</v>
      </c>
      <c r="D36" s="29"/>
      <c r="E36" s="29">
        <v>3315.34</v>
      </c>
      <c r="F36" s="29">
        <f t="shared" si="5"/>
        <v>301.39454545454549</v>
      </c>
      <c r="G36" s="27" t="s">
        <v>13</v>
      </c>
    </row>
    <row r="37" spans="2:12" ht="13.8">
      <c r="B37" s="27" t="s">
        <v>313</v>
      </c>
      <c r="C37" s="27" t="s">
        <v>317</v>
      </c>
      <c r="D37" s="29">
        <v>117.68</v>
      </c>
      <c r="E37" s="27"/>
      <c r="F37" s="29">
        <f t="shared" ref="F37:F40" si="6">D37/11</f>
        <v>10.698181818181819</v>
      </c>
      <c r="G37" s="27" t="s">
        <v>20</v>
      </c>
    </row>
    <row r="38" spans="2:12" ht="13.8">
      <c r="B38" s="27" t="s">
        <v>313</v>
      </c>
      <c r="C38" s="27" t="s">
        <v>318</v>
      </c>
      <c r="D38" s="29">
        <v>150.56</v>
      </c>
      <c r="E38" s="27"/>
      <c r="F38" s="29">
        <f t="shared" si="6"/>
        <v>13.687272727272727</v>
      </c>
      <c r="G38" s="27" t="s">
        <v>20</v>
      </c>
    </row>
    <row r="39" spans="2:12" ht="13.8">
      <c r="B39" s="27" t="s">
        <v>206</v>
      </c>
      <c r="C39" s="27" t="s">
        <v>319</v>
      </c>
      <c r="D39" s="29">
        <v>99.75</v>
      </c>
      <c r="E39" s="27"/>
      <c r="F39" s="29">
        <f t="shared" si="6"/>
        <v>9.0681818181818183</v>
      </c>
      <c r="G39" s="27" t="s">
        <v>20</v>
      </c>
    </row>
    <row r="40" spans="2:12" ht="13.8">
      <c r="B40" s="27" t="s">
        <v>320</v>
      </c>
      <c r="C40" s="27" t="s">
        <v>321</v>
      </c>
      <c r="D40" s="61">
        <v>550</v>
      </c>
      <c r="E40" s="27"/>
      <c r="F40" s="61">
        <f t="shared" si="6"/>
        <v>50</v>
      </c>
      <c r="G40" s="27" t="s">
        <v>13</v>
      </c>
    </row>
    <row r="41" spans="2:12" ht="13.8">
      <c r="B41" s="27" t="s">
        <v>320</v>
      </c>
      <c r="C41" s="27" t="s">
        <v>322</v>
      </c>
      <c r="D41" s="61">
        <v>1550</v>
      </c>
      <c r="E41" s="27"/>
      <c r="F41" s="61">
        <v>0</v>
      </c>
      <c r="G41" s="27" t="s">
        <v>23</v>
      </c>
    </row>
    <row r="42" spans="2:12" ht="13.8">
      <c r="B42" s="27" t="s">
        <v>323</v>
      </c>
      <c r="C42" s="27" t="s">
        <v>324</v>
      </c>
      <c r="D42" s="61">
        <v>1404</v>
      </c>
      <c r="E42" s="27"/>
      <c r="F42" s="61">
        <f t="shared" ref="F42:F43" si="7">D42/11</f>
        <v>127.63636363636364</v>
      </c>
      <c r="G42" s="27" t="s">
        <v>13</v>
      </c>
    </row>
    <row r="43" spans="2:12" ht="13.8">
      <c r="B43" s="27" t="s">
        <v>325</v>
      </c>
      <c r="C43" s="27" t="s">
        <v>326</v>
      </c>
      <c r="D43" s="29">
        <v>483.3</v>
      </c>
      <c r="E43" s="42"/>
      <c r="F43" s="29">
        <f t="shared" si="7"/>
        <v>43.936363636363637</v>
      </c>
      <c r="G43" s="27" t="s">
        <v>13</v>
      </c>
    </row>
    <row r="44" spans="2:12" ht="13.8">
      <c r="B44" s="27" t="s">
        <v>325</v>
      </c>
      <c r="C44" s="27" t="s">
        <v>327</v>
      </c>
      <c r="D44" s="27"/>
      <c r="E44" s="61">
        <v>130</v>
      </c>
      <c r="F44" s="61">
        <f t="shared" ref="F44:F46" si="8">E44/11</f>
        <v>11.818181818181818</v>
      </c>
      <c r="G44" s="27" t="s">
        <v>20</v>
      </c>
    </row>
    <row r="45" spans="2:12" ht="13.8">
      <c r="B45" s="27" t="s">
        <v>325</v>
      </c>
      <c r="C45" s="27" t="s">
        <v>328</v>
      </c>
      <c r="D45" s="27"/>
      <c r="E45" s="43">
        <v>572.59</v>
      </c>
      <c r="F45" s="29">
        <f t="shared" si="8"/>
        <v>52.053636363636365</v>
      </c>
      <c r="G45" s="27" t="s">
        <v>13</v>
      </c>
    </row>
    <row r="46" spans="2:12" ht="13.8">
      <c r="B46" s="53">
        <v>45293</v>
      </c>
      <c r="C46" s="27" t="s">
        <v>329</v>
      </c>
      <c r="D46" s="27"/>
      <c r="E46" s="61">
        <v>11505</v>
      </c>
      <c r="F46" s="61">
        <f t="shared" si="8"/>
        <v>1045.909090909091</v>
      </c>
      <c r="G46" s="27" t="s">
        <v>13</v>
      </c>
    </row>
    <row r="47" spans="2:12" ht="13.8">
      <c r="B47" s="53">
        <v>45324</v>
      </c>
      <c r="C47" s="27" t="s">
        <v>330</v>
      </c>
      <c r="D47" s="61">
        <v>1215</v>
      </c>
      <c r="E47" s="27"/>
      <c r="F47" s="61">
        <f>D47/11</f>
        <v>110.45454545454545</v>
      </c>
      <c r="G47" s="27" t="s">
        <v>13</v>
      </c>
    </row>
    <row r="48" spans="2:12" ht="13.8">
      <c r="B48" s="53">
        <v>45384</v>
      </c>
      <c r="C48" s="27" t="s">
        <v>331</v>
      </c>
      <c r="D48" s="61">
        <v>650</v>
      </c>
      <c r="E48" s="61"/>
      <c r="F48" s="61">
        <v>0</v>
      </c>
      <c r="G48" s="27" t="s">
        <v>23</v>
      </c>
    </row>
    <row r="49" spans="2:7" ht="13.8">
      <c r="B49" s="67">
        <v>45414</v>
      </c>
      <c r="C49" s="27" t="s">
        <v>332</v>
      </c>
      <c r="D49" s="29">
        <v>311.85000000000002</v>
      </c>
      <c r="E49" s="68"/>
      <c r="F49" s="69">
        <f>D49/11</f>
        <v>28.35</v>
      </c>
      <c r="G49" s="70" t="s">
        <v>13</v>
      </c>
    </row>
    <row r="50" spans="2:7" ht="13.8">
      <c r="B50" s="67">
        <v>45445</v>
      </c>
      <c r="C50" s="70" t="s">
        <v>333</v>
      </c>
      <c r="D50" s="71"/>
      <c r="E50" s="69">
        <v>61.12</v>
      </c>
      <c r="F50" s="69">
        <f t="shared" ref="F50:F53" si="9">E50/11</f>
        <v>5.5563636363636357</v>
      </c>
      <c r="G50" s="70" t="s">
        <v>20</v>
      </c>
    </row>
    <row r="51" spans="2:7" ht="13.8">
      <c r="B51" s="67">
        <v>45445</v>
      </c>
      <c r="C51" s="70" t="s">
        <v>334</v>
      </c>
      <c r="D51" s="71"/>
      <c r="E51" s="69">
        <v>48.64</v>
      </c>
      <c r="F51" s="69">
        <f t="shared" si="9"/>
        <v>4.4218181818181819</v>
      </c>
      <c r="G51" s="70" t="s">
        <v>20</v>
      </c>
    </row>
    <row r="52" spans="2:7" ht="13.8">
      <c r="B52" s="67">
        <v>45506</v>
      </c>
      <c r="C52" s="70" t="s">
        <v>335</v>
      </c>
      <c r="D52" s="71"/>
      <c r="E52" s="69">
        <v>14.84</v>
      </c>
      <c r="F52" s="69">
        <f t="shared" si="9"/>
        <v>1.3490909090909091</v>
      </c>
      <c r="G52" s="70" t="s">
        <v>20</v>
      </c>
    </row>
    <row r="53" spans="2:7" ht="13.8">
      <c r="B53" s="67">
        <v>45537</v>
      </c>
      <c r="C53" s="70" t="s">
        <v>336</v>
      </c>
      <c r="D53" s="71"/>
      <c r="E53" s="69">
        <v>26.82</v>
      </c>
      <c r="F53" s="69">
        <f t="shared" si="9"/>
        <v>2.438181818181818</v>
      </c>
      <c r="G53" s="70" t="s">
        <v>20</v>
      </c>
    </row>
    <row r="54" spans="2:7" ht="13.8">
      <c r="B54" s="67">
        <v>45537</v>
      </c>
      <c r="C54" s="70" t="s">
        <v>337</v>
      </c>
      <c r="D54" s="71">
        <v>392</v>
      </c>
      <c r="E54" s="70"/>
      <c r="F54" s="71">
        <f t="shared" ref="F54:F56" si="10">D54/11</f>
        <v>35.636363636363633</v>
      </c>
      <c r="G54" s="70" t="s">
        <v>13</v>
      </c>
    </row>
    <row r="55" spans="2:7" ht="13.8">
      <c r="B55" s="67">
        <v>45628</v>
      </c>
      <c r="C55" s="70" t="s">
        <v>338</v>
      </c>
      <c r="D55" s="71">
        <v>2750</v>
      </c>
      <c r="E55" s="70"/>
      <c r="F55" s="71">
        <f t="shared" si="10"/>
        <v>250</v>
      </c>
      <c r="G55" s="70" t="s">
        <v>13</v>
      </c>
    </row>
    <row r="56" spans="2:7" ht="13.8">
      <c r="B56" s="67">
        <v>45628</v>
      </c>
      <c r="C56" s="70" t="s">
        <v>339</v>
      </c>
      <c r="D56" s="69">
        <v>687.5</v>
      </c>
      <c r="E56" s="70"/>
      <c r="F56" s="69">
        <f t="shared" si="10"/>
        <v>62.5</v>
      </c>
      <c r="G56" s="70" t="s">
        <v>13</v>
      </c>
    </row>
    <row r="57" spans="2:7" ht="13.8">
      <c r="B57" s="67">
        <v>45628</v>
      </c>
      <c r="C57" s="70" t="s">
        <v>340</v>
      </c>
      <c r="D57" s="71">
        <v>600</v>
      </c>
      <c r="E57" s="70"/>
      <c r="F57" s="71">
        <v>0</v>
      </c>
      <c r="G57" s="70" t="s">
        <v>23</v>
      </c>
    </row>
    <row r="58" spans="2:7" ht="13.8">
      <c r="B58" s="70" t="s">
        <v>259</v>
      </c>
      <c r="C58" s="27" t="s">
        <v>341</v>
      </c>
      <c r="D58" s="29">
        <v>193.4</v>
      </c>
      <c r="E58" s="29"/>
      <c r="F58" s="29">
        <f t="shared" ref="F58:F59" si="11">D58/11</f>
        <v>17.581818181818182</v>
      </c>
      <c r="G58" s="27" t="s">
        <v>13</v>
      </c>
    </row>
    <row r="59" spans="2:7" ht="13.8">
      <c r="B59" s="70" t="s">
        <v>259</v>
      </c>
      <c r="C59" s="27" t="s">
        <v>342</v>
      </c>
      <c r="D59" s="29">
        <v>88.27</v>
      </c>
      <c r="E59" s="29"/>
      <c r="F59" s="29">
        <f t="shared" si="11"/>
        <v>8.0245454545454535</v>
      </c>
      <c r="G59" s="27" t="s">
        <v>13</v>
      </c>
    </row>
    <row r="60" spans="2:7" ht="13.8">
      <c r="B60" s="72"/>
      <c r="C60" s="51"/>
      <c r="D60" s="52"/>
      <c r="E60" s="52"/>
      <c r="F60" s="52"/>
      <c r="G60" s="27"/>
    </row>
    <row r="61" spans="2:7" ht="13.8">
      <c r="B61" s="70" t="s">
        <v>343</v>
      </c>
      <c r="C61" s="70" t="s">
        <v>344</v>
      </c>
      <c r="D61" s="29">
        <v>15.4</v>
      </c>
      <c r="E61" s="70"/>
      <c r="F61" s="69">
        <f t="shared" ref="F61:F64" si="12">D61/11</f>
        <v>1.4000000000000001</v>
      </c>
      <c r="G61" s="70" t="s">
        <v>20</v>
      </c>
    </row>
    <row r="62" spans="2:7" ht="13.8">
      <c r="B62" s="70" t="s">
        <v>343</v>
      </c>
      <c r="C62" s="70" t="s">
        <v>345</v>
      </c>
      <c r="D62" s="29">
        <v>181.37</v>
      </c>
      <c r="E62" s="70"/>
      <c r="F62" s="69">
        <f t="shared" si="12"/>
        <v>16.488181818181818</v>
      </c>
      <c r="G62" s="70" t="s">
        <v>20</v>
      </c>
    </row>
    <row r="63" spans="2:7" ht="13.8">
      <c r="B63" s="70" t="s">
        <v>343</v>
      </c>
      <c r="C63" s="70" t="s">
        <v>346</v>
      </c>
      <c r="D63" s="71">
        <v>10040</v>
      </c>
      <c r="E63" s="70"/>
      <c r="F63" s="71">
        <f t="shared" si="12"/>
        <v>912.72727272727275</v>
      </c>
      <c r="G63" s="70" t="s">
        <v>13</v>
      </c>
    </row>
    <row r="64" spans="2:7" ht="13.8">
      <c r="B64" s="70" t="s">
        <v>343</v>
      </c>
      <c r="C64" s="70" t="s">
        <v>347</v>
      </c>
      <c r="D64" s="69">
        <v>263.2</v>
      </c>
      <c r="E64" s="71"/>
      <c r="F64" s="69">
        <f t="shared" si="12"/>
        <v>23.927272727272726</v>
      </c>
      <c r="G64" s="70" t="s">
        <v>13</v>
      </c>
    </row>
    <row r="65" spans="2:7" ht="13.8">
      <c r="B65" s="70" t="s">
        <v>343</v>
      </c>
      <c r="C65" s="70" t="s">
        <v>348</v>
      </c>
      <c r="D65" s="70"/>
      <c r="E65" s="71">
        <v>1503</v>
      </c>
      <c r="F65" s="71">
        <f>E65/11</f>
        <v>136.63636363636363</v>
      </c>
      <c r="G65" s="70" t="s">
        <v>20</v>
      </c>
    </row>
    <row r="66" spans="2:7" ht="13.8">
      <c r="B66" s="70" t="s">
        <v>343</v>
      </c>
      <c r="C66" s="70" t="s">
        <v>349</v>
      </c>
      <c r="D66" s="71">
        <v>3300</v>
      </c>
      <c r="E66" s="70"/>
      <c r="F66" s="71">
        <v>300</v>
      </c>
      <c r="G66" s="70" t="s">
        <v>13</v>
      </c>
    </row>
    <row r="67" spans="2:7" ht="13.8">
      <c r="B67" s="70" t="s">
        <v>350</v>
      </c>
      <c r="C67" s="70" t="s">
        <v>351</v>
      </c>
      <c r="D67" s="69">
        <v>110.77</v>
      </c>
      <c r="E67" s="70"/>
      <c r="F67" s="69">
        <f t="shared" ref="F67:F72" si="13">D67/11</f>
        <v>10.07</v>
      </c>
      <c r="G67" s="70" t="s">
        <v>20</v>
      </c>
    </row>
    <row r="68" spans="2:7" ht="13.8">
      <c r="B68" s="70" t="s">
        <v>350</v>
      </c>
      <c r="C68" s="70" t="s">
        <v>352</v>
      </c>
      <c r="D68" s="69">
        <v>42.58</v>
      </c>
      <c r="E68" s="70"/>
      <c r="F68" s="69">
        <f t="shared" si="13"/>
        <v>3.8709090909090906</v>
      </c>
      <c r="G68" s="70" t="s">
        <v>20</v>
      </c>
    </row>
    <row r="69" spans="2:7" ht="13.8">
      <c r="B69" s="70" t="s">
        <v>353</v>
      </c>
      <c r="C69" s="70" t="s">
        <v>354</v>
      </c>
      <c r="D69" s="71">
        <v>5500</v>
      </c>
      <c r="E69" s="70"/>
      <c r="F69" s="71">
        <f t="shared" si="13"/>
        <v>500</v>
      </c>
      <c r="G69" s="70" t="s">
        <v>13</v>
      </c>
    </row>
    <row r="70" spans="2:7" ht="13.8">
      <c r="B70" s="70" t="s">
        <v>353</v>
      </c>
      <c r="C70" s="70" t="s">
        <v>355</v>
      </c>
      <c r="D70" s="71">
        <v>21170</v>
      </c>
      <c r="E70" s="70"/>
      <c r="F70" s="71">
        <f t="shared" si="13"/>
        <v>1924.5454545454545</v>
      </c>
      <c r="G70" s="70" t="s">
        <v>13</v>
      </c>
    </row>
    <row r="71" spans="2:7" ht="13.8">
      <c r="B71" s="70" t="s">
        <v>356</v>
      </c>
      <c r="C71" s="70" t="s">
        <v>357</v>
      </c>
      <c r="D71" s="71">
        <v>825</v>
      </c>
      <c r="E71" s="70"/>
      <c r="F71" s="71">
        <f t="shared" si="13"/>
        <v>75</v>
      </c>
      <c r="G71" s="70" t="s">
        <v>13</v>
      </c>
    </row>
    <row r="72" spans="2:7" ht="13.8">
      <c r="B72" s="73" t="s">
        <v>356</v>
      </c>
      <c r="C72" s="74" t="s">
        <v>358</v>
      </c>
      <c r="D72" s="75">
        <v>550</v>
      </c>
      <c r="E72" s="74"/>
      <c r="F72" s="75">
        <f t="shared" si="13"/>
        <v>50</v>
      </c>
      <c r="G72" s="74" t="s">
        <v>13</v>
      </c>
    </row>
    <row r="73" spans="2:7" ht="13.8">
      <c r="B73" s="76"/>
      <c r="C73" s="51"/>
      <c r="D73" s="52"/>
      <c r="E73" s="52"/>
      <c r="F73" s="52"/>
      <c r="G73" s="27"/>
    </row>
    <row r="74" spans="2:7" ht="13.8">
      <c r="B74" s="77">
        <v>45294</v>
      </c>
      <c r="C74" s="74" t="s">
        <v>359</v>
      </c>
      <c r="D74" s="78">
        <v>1215</v>
      </c>
      <c r="E74" s="74"/>
      <c r="F74" s="78">
        <f t="shared" ref="F74:F75" si="14">D74/11</f>
        <v>110.45454545454545</v>
      </c>
      <c r="G74" s="74" t="s">
        <v>13</v>
      </c>
    </row>
    <row r="75" spans="2:7" ht="13.8">
      <c r="B75" s="77">
        <v>45354</v>
      </c>
      <c r="C75" s="74" t="s">
        <v>360</v>
      </c>
      <c r="D75" s="78">
        <v>412.5</v>
      </c>
      <c r="E75" s="74"/>
      <c r="F75" s="78">
        <f t="shared" si="14"/>
        <v>37.5</v>
      </c>
      <c r="G75" s="74" t="s">
        <v>13</v>
      </c>
    </row>
    <row r="76" spans="2:7" ht="13.8">
      <c r="B76" s="67">
        <v>45354</v>
      </c>
      <c r="C76" s="79" t="s">
        <v>361</v>
      </c>
      <c r="D76" s="80">
        <v>450</v>
      </c>
      <c r="E76" s="79"/>
      <c r="F76" s="80">
        <v>0</v>
      </c>
      <c r="G76" s="79" t="s">
        <v>23</v>
      </c>
    </row>
    <row r="77" spans="2:7" ht="13.8">
      <c r="B77" s="70" t="s">
        <v>362</v>
      </c>
      <c r="C77" s="79" t="s">
        <v>363</v>
      </c>
      <c r="D77" s="80">
        <v>8600</v>
      </c>
      <c r="E77" s="79"/>
      <c r="F77" s="80">
        <f t="shared" ref="F77:F82" si="15">D77/11</f>
        <v>781.81818181818187</v>
      </c>
      <c r="G77" s="79" t="s">
        <v>13</v>
      </c>
    </row>
    <row r="78" spans="2:7" ht="13.8">
      <c r="B78" s="70" t="s">
        <v>362</v>
      </c>
      <c r="C78" s="79" t="s">
        <v>364</v>
      </c>
      <c r="D78" s="78">
        <v>141.49</v>
      </c>
      <c r="E78" s="79"/>
      <c r="F78" s="81">
        <f t="shared" si="15"/>
        <v>12.862727272727273</v>
      </c>
      <c r="G78" s="79" t="s">
        <v>20</v>
      </c>
    </row>
    <row r="79" spans="2:7" ht="13.8">
      <c r="B79" s="70" t="s">
        <v>362</v>
      </c>
      <c r="C79" s="79" t="s">
        <v>365</v>
      </c>
      <c r="D79" s="78">
        <v>166.1</v>
      </c>
      <c r="E79" s="79"/>
      <c r="F79" s="81">
        <f t="shared" si="15"/>
        <v>15.1</v>
      </c>
      <c r="G79" s="79" t="s">
        <v>20</v>
      </c>
    </row>
    <row r="80" spans="2:7" ht="13.8">
      <c r="B80" s="70" t="s">
        <v>362</v>
      </c>
      <c r="C80" s="79" t="s">
        <v>366</v>
      </c>
      <c r="D80" s="78">
        <v>42.5</v>
      </c>
      <c r="E80" s="79"/>
      <c r="F80" s="81">
        <f t="shared" si="15"/>
        <v>3.8636363636363638</v>
      </c>
      <c r="G80" s="79" t="s">
        <v>20</v>
      </c>
    </row>
    <row r="81" spans="2:7" ht="13.8">
      <c r="B81" s="70" t="s">
        <v>367</v>
      </c>
      <c r="C81" s="79" t="s">
        <v>368</v>
      </c>
      <c r="D81" s="80">
        <v>418</v>
      </c>
      <c r="E81" s="79"/>
      <c r="F81" s="80">
        <f t="shared" si="15"/>
        <v>38</v>
      </c>
      <c r="G81" s="79" t="s">
        <v>13</v>
      </c>
    </row>
    <row r="82" spans="2:7" ht="13.8">
      <c r="B82" s="70" t="s">
        <v>369</v>
      </c>
      <c r="C82" s="79" t="s">
        <v>360</v>
      </c>
      <c r="D82" s="81">
        <v>412.5</v>
      </c>
      <c r="E82" s="79"/>
      <c r="F82" s="81">
        <f t="shared" si="15"/>
        <v>37.5</v>
      </c>
      <c r="G82" s="79" t="s">
        <v>13</v>
      </c>
    </row>
    <row r="83" spans="2:7" ht="13.8">
      <c r="B83" s="70" t="s">
        <v>369</v>
      </c>
      <c r="C83" s="79" t="s">
        <v>370</v>
      </c>
      <c r="D83" s="80">
        <v>1650</v>
      </c>
      <c r="E83" s="79"/>
      <c r="F83" s="80">
        <v>0</v>
      </c>
      <c r="G83" s="79" t="s">
        <v>23</v>
      </c>
    </row>
    <row r="84" spans="2:7" ht="13.8">
      <c r="B84" s="70" t="s">
        <v>369</v>
      </c>
      <c r="C84" s="79" t="s">
        <v>371</v>
      </c>
      <c r="D84" s="80">
        <v>825</v>
      </c>
      <c r="E84" s="79"/>
      <c r="F84" s="80">
        <f t="shared" ref="F84:F85" si="16">D84/11</f>
        <v>75</v>
      </c>
      <c r="G84" s="79" t="s">
        <v>13</v>
      </c>
    </row>
    <row r="85" spans="2:7" ht="13.8">
      <c r="B85" s="70" t="s">
        <v>372</v>
      </c>
      <c r="C85" s="79" t="s">
        <v>373</v>
      </c>
      <c r="D85" s="81">
        <v>140.16</v>
      </c>
      <c r="E85" s="79"/>
      <c r="F85" s="81">
        <f t="shared" si="16"/>
        <v>12.741818181818182</v>
      </c>
      <c r="G85" s="79" t="s">
        <v>20</v>
      </c>
    </row>
    <row r="86" spans="2:7" ht="13.8">
      <c r="B86" s="70" t="s">
        <v>374</v>
      </c>
      <c r="C86" s="79" t="s">
        <v>375</v>
      </c>
      <c r="D86" s="80">
        <v>1650</v>
      </c>
      <c r="E86" s="79"/>
      <c r="F86" s="80">
        <v>0</v>
      </c>
      <c r="G86" s="79" t="s">
        <v>23</v>
      </c>
    </row>
    <row r="87" spans="2:7" ht="13.8">
      <c r="B87" s="82">
        <v>45355</v>
      </c>
      <c r="C87" s="79" t="s">
        <v>376</v>
      </c>
      <c r="D87" s="80">
        <v>1350</v>
      </c>
      <c r="E87" s="79"/>
      <c r="F87" s="80">
        <f t="shared" ref="F87:F89" si="17">D87/11</f>
        <v>122.72727272727273</v>
      </c>
      <c r="G87" s="79" t="s">
        <v>13</v>
      </c>
    </row>
    <row r="88" spans="2:7" ht="13.8">
      <c r="B88" s="67">
        <v>45386</v>
      </c>
      <c r="C88" s="79" t="s">
        <v>377</v>
      </c>
      <c r="D88" s="81">
        <v>178.08</v>
      </c>
      <c r="E88" s="79"/>
      <c r="F88" s="81">
        <f t="shared" si="17"/>
        <v>16.189090909090911</v>
      </c>
      <c r="G88" s="79" t="s">
        <v>20</v>
      </c>
    </row>
    <row r="89" spans="2:7" ht="13.8">
      <c r="B89" s="67">
        <v>45477</v>
      </c>
      <c r="C89" s="79" t="s">
        <v>378</v>
      </c>
      <c r="D89" s="80">
        <v>1100</v>
      </c>
      <c r="E89" s="79"/>
      <c r="F89" s="80">
        <f t="shared" si="17"/>
        <v>100</v>
      </c>
      <c r="G89" s="79" t="s">
        <v>13</v>
      </c>
    </row>
    <row r="90" spans="2:7" ht="13.8">
      <c r="B90" s="67">
        <v>45477</v>
      </c>
      <c r="C90" s="79" t="s">
        <v>379</v>
      </c>
      <c r="D90" s="80">
        <v>1200</v>
      </c>
      <c r="E90" s="79"/>
      <c r="F90" s="80">
        <v>0</v>
      </c>
      <c r="G90" s="79" t="s">
        <v>23</v>
      </c>
    </row>
    <row r="91" spans="2:7" ht="13.8">
      <c r="B91" s="67">
        <v>45600</v>
      </c>
      <c r="C91" s="79" t="s">
        <v>380</v>
      </c>
      <c r="D91" s="81">
        <v>200.93</v>
      </c>
      <c r="E91" s="79"/>
      <c r="F91" s="81">
        <f t="shared" ref="F91:F93" si="18">D91/11</f>
        <v>18.266363636363636</v>
      </c>
      <c r="G91" s="79" t="s">
        <v>20</v>
      </c>
    </row>
    <row r="92" spans="2:7" ht="13.8">
      <c r="B92" s="67">
        <v>45630</v>
      </c>
      <c r="C92" s="79" t="s">
        <v>381</v>
      </c>
      <c r="D92" s="81">
        <v>38.950000000000003</v>
      </c>
      <c r="E92" s="79"/>
      <c r="F92" s="81">
        <f t="shared" si="18"/>
        <v>3.540909090909091</v>
      </c>
      <c r="G92" s="79" t="s">
        <v>13</v>
      </c>
    </row>
    <row r="93" spans="2:7" ht="13.8">
      <c r="B93" s="83" t="s">
        <v>382</v>
      </c>
      <c r="C93" s="79" t="s">
        <v>371</v>
      </c>
      <c r="D93" s="80">
        <v>825</v>
      </c>
      <c r="E93" s="79"/>
      <c r="F93" s="80">
        <f t="shared" si="18"/>
        <v>75</v>
      </c>
      <c r="G93" s="79" t="s">
        <v>13</v>
      </c>
    </row>
    <row r="94" spans="2:7" ht="13.8">
      <c r="B94" s="83" t="s">
        <v>382</v>
      </c>
      <c r="C94" s="79" t="s">
        <v>383</v>
      </c>
      <c r="D94" s="80">
        <v>600</v>
      </c>
      <c r="E94" s="79"/>
      <c r="F94" s="80">
        <v>0</v>
      </c>
      <c r="G94" s="79" t="s">
        <v>23</v>
      </c>
    </row>
    <row r="95" spans="2:7" ht="13.8">
      <c r="B95" s="70" t="s">
        <v>384</v>
      </c>
      <c r="C95" s="79" t="s">
        <v>385</v>
      </c>
      <c r="D95" s="81">
        <v>43.54</v>
      </c>
      <c r="E95" s="79"/>
      <c r="F95" s="81">
        <f t="shared" ref="F95:F100" si="19">D95/11</f>
        <v>3.958181818181818</v>
      </c>
      <c r="G95" s="79" t="s">
        <v>20</v>
      </c>
    </row>
    <row r="96" spans="2:7" ht="13.8">
      <c r="B96" s="70" t="s">
        <v>384</v>
      </c>
      <c r="C96" s="79" t="s">
        <v>386</v>
      </c>
      <c r="D96" s="81">
        <v>129</v>
      </c>
      <c r="E96" s="79"/>
      <c r="F96" s="81">
        <f t="shared" si="19"/>
        <v>11.727272727272727</v>
      </c>
      <c r="G96" s="79" t="s">
        <v>20</v>
      </c>
    </row>
    <row r="97" spans="2:7" ht="13.8">
      <c r="B97" s="70" t="s">
        <v>387</v>
      </c>
      <c r="C97" s="79" t="s">
        <v>388</v>
      </c>
      <c r="D97" s="81">
        <v>84.83</v>
      </c>
      <c r="E97" s="79"/>
      <c r="F97" s="81">
        <f t="shared" si="19"/>
        <v>7.7118181818181819</v>
      </c>
      <c r="G97" s="79" t="s">
        <v>20</v>
      </c>
    </row>
    <row r="98" spans="2:7" ht="13.8">
      <c r="B98" s="70" t="s">
        <v>387</v>
      </c>
      <c r="C98" s="79" t="s">
        <v>381</v>
      </c>
      <c r="D98" s="81">
        <v>20.100000000000001</v>
      </c>
      <c r="E98" s="79"/>
      <c r="F98" s="81">
        <f t="shared" si="19"/>
        <v>1.8272727272727274</v>
      </c>
      <c r="G98" s="79" t="s">
        <v>13</v>
      </c>
    </row>
    <row r="99" spans="2:7" ht="13.8">
      <c r="B99" s="70" t="s">
        <v>387</v>
      </c>
      <c r="C99" s="79" t="s">
        <v>389</v>
      </c>
      <c r="D99" s="81">
        <v>29.63</v>
      </c>
      <c r="E99" s="79"/>
      <c r="F99" s="81">
        <f t="shared" si="19"/>
        <v>2.6936363636363634</v>
      </c>
      <c r="G99" s="79" t="s">
        <v>20</v>
      </c>
    </row>
    <row r="100" spans="2:7" ht="13.8">
      <c r="B100" s="70" t="s">
        <v>390</v>
      </c>
      <c r="C100" s="79" t="s">
        <v>378</v>
      </c>
      <c r="D100" s="80">
        <v>1100</v>
      </c>
      <c r="E100" s="79"/>
      <c r="F100" s="80">
        <f t="shared" si="19"/>
        <v>100</v>
      </c>
      <c r="G100" s="79" t="s">
        <v>13</v>
      </c>
    </row>
    <row r="101" spans="2:7" ht="13.8">
      <c r="B101" s="70" t="s">
        <v>390</v>
      </c>
      <c r="C101" s="79" t="s">
        <v>379</v>
      </c>
      <c r="D101" s="80">
        <v>1600</v>
      </c>
      <c r="E101" s="79"/>
      <c r="F101" s="80">
        <v>0</v>
      </c>
      <c r="G101" s="79" t="s">
        <v>23</v>
      </c>
    </row>
    <row r="102" spans="2:7" ht="13.8">
      <c r="B102" s="70" t="s">
        <v>391</v>
      </c>
      <c r="C102" s="79" t="s">
        <v>392</v>
      </c>
      <c r="D102" s="81">
        <v>35.869999999999997</v>
      </c>
      <c r="E102" s="79"/>
      <c r="F102" s="81">
        <f t="shared" ref="F102:F107" si="20">D102/11</f>
        <v>3.2609090909090908</v>
      </c>
      <c r="G102" s="79" t="s">
        <v>20</v>
      </c>
    </row>
    <row r="103" spans="2:7" ht="13.8">
      <c r="B103" s="70" t="s">
        <v>391</v>
      </c>
      <c r="C103" s="79" t="s">
        <v>393</v>
      </c>
      <c r="D103" s="81">
        <v>23.26</v>
      </c>
      <c r="E103" s="79"/>
      <c r="F103" s="81">
        <f t="shared" si="20"/>
        <v>2.1145454545454547</v>
      </c>
      <c r="G103" s="79" t="s">
        <v>20</v>
      </c>
    </row>
    <row r="104" spans="2:7" ht="13.8">
      <c r="B104" s="70" t="s">
        <v>394</v>
      </c>
      <c r="C104" s="79" t="s">
        <v>395</v>
      </c>
      <c r="D104" s="81">
        <v>120.55</v>
      </c>
      <c r="E104" s="79"/>
      <c r="F104" s="81">
        <f t="shared" si="20"/>
        <v>10.959090909090909</v>
      </c>
      <c r="G104" s="79" t="s">
        <v>20</v>
      </c>
    </row>
    <row r="105" spans="2:7" ht="13.8">
      <c r="B105" s="70" t="s">
        <v>394</v>
      </c>
      <c r="C105" s="79" t="s">
        <v>396</v>
      </c>
      <c r="D105" s="81">
        <v>184.63</v>
      </c>
      <c r="E105" s="79"/>
      <c r="F105" s="81">
        <f t="shared" si="20"/>
        <v>16.784545454545455</v>
      </c>
      <c r="G105" s="79" t="s">
        <v>20</v>
      </c>
    </row>
    <row r="106" spans="2:7" ht="13.8">
      <c r="B106" s="70" t="s">
        <v>394</v>
      </c>
      <c r="C106" s="79" t="s">
        <v>397</v>
      </c>
      <c r="D106" s="81">
        <v>128.4</v>
      </c>
      <c r="E106" s="79"/>
      <c r="F106" s="81">
        <f t="shared" si="20"/>
        <v>11.672727272727274</v>
      </c>
      <c r="G106" s="79" t="s">
        <v>20</v>
      </c>
    </row>
    <row r="107" spans="2:7" ht="13.8">
      <c r="B107" s="70" t="s">
        <v>398</v>
      </c>
      <c r="C107" s="79" t="s">
        <v>371</v>
      </c>
      <c r="D107" s="81">
        <v>825</v>
      </c>
      <c r="E107" s="79"/>
      <c r="F107" s="81">
        <f t="shared" si="20"/>
        <v>75</v>
      </c>
      <c r="G107" s="79" t="s">
        <v>13</v>
      </c>
    </row>
    <row r="108" spans="2:7" ht="13.8">
      <c r="B108" s="70" t="s">
        <v>398</v>
      </c>
      <c r="C108" s="79" t="s">
        <v>289</v>
      </c>
      <c r="D108" s="80">
        <v>1075</v>
      </c>
      <c r="E108" s="79"/>
      <c r="F108" s="80">
        <v>0</v>
      </c>
      <c r="G108" s="79" t="s">
        <v>23</v>
      </c>
    </row>
    <row r="109" spans="2:7" ht="13.8">
      <c r="B109" s="70" t="s">
        <v>398</v>
      </c>
      <c r="C109" s="79" t="s">
        <v>399</v>
      </c>
      <c r="D109" s="80">
        <v>750</v>
      </c>
      <c r="E109" s="79"/>
      <c r="F109" s="80">
        <v>0</v>
      </c>
      <c r="G109" s="79" t="s">
        <v>23</v>
      </c>
    </row>
    <row r="110" spans="2:7" ht="13.8">
      <c r="B110" s="70" t="s">
        <v>400</v>
      </c>
      <c r="C110" s="79" t="s">
        <v>401</v>
      </c>
      <c r="D110" s="81">
        <v>159.22</v>
      </c>
      <c r="E110" s="79"/>
      <c r="F110" s="81">
        <f>D110/11</f>
        <v>14.474545454545455</v>
      </c>
      <c r="G110" s="79" t="s">
        <v>20</v>
      </c>
    </row>
    <row r="111" spans="2:7" ht="13.8">
      <c r="B111" s="67">
        <v>45417</v>
      </c>
      <c r="C111" s="79" t="s">
        <v>402</v>
      </c>
      <c r="D111" s="80">
        <v>750</v>
      </c>
      <c r="E111" s="79"/>
      <c r="F111" s="80">
        <v>0</v>
      </c>
      <c r="G111" s="79" t="s">
        <v>23</v>
      </c>
    </row>
    <row r="112" spans="2:7" ht="13.8">
      <c r="B112" s="67">
        <v>45417</v>
      </c>
      <c r="C112" s="79" t="s">
        <v>403</v>
      </c>
      <c r="D112" s="80">
        <v>500</v>
      </c>
      <c r="E112" s="79"/>
      <c r="F112" s="80">
        <v>0</v>
      </c>
      <c r="G112" s="79" t="s">
        <v>23</v>
      </c>
    </row>
    <row r="113" spans="2:7" ht="13.8">
      <c r="B113" s="67">
        <v>45417</v>
      </c>
      <c r="C113" s="79" t="s">
        <v>404</v>
      </c>
      <c r="D113" s="80">
        <v>500</v>
      </c>
      <c r="E113" s="79"/>
      <c r="F113" s="80">
        <v>0</v>
      </c>
      <c r="G113" s="79" t="s">
        <v>23</v>
      </c>
    </row>
    <row r="114" spans="2:7" ht="13.8">
      <c r="B114" s="67">
        <v>45448</v>
      </c>
      <c r="C114" s="79" t="s">
        <v>405</v>
      </c>
      <c r="D114" s="81">
        <v>270.31</v>
      </c>
      <c r="E114" s="79"/>
      <c r="F114" s="81">
        <f t="shared" ref="F114:F124" si="21">D114/11</f>
        <v>24.573636363636364</v>
      </c>
      <c r="G114" s="79" t="s">
        <v>20</v>
      </c>
    </row>
    <row r="115" spans="2:7" ht="13.8">
      <c r="B115" s="67">
        <v>45478</v>
      </c>
      <c r="C115" s="79" t="s">
        <v>406</v>
      </c>
      <c r="D115" s="81">
        <v>8.16</v>
      </c>
      <c r="E115" s="79"/>
      <c r="F115" s="81">
        <f t="shared" si="21"/>
        <v>0.74181818181818182</v>
      </c>
      <c r="G115" s="79" t="s">
        <v>20</v>
      </c>
    </row>
    <row r="116" spans="2:7" ht="13.8">
      <c r="B116" s="67">
        <v>45509</v>
      </c>
      <c r="C116" s="79" t="s">
        <v>407</v>
      </c>
      <c r="D116" s="81">
        <v>86.9</v>
      </c>
      <c r="E116" s="79"/>
      <c r="F116" s="81">
        <f t="shared" si="21"/>
        <v>7.9</v>
      </c>
      <c r="G116" s="79" t="s">
        <v>20</v>
      </c>
    </row>
    <row r="117" spans="2:7" ht="13.8">
      <c r="B117" s="67">
        <v>45509</v>
      </c>
      <c r="C117" s="79" t="s">
        <v>408</v>
      </c>
      <c r="D117" s="80">
        <v>129</v>
      </c>
      <c r="E117" s="79"/>
      <c r="F117" s="81">
        <f t="shared" si="21"/>
        <v>11.727272727272727</v>
      </c>
      <c r="G117" s="79" t="s">
        <v>20</v>
      </c>
    </row>
    <row r="118" spans="2:7" ht="13.8">
      <c r="B118" s="67">
        <v>45509</v>
      </c>
      <c r="C118" s="79" t="s">
        <v>409</v>
      </c>
      <c r="D118" s="81">
        <v>31.35</v>
      </c>
      <c r="E118" s="79"/>
      <c r="F118" s="81">
        <f t="shared" si="21"/>
        <v>2.85</v>
      </c>
      <c r="G118" s="79" t="s">
        <v>20</v>
      </c>
    </row>
    <row r="119" spans="2:7" ht="13.8">
      <c r="B119" s="67">
        <v>45540</v>
      </c>
      <c r="C119" s="79" t="s">
        <v>410</v>
      </c>
      <c r="D119" s="80">
        <v>12463</v>
      </c>
      <c r="E119" s="79"/>
      <c r="F119" s="80">
        <f t="shared" si="21"/>
        <v>1133</v>
      </c>
      <c r="G119" s="79" t="s">
        <v>13</v>
      </c>
    </row>
    <row r="120" spans="2:7" ht="13.8">
      <c r="B120" s="67">
        <v>45540</v>
      </c>
      <c r="C120" s="79" t="s">
        <v>411</v>
      </c>
      <c r="D120" s="81">
        <v>968</v>
      </c>
      <c r="E120" s="79"/>
      <c r="F120" s="81">
        <f t="shared" si="21"/>
        <v>88</v>
      </c>
      <c r="G120" s="79" t="s">
        <v>13</v>
      </c>
    </row>
    <row r="121" spans="2:7" ht="13.8">
      <c r="B121" s="67">
        <v>45540</v>
      </c>
      <c r="C121" s="79" t="s">
        <v>412</v>
      </c>
      <c r="D121" s="81">
        <v>9506.02</v>
      </c>
      <c r="E121" s="79"/>
      <c r="F121" s="81">
        <f t="shared" si="21"/>
        <v>864.18363636363642</v>
      </c>
      <c r="G121" s="79" t="s">
        <v>13</v>
      </c>
    </row>
    <row r="122" spans="2:7" ht="13.8">
      <c r="B122" s="67">
        <v>45540</v>
      </c>
      <c r="C122" s="79" t="s">
        <v>413</v>
      </c>
      <c r="D122" s="81">
        <v>2020.22</v>
      </c>
      <c r="E122" s="79"/>
      <c r="F122" s="81">
        <f t="shared" si="21"/>
        <v>183.65636363636364</v>
      </c>
      <c r="G122" s="79" t="s">
        <v>13</v>
      </c>
    </row>
    <row r="123" spans="2:7" ht="13.8">
      <c r="B123" s="67">
        <v>45540</v>
      </c>
      <c r="C123" s="79" t="s">
        <v>414</v>
      </c>
      <c r="D123" s="81">
        <v>2602.1799999999998</v>
      </c>
      <c r="E123" s="79"/>
      <c r="F123" s="81">
        <f t="shared" si="21"/>
        <v>236.56181818181815</v>
      </c>
      <c r="G123" s="79" t="s">
        <v>13</v>
      </c>
    </row>
    <row r="124" spans="2:7" ht="13.8">
      <c r="B124" s="67">
        <v>45631</v>
      </c>
      <c r="C124" s="79" t="s">
        <v>415</v>
      </c>
      <c r="D124" s="81">
        <v>1758.16</v>
      </c>
      <c r="E124" s="79"/>
      <c r="F124" s="81">
        <f t="shared" si="21"/>
        <v>159.83272727272728</v>
      </c>
      <c r="G124" s="79" t="s">
        <v>13</v>
      </c>
    </row>
    <row r="125" spans="2:7" ht="13.8">
      <c r="B125" s="67">
        <v>45631</v>
      </c>
      <c r="C125" s="79" t="s">
        <v>416</v>
      </c>
      <c r="D125" s="80">
        <v>1250</v>
      </c>
      <c r="E125" s="79"/>
      <c r="F125" s="80">
        <v>0</v>
      </c>
      <c r="G125" s="79" t="s">
        <v>23</v>
      </c>
    </row>
    <row r="126" spans="2:7" ht="13.8">
      <c r="B126" s="67">
        <v>45631</v>
      </c>
      <c r="C126" s="79" t="s">
        <v>417</v>
      </c>
      <c r="D126" s="80">
        <v>1250</v>
      </c>
      <c r="E126" s="79"/>
      <c r="F126" s="80">
        <v>0</v>
      </c>
      <c r="G126" s="79" t="s">
        <v>23</v>
      </c>
    </row>
    <row r="127" spans="2:7" ht="13.8">
      <c r="B127" s="67">
        <v>45631</v>
      </c>
      <c r="C127" s="79" t="s">
        <v>404</v>
      </c>
      <c r="D127" s="80">
        <v>750</v>
      </c>
      <c r="E127" s="79"/>
      <c r="F127" s="80">
        <v>0</v>
      </c>
      <c r="G127" s="79" t="s">
        <v>23</v>
      </c>
    </row>
    <row r="128" spans="2:7" ht="13.8">
      <c r="B128" s="70" t="s">
        <v>418</v>
      </c>
      <c r="C128" s="79" t="s">
        <v>419</v>
      </c>
      <c r="D128" s="81">
        <v>14.4</v>
      </c>
      <c r="E128" s="79"/>
      <c r="F128" s="81">
        <f t="shared" ref="F128:F132" si="22">D128/11</f>
        <v>1.3090909090909091</v>
      </c>
      <c r="G128" s="79" t="s">
        <v>20</v>
      </c>
    </row>
    <row r="129" spans="2:7" ht="13.8">
      <c r="B129" s="70" t="s">
        <v>418</v>
      </c>
      <c r="C129" s="79" t="s">
        <v>420</v>
      </c>
      <c r="D129" s="81">
        <v>104.37</v>
      </c>
      <c r="E129" s="79"/>
      <c r="F129" s="81">
        <f t="shared" si="22"/>
        <v>9.4881818181818183</v>
      </c>
      <c r="G129" s="79" t="s">
        <v>20</v>
      </c>
    </row>
    <row r="130" spans="2:7" ht="13.8">
      <c r="B130" s="70" t="s">
        <v>421</v>
      </c>
      <c r="C130" s="79" t="s">
        <v>422</v>
      </c>
      <c r="D130" s="81">
        <v>48.22</v>
      </c>
      <c r="E130" s="79"/>
      <c r="F130" s="81">
        <f t="shared" si="22"/>
        <v>4.3836363636363638</v>
      </c>
      <c r="G130" s="79" t="s">
        <v>20</v>
      </c>
    </row>
    <row r="131" spans="2:7" ht="13.8">
      <c r="B131" s="70" t="s">
        <v>423</v>
      </c>
      <c r="C131" s="79" t="s">
        <v>424</v>
      </c>
      <c r="D131" s="81">
        <v>55.81</v>
      </c>
      <c r="E131" s="79"/>
      <c r="F131" s="81">
        <f t="shared" si="22"/>
        <v>5.0736363636363642</v>
      </c>
      <c r="G131" s="79" t="s">
        <v>20</v>
      </c>
    </row>
    <row r="132" spans="2:7" ht="13.8">
      <c r="B132" s="70" t="s">
        <v>425</v>
      </c>
      <c r="C132" s="79" t="s">
        <v>426</v>
      </c>
      <c r="D132" s="81">
        <v>250</v>
      </c>
      <c r="E132" s="79"/>
      <c r="F132" s="81">
        <f t="shared" si="22"/>
        <v>22.727272727272727</v>
      </c>
      <c r="G132" s="79" t="s">
        <v>13</v>
      </c>
    </row>
    <row r="133" spans="2:7" ht="13.8">
      <c r="B133" s="70" t="s">
        <v>425</v>
      </c>
      <c r="C133" s="79" t="s">
        <v>404</v>
      </c>
      <c r="D133" s="81">
        <v>750</v>
      </c>
      <c r="E133" s="79"/>
      <c r="F133" s="80">
        <v>0</v>
      </c>
      <c r="G133" s="79" t="s">
        <v>23</v>
      </c>
    </row>
    <row r="134" spans="2:7" ht="13.8">
      <c r="B134" s="70" t="s">
        <v>425</v>
      </c>
      <c r="C134" s="79" t="s">
        <v>417</v>
      </c>
      <c r="D134" s="80">
        <v>1000</v>
      </c>
      <c r="E134" s="79"/>
      <c r="F134" s="80">
        <v>0</v>
      </c>
      <c r="G134" s="79" t="s">
        <v>23</v>
      </c>
    </row>
    <row r="135" spans="2:7" ht="13.8">
      <c r="B135" s="70" t="s">
        <v>425</v>
      </c>
      <c r="C135" s="79" t="s">
        <v>427</v>
      </c>
      <c r="D135" s="81">
        <v>2050</v>
      </c>
      <c r="E135" s="79"/>
      <c r="F135" s="81">
        <f t="shared" ref="F135:F151" si="23">D135/11</f>
        <v>186.36363636363637</v>
      </c>
      <c r="G135" s="79" t="s">
        <v>13</v>
      </c>
    </row>
    <row r="136" spans="2:7" ht="13.8">
      <c r="B136" s="70" t="s">
        <v>428</v>
      </c>
      <c r="C136" s="79" t="s">
        <v>429</v>
      </c>
      <c r="D136" s="81">
        <v>201.9</v>
      </c>
      <c r="E136" s="79"/>
      <c r="F136" s="81">
        <f t="shared" si="23"/>
        <v>18.354545454545455</v>
      </c>
      <c r="G136" s="79" t="s">
        <v>13</v>
      </c>
    </row>
    <row r="137" spans="2:7" ht="13.8">
      <c r="B137" s="70" t="s">
        <v>428</v>
      </c>
      <c r="C137" s="79" t="s">
        <v>430</v>
      </c>
      <c r="D137" s="81">
        <v>457.55</v>
      </c>
      <c r="E137" s="79"/>
      <c r="F137" s="81">
        <f t="shared" si="23"/>
        <v>41.595454545454544</v>
      </c>
      <c r="G137" s="79" t="s">
        <v>13</v>
      </c>
    </row>
    <row r="138" spans="2:7" ht="13.8">
      <c r="B138" s="70" t="s">
        <v>431</v>
      </c>
      <c r="C138" s="79" t="s">
        <v>432</v>
      </c>
      <c r="D138" s="81">
        <v>159.55000000000001</v>
      </c>
      <c r="E138" s="79"/>
      <c r="F138" s="81">
        <f t="shared" si="23"/>
        <v>14.504545454545456</v>
      </c>
      <c r="G138" s="79" t="s">
        <v>20</v>
      </c>
    </row>
    <row r="139" spans="2:7" ht="13.8">
      <c r="B139" s="70" t="s">
        <v>433</v>
      </c>
      <c r="C139" s="79" t="s">
        <v>434</v>
      </c>
      <c r="D139" s="81">
        <v>76.5</v>
      </c>
      <c r="E139" s="79"/>
      <c r="F139" s="81">
        <f t="shared" si="23"/>
        <v>6.9545454545454541</v>
      </c>
      <c r="G139" s="79" t="s">
        <v>20</v>
      </c>
    </row>
    <row r="140" spans="2:7" ht="13.8">
      <c r="B140" s="70" t="s">
        <v>433</v>
      </c>
      <c r="C140" s="79" t="s">
        <v>435</v>
      </c>
      <c r="D140" s="81">
        <v>935</v>
      </c>
      <c r="E140" s="79"/>
      <c r="F140" s="81">
        <f t="shared" si="23"/>
        <v>85</v>
      </c>
      <c r="G140" s="79" t="s">
        <v>13</v>
      </c>
    </row>
    <row r="141" spans="2:7" ht="13.8">
      <c r="B141" s="67">
        <v>45328</v>
      </c>
      <c r="C141" s="79" t="s">
        <v>436</v>
      </c>
      <c r="D141" s="81">
        <v>1386</v>
      </c>
      <c r="E141" s="79"/>
      <c r="F141" s="81">
        <f t="shared" si="23"/>
        <v>126</v>
      </c>
      <c r="G141" s="79" t="s">
        <v>13</v>
      </c>
    </row>
    <row r="142" spans="2:7" ht="13.8">
      <c r="B142" s="67">
        <v>45388</v>
      </c>
      <c r="C142" s="79" t="s">
        <v>437</v>
      </c>
      <c r="D142" s="80">
        <v>34474.449999999997</v>
      </c>
      <c r="E142" s="79"/>
      <c r="F142" s="80">
        <f t="shared" si="23"/>
        <v>3134.0409090909088</v>
      </c>
      <c r="G142" s="79" t="s">
        <v>13</v>
      </c>
    </row>
    <row r="143" spans="2:7" ht="13.8">
      <c r="B143" s="67">
        <v>45388</v>
      </c>
      <c r="C143" s="79" t="s">
        <v>438</v>
      </c>
      <c r="D143" s="81">
        <v>653.4</v>
      </c>
      <c r="E143" s="79"/>
      <c r="F143" s="81">
        <f t="shared" si="23"/>
        <v>59.4</v>
      </c>
      <c r="G143" s="79" t="s">
        <v>13</v>
      </c>
    </row>
    <row r="144" spans="2:7" ht="13.8">
      <c r="B144" s="67">
        <v>45418</v>
      </c>
      <c r="C144" s="79" t="s">
        <v>439</v>
      </c>
      <c r="D144" s="80">
        <v>11000</v>
      </c>
      <c r="E144" s="79"/>
      <c r="F144" s="80">
        <f t="shared" si="23"/>
        <v>1000</v>
      </c>
      <c r="G144" s="79" t="s">
        <v>13</v>
      </c>
    </row>
    <row r="145" spans="2:7" ht="13.8">
      <c r="B145" s="67">
        <v>45418</v>
      </c>
      <c r="C145" s="79" t="s">
        <v>440</v>
      </c>
      <c r="D145" s="81">
        <v>17.079999999999998</v>
      </c>
      <c r="E145" s="79"/>
      <c r="F145" s="81">
        <f t="shared" si="23"/>
        <v>1.5527272727272725</v>
      </c>
      <c r="G145" s="79" t="s">
        <v>20</v>
      </c>
    </row>
    <row r="146" spans="2:7" ht="13.8">
      <c r="B146" s="67">
        <v>45418</v>
      </c>
      <c r="C146" s="79" t="s">
        <v>441</v>
      </c>
      <c r="D146" s="81">
        <v>28.36</v>
      </c>
      <c r="E146" s="79"/>
      <c r="F146" s="81">
        <f t="shared" si="23"/>
        <v>2.5781818181818181</v>
      </c>
      <c r="G146" s="79" t="s">
        <v>20</v>
      </c>
    </row>
    <row r="147" spans="2:7" ht="13.8">
      <c r="B147" s="67">
        <v>45449</v>
      </c>
      <c r="C147" s="79" t="s">
        <v>442</v>
      </c>
      <c r="D147" s="81">
        <v>157.03</v>
      </c>
      <c r="E147" s="79"/>
      <c r="F147" s="81">
        <f t="shared" si="23"/>
        <v>14.275454545454545</v>
      </c>
      <c r="G147" s="79" t="s">
        <v>20</v>
      </c>
    </row>
    <row r="148" spans="2:7" ht="13.8">
      <c r="B148" s="67">
        <v>45541</v>
      </c>
      <c r="C148" s="79" t="s">
        <v>443</v>
      </c>
      <c r="D148" s="80">
        <v>550</v>
      </c>
      <c r="E148" s="79"/>
      <c r="F148" s="80">
        <f t="shared" si="23"/>
        <v>50</v>
      </c>
      <c r="G148" s="79" t="s">
        <v>13</v>
      </c>
    </row>
    <row r="149" spans="2:7" ht="13.8">
      <c r="B149" s="67">
        <v>45602</v>
      </c>
      <c r="C149" s="79" t="s">
        <v>444</v>
      </c>
      <c r="D149" s="81">
        <v>275</v>
      </c>
      <c r="E149" s="79"/>
      <c r="F149" s="81">
        <f t="shared" si="23"/>
        <v>25</v>
      </c>
      <c r="G149" s="79" t="s">
        <v>13</v>
      </c>
    </row>
    <row r="150" spans="2:7" ht="13.8">
      <c r="B150" s="67">
        <v>45602</v>
      </c>
      <c r="C150" s="79" t="s">
        <v>135</v>
      </c>
      <c r="D150" s="81">
        <v>16.2</v>
      </c>
      <c r="E150" s="79"/>
      <c r="F150" s="81">
        <f t="shared" si="23"/>
        <v>1.4727272727272727</v>
      </c>
      <c r="G150" s="79" t="s">
        <v>13</v>
      </c>
    </row>
    <row r="151" spans="2:7" ht="13.8">
      <c r="B151" s="67">
        <v>45632</v>
      </c>
      <c r="C151" s="79" t="s">
        <v>445</v>
      </c>
      <c r="D151" s="81">
        <v>31.71</v>
      </c>
      <c r="E151" s="79"/>
      <c r="F151" s="81">
        <f t="shared" si="23"/>
        <v>2.8827272727272728</v>
      </c>
      <c r="G151" s="79" t="s">
        <v>20</v>
      </c>
    </row>
    <row r="152" spans="2:7" ht="13.8">
      <c r="B152" s="70" t="s">
        <v>446</v>
      </c>
      <c r="C152" s="79" t="s">
        <v>447</v>
      </c>
      <c r="D152" s="80">
        <v>6500</v>
      </c>
      <c r="E152" s="79"/>
      <c r="F152" s="80">
        <v>0</v>
      </c>
      <c r="G152" s="79" t="s">
        <v>23</v>
      </c>
    </row>
    <row r="153" spans="2:7" ht="13.8">
      <c r="B153" s="70" t="s">
        <v>448</v>
      </c>
      <c r="C153" s="79" t="s">
        <v>449</v>
      </c>
      <c r="D153" s="81">
        <v>1450</v>
      </c>
      <c r="F153" s="81">
        <f t="shared" ref="F153:F154" si="24">D153/11</f>
        <v>131.81818181818181</v>
      </c>
      <c r="G153" s="79" t="s">
        <v>20</v>
      </c>
    </row>
    <row r="154" spans="2:7" ht="13.8">
      <c r="B154" s="70" t="s">
        <v>450</v>
      </c>
      <c r="C154" s="79" t="s">
        <v>451</v>
      </c>
      <c r="D154" s="81">
        <v>59.4</v>
      </c>
      <c r="E154" s="79"/>
      <c r="F154" s="81">
        <f t="shared" si="24"/>
        <v>5.3999999999999995</v>
      </c>
      <c r="G154" s="79" t="s">
        <v>20</v>
      </c>
    </row>
    <row r="155" spans="2:7" ht="13.8">
      <c r="B155" s="70" t="s">
        <v>452</v>
      </c>
      <c r="C155" s="79" t="s">
        <v>453</v>
      </c>
      <c r="D155" s="80">
        <v>500</v>
      </c>
      <c r="E155" s="79"/>
      <c r="F155" s="80">
        <v>0</v>
      </c>
      <c r="G155" s="79" t="s">
        <v>23</v>
      </c>
    </row>
    <row r="156" spans="2:7" ht="13.8">
      <c r="B156" s="70" t="s">
        <v>454</v>
      </c>
      <c r="C156" s="79" t="s">
        <v>455</v>
      </c>
      <c r="D156" s="81">
        <v>217.55</v>
      </c>
      <c r="E156" s="79"/>
      <c r="F156" s="81">
        <f t="shared" ref="F156:F159" si="25">D156/11</f>
        <v>19.777272727272727</v>
      </c>
      <c r="G156" s="79" t="s">
        <v>20</v>
      </c>
    </row>
    <row r="157" spans="2:7" ht="13.8">
      <c r="B157" s="70" t="s">
        <v>456</v>
      </c>
      <c r="C157" s="79" t="s">
        <v>457</v>
      </c>
      <c r="D157" s="81">
        <v>297.36</v>
      </c>
      <c r="E157" s="79"/>
      <c r="F157" s="81">
        <f t="shared" si="25"/>
        <v>27.032727272727275</v>
      </c>
      <c r="G157" s="79" t="s">
        <v>20</v>
      </c>
    </row>
    <row r="158" spans="2:7" ht="13.8">
      <c r="B158" s="70" t="s">
        <v>458</v>
      </c>
      <c r="C158" s="79" t="s">
        <v>459</v>
      </c>
      <c r="D158" s="81">
        <v>125.38</v>
      </c>
      <c r="E158" s="79"/>
      <c r="F158" s="81">
        <f t="shared" si="25"/>
        <v>11.398181818181818</v>
      </c>
      <c r="G158" s="79" t="s">
        <v>20</v>
      </c>
    </row>
    <row r="159" spans="2:7" ht="13.8">
      <c r="B159" s="70" t="s">
        <v>458</v>
      </c>
      <c r="C159" s="79" t="s">
        <v>460</v>
      </c>
      <c r="D159" s="81">
        <v>350.2</v>
      </c>
      <c r="E159" s="79"/>
      <c r="F159" s="81">
        <f t="shared" si="25"/>
        <v>31.836363636363636</v>
      </c>
      <c r="G159" s="79" t="s">
        <v>20</v>
      </c>
    </row>
    <row r="160" spans="2:7" ht="13.8">
      <c r="B160" s="70" t="s">
        <v>461</v>
      </c>
      <c r="C160" s="79" t="s">
        <v>143</v>
      </c>
      <c r="D160" s="80">
        <v>750</v>
      </c>
      <c r="E160" s="79"/>
      <c r="F160" s="80">
        <v>0</v>
      </c>
      <c r="G160" s="79" t="s">
        <v>23</v>
      </c>
    </row>
    <row r="161" spans="2:7" ht="13.8">
      <c r="B161" s="70" t="s">
        <v>461</v>
      </c>
      <c r="C161" s="79" t="s">
        <v>462</v>
      </c>
      <c r="D161" s="81">
        <v>140.9</v>
      </c>
      <c r="E161" s="79"/>
      <c r="F161" s="81">
        <f t="shared" ref="F161:F166" si="26">D161/11</f>
        <v>12.80909090909091</v>
      </c>
      <c r="G161" s="79" t="s">
        <v>20</v>
      </c>
    </row>
    <row r="162" spans="2:7" ht="13.8">
      <c r="B162" s="67">
        <v>45298</v>
      </c>
      <c r="C162" s="79" t="s">
        <v>463</v>
      </c>
      <c r="D162" s="81">
        <v>66</v>
      </c>
      <c r="E162" s="79"/>
      <c r="F162" s="81">
        <f t="shared" si="26"/>
        <v>6</v>
      </c>
      <c r="G162" s="79" t="s">
        <v>20</v>
      </c>
    </row>
    <row r="163" spans="2:7" ht="13.8">
      <c r="B163" s="67">
        <v>45298</v>
      </c>
      <c r="C163" s="79" t="s">
        <v>464</v>
      </c>
      <c r="D163" s="81">
        <v>71.92</v>
      </c>
      <c r="E163" s="79"/>
      <c r="F163" s="81">
        <f t="shared" si="26"/>
        <v>6.5381818181818181</v>
      </c>
      <c r="G163" s="79" t="s">
        <v>20</v>
      </c>
    </row>
    <row r="164" spans="2:7" ht="13.8">
      <c r="B164" s="67">
        <v>45329</v>
      </c>
      <c r="C164" s="79" t="s">
        <v>465</v>
      </c>
      <c r="D164" s="81">
        <v>178.23</v>
      </c>
      <c r="E164" s="79"/>
      <c r="F164" s="81">
        <f t="shared" si="26"/>
        <v>16.202727272727273</v>
      </c>
      <c r="G164" s="79" t="s">
        <v>20</v>
      </c>
    </row>
    <row r="165" spans="2:7" ht="13.8">
      <c r="B165" s="67">
        <v>45389</v>
      </c>
      <c r="C165" s="79" t="s">
        <v>466</v>
      </c>
      <c r="D165" s="81">
        <v>80.709999999999994</v>
      </c>
      <c r="E165" s="79"/>
      <c r="F165" s="81">
        <f t="shared" si="26"/>
        <v>7.3372727272727269</v>
      </c>
      <c r="G165" s="79" t="s">
        <v>20</v>
      </c>
    </row>
    <row r="166" spans="2:7" ht="13.8">
      <c r="B166" s="83" t="s">
        <v>467</v>
      </c>
      <c r="C166" s="79" t="s">
        <v>468</v>
      </c>
      <c r="D166" s="81">
        <v>34.229999999999997</v>
      </c>
      <c r="E166" s="79"/>
      <c r="F166" s="81">
        <f t="shared" si="26"/>
        <v>3.1118181818181814</v>
      </c>
      <c r="G166" s="79" t="s">
        <v>20</v>
      </c>
    </row>
    <row r="167" spans="2:7" ht="13.8">
      <c r="B167" s="67">
        <v>45480</v>
      </c>
      <c r="C167" s="79" t="s">
        <v>243</v>
      </c>
      <c r="D167" s="80">
        <v>500</v>
      </c>
      <c r="E167" s="79"/>
      <c r="F167" s="80">
        <v>0</v>
      </c>
      <c r="G167" s="79" t="s">
        <v>23</v>
      </c>
    </row>
    <row r="168" spans="2:7" ht="13.8">
      <c r="B168" s="67">
        <v>45511</v>
      </c>
      <c r="C168" s="79" t="s">
        <v>469</v>
      </c>
      <c r="D168" s="81">
        <v>39.93</v>
      </c>
      <c r="E168" s="79"/>
      <c r="F168" s="81">
        <f t="shared" ref="F168:F180" si="27">D168/11</f>
        <v>3.63</v>
      </c>
      <c r="G168" s="79" t="s">
        <v>20</v>
      </c>
    </row>
    <row r="169" spans="2:7" ht="13.8">
      <c r="B169" s="83" t="s">
        <v>470</v>
      </c>
      <c r="C169" s="79" t="s">
        <v>471</v>
      </c>
      <c r="D169" s="81">
        <v>112.36</v>
      </c>
      <c r="E169" s="79"/>
      <c r="F169" s="81">
        <f t="shared" si="27"/>
        <v>10.214545454545455</v>
      </c>
      <c r="G169" s="79" t="s">
        <v>20</v>
      </c>
    </row>
    <row r="170" spans="2:7" ht="13.8">
      <c r="B170" s="83" t="s">
        <v>472</v>
      </c>
      <c r="C170" s="79" t="s">
        <v>473</v>
      </c>
      <c r="D170" s="80">
        <v>3300</v>
      </c>
      <c r="E170" s="79"/>
      <c r="F170" s="81">
        <f t="shared" si="27"/>
        <v>300</v>
      </c>
      <c r="G170" s="79" t="s">
        <v>13</v>
      </c>
    </row>
    <row r="171" spans="2:7" ht="13.8">
      <c r="B171" s="83" t="s">
        <v>269</v>
      </c>
      <c r="C171" s="79" t="s">
        <v>474</v>
      </c>
      <c r="D171" s="81">
        <v>1166</v>
      </c>
      <c r="E171" s="79"/>
      <c r="F171" s="81">
        <f t="shared" si="27"/>
        <v>106</v>
      </c>
      <c r="G171" s="79" t="s">
        <v>13</v>
      </c>
    </row>
    <row r="172" spans="2:7" ht="13.8">
      <c r="B172" s="70" t="s">
        <v>475</v>
      </c>
      <c r="C172" s="79" t="s">
        <v>476</v>
      </c>
      <c r="D172" s="81">
        <v>98.71</v>
      </c>
      <c r="E172" s="79"/>
      <c r="F172" s="81">
        <f t="shared" si="27"/>
        <v>8.9736363636363627</v>
      </c>
      <c r="G172" s="79" t="s">
        <v>20</v>
      </c>
    </row>
    <row r="173" spans="2:7" ht="13.8">
      <c r="B173" s="83" t="s">
        <v>477</v>
      </c>
      <c r="C173" s="79" t="s">
        <v>478</v>
      </c>
      <c r="D173" s="81">
        <v>2273.5</v>
      </c>
      <c r="E173" s="79"/>
      <c r="F173" s="81">
        <f t="shared" si="27"/>
        <v>206.68181818181819</v>
      </c>
      <c r="G173" s="79" t="s">
        <v>20</v>
      </c>
    </row>
    <row r="174" spans="2:7" ht="13.8">
      <c r="B174" s="67">
        <v>45420</v>
      </c>
      <c r="C174" s="79" t="s">
        <v>479</v>
      </c>
      <c r="D174" s="80">
        <v>3300</v>
      </c>
      <c r="E174" s="79"/>
      <c r="F174" s="81">
        <f t="shared" si="27"/>
        <v>300</v>
      </c>
      <c r="G174" s="79" t="s">
        <v>13</v>
      </c>
    </row>
    <row r="175" spans="2:7" ht="13.8">
      <c r="B175" s="67">
        <v>45451</v>
      </c>
      <c r="C175" s="79" t="s">
        <v>480</v>
      </c>
      <c r="D175" s="81">
        <v>1097</v>
      </c>
      <c r="E175" s="79"/>
      <c r="F175" s="81">
        <f t="shared" si="27"/>
        <v>99.727272727272734</v>
      </c>
      <c r="G175" s="79" t="s">
        <v>20</v>
      </c>
    </row>
    <row r="176" spans="2:7" ht="13.8">
      <c r="B176" s="67">
        <v>45451</v>
      </c>
      <c r="C176" s="79" t="s">
        <v>481</v>
      </c>
      <c r="D176" s="81">
        <v>31.98</v>
      </c>
      <c r="E176" s="79"/>
      <c r="F176" s="81">
        <f t="shared" si="27"/>
        <v>2.9072727272727272</v>
      </c>
      <c r="G176" s="79" t="s">
        <v>20</v>
      </c>
    </row>
    <row r="177" spans="2:7" ht="13.8">
      <c r="B177" s="67">
        <v>45451</v>
      </c>
      <c r="C177" s="79" t="s">
        <v>482</v>
      </c>
      <c r="D177" s="81">
        <v>99.9</v>
      </c>
      <c r="E177" s="79"/>
      <c r="F177" s="81">
        <f t="shared" si="27"/>
        <v>9.081818181818182</v>
      </c>
      <c r="G177" s="79" t="s">
        <v>13</v>
      </c>
    </row>
    <row r="178" spans="2:7" ht="13.8">
      <c r="B178" s="67" t="s">
        <v>483</v>
      </c>
      <c r="C178" s="79" t="s">
        <v>484</v>
      </c>
      <c r="D178" s="81">
        <v>49.2</v>
      </c>
      <c r="E178" s="79"/>
      <c r="F178" s="81">
        <f t="shared" si="27"/>
        <v>4.4727272727272727</v>
      </c>
      <c r="G178" s="79" t="s">
        <v>20</v>
      </c>
    </row>
    <row r="179" spans="2:7" ht="13.8">
      <c r="B179" s="67">
        <v>45573</v>
      </c>
      <c r="C179" s="79" t="s">
        <v>485</v>
      </c>
      <c r="D179" s="81">
        <v>2871</v>
      </c>
      <c r="E179" s="79"/>
      <c r="F179" s="81">
        <f t="shared" si="27"/>
        <v>261</v>
      </c>
      <c r="G179" s="79" t="s">
        <v>13</v>
      </c>
    </row>
    <row r="180" spans="2:7" ht="13.8">
      <c r="B180" s="67">
        <v>45604</v>
      </c>
      <c r="C180" s="79" t="s">
        <v>486</v>
      </c>
      <c r="D180" s="81">
        <v>825</v>
      </c>
      <c r="E180" s="79"/>
      <c r="F180" s="81">
        <f t="shared" si="27"/>
        <v>75</v>
      </c>
      <c r="G180" s="79" t="s">
        <v>13</v>
      </c>
    </row>
    <row r="181" spans="2:7" ht="13.8">
      <c r="B181" s="67">
        <v>45604</v>
      </c>
      <c r="C181" s="79" t="s">
        <v>34</v>
      </c>
      <c r="D181" s="81">
        <v>750</v>
      </c>
      <c r="E181" s="79"/>
      <c r="F181" s="80">
        <v>0</v>
      </c>
      <c r="G181" s="79" t="s">
        <v>23</v>
      </c>
    </row>
    <row r="182" spans="2:7" ht="13.8">
      <c r="B182" s="67">
        <v>45604</v>
      </c>
      <c r="C182" s="79" t="s">
        <v>57</v>
      </c>
      <c r="D182" s="80">
        <v>200</v>
      </c>
      <c r="E182" s="79"/>
      <c r="F182" s="80">
        <v>0</v>
      </c>
      <c r="G182" s="79" t="s">
        <v>23</v>
      </c>
    </row>
    <row r="183" spans="2:7" ht="13.8">
      <c r="B183" s="67">
        <v>45604</v>
      </c>
      <c r="C183" s="79" t="s">
        <v>487</v>
      </c>
      <c r="D183" s="81">
        <v>608.45000000000005</v>
      </c>
      <c r="E183" s="79"/>
      <c r="F183" s="81">
        <f t="shared" ref="F183:F184" si="28">D183/11</f>
        <v>55.31363636363637</v>
      </c>
      <c r="G183" s="79" t="s">
        <v>20</v>
      </c>
    </row>
    <row r="184" spans="2:7" ht="13.8">
      <c r="B184" s="67">
        <v>45634</v>
      </c>
      <c r="C184" s="79" t="s">
        <v>488</v>
      </c>
      <c r="D184" s="81">
        <v>36783.56</v>
      </c>
      <c r="E184" s="79"/>
      <c r="F184" s="81">
        <f t="shared" si="28"/>
        <v>3343.9599999999996</v>
      </c>
      <c r="G184" s="79" t="s">
        <v>13</v>
      </c>
    </row>
    <row r="185" spans="2:7" ht="13.8">
      <c r="B185" s="72"/>
      <c r="C185" s="51"/>
      <c r="D185" s="84"/>
      <c r="E185" s="85"/>
      <c r="F185" s="85"/>
      <c r="G185" s="79"/>
    </row>
    <row r="186" spans="2:7" ht="13.8">
      <c r="B186" s="70" t="s">
        <v>489</v>
      </c>
      <c r="C186" s="79" t="s">
        <v>490</v>
      </c>
      <c r="D186" s="81">
        <v>935</v>
      </c>
      <c r="E186" s="79"/>
      <c r="F186" s="81">
        <f t="shared" ref="F186:F188" si="29">D186/11</f>
        <v>85</v>
      </c>
      <c r="G186" s="79" t="s">
        <v>13</v>
      </c>
    </row>
    <row r="187" spans="2:7" ht="13.8">
      <c r="B187" s="70" t="s">
        <v>489</v>
      </c>
      <c r="C187" s="79" t="s">
        <v>491</v>
      </c>
      <c r="D187" s="81">
        <v>481.5</v>
      </c>
      <c r="E187" s="79"/>
      <c r="F187" s="81">
        <f t="shared" si="29"/>
        <v>43.772727272727273</v>
      </c>
      <c r="G187" s="79" t="s">
        <v>13</v>
      </c>
    </row>
    <row r="188" spans="2:7" ht="13.8">
      <c r="B188" s="70" t="s">
        <v>489</v>
      </c>
      <c r="C188" s="79" t="s">
        <v>492</v>
      </c>
      <c r="D188" s="81">
        <v>963</v>
      </c>
      <c r="E188" s="79"/>
      <c r="F188" s="81">
        <f t="shared" si="29"/>
        <v>87.545454545454547</v>
      </c>
      <c r="G188" s="79" t="s">
        <v>13</v>
      </c>
    </row>
    <row r="189" spans="2:7" ht="13.8">
      <c r="B189" s="70" t="s">
        <v>242</v>
      </c>
      <c r="C189" s="79" t="s">
        <v>493</v>
      </c>
      <c r="D189" s="80">
        <v>250</v>
      </c>
      <c r="E189" s="79"/>
      <c r="F189" s="80">
        <v>0</v>
      </c>
      <c r="G189" s="79" t="s">
        <v>23</v>
      </c>
    </row>
    <row r="190" spans="2:7" ht="13.8">
      <c r="B190" s="70" t="s">
        <v>242</v>
      </c>
      <c r="C190" s="79" t="s">
        <v>494</v>
      </c>
      <c r="D190" s="81">
        <v>789.19</v>
      </c>
      <c r="E190" s="79"/>
      <c r="F190" s="81">
        <f t="shared" ref="F190:F198" si="30">D190/11</f>
        <v>71.74454545454546</v>
      </c>
      <c r="G190" s="79" t="s">
        <v>13</v>
      </c>
    </row>
    <row r="191" spans="2:7" ht="13.8">
      <c r="B191" s="70" t="s">
        <v>17</v>
      </c>
      <c r="C191" s="79" t="s">
        <v>495</v>
      </c>
      <c r="D191" s="81">
        <v>3300</v>
      </c>
      <c r="E191" s="79"/>
      <c r="F191" s="81">
        <f t="shared" si="30"/>
        <v>300</v>
      </c>
      <c r="G191" s="79" t="s">
        <v>298</v>
      </c>
    </row>
    <row r="192" spans="2:7" ht="13.8">
      <c r="B192" s="70" t="s">
        <v>30</v>
      </c>
      <c r="C192" s="79" t="s">
        <v>496</v>
      </c>
      <c r="D192" s="81">
        <v>5174.45</v>
      </c>
      <c r="E192" s="79"/>
      <c r="F192" s="81">
        <f t="shared" si="30"/>
        <v>470.40454545454543</v>
      </c>
      <c r="G192" s="79" t="s">
        <v>20</v>
      </c>
    </row>
    <row r="193" spans="1:7" ht="13.8">
      <c r="B193" s="67">
        <v>45421</v>
      </c>
      <c r="C193" s="79" t="s">
        <v>497</v>
      </c>
      <c r="D193" s="81">
        <v>130.58000000000001</v>
      </c>
      <c r="E193" s="81"/>
      <c r="F193" s="81">
        <f t="shared" si="30"/>
        <v>11.870909090909093</v>
      </c>
      <c r="G193" s="79" t="s">
        <v>13</v>
      </c>
    </row>
    <row r="194" spans="1:7" ht="13.8">
      <c r="B194" s="67">
        <v>45452</v>
      </c>
      <c r="C194" s="79" t="s">
        <v>498</v>
      </c>
      <c r="D194" s="81">
        <v>3300</v>
      </c>
      <c r="E194" s="81"/>
      <c r="F194" s="81">
        <f t="shared" si="30"/>
        <v>300</v>
      </c>
      <c r="G194" s="79" t="s">
        <v>13</v>
      </c>
    </row>
    <row r="195" spans="1:7" ht="13.8">
      <c r="B195" s="67">
        <v>45452</v>
      </c>
      <c r="C195" s="79" t="s">
        <v>499</v>
      </c>
      <c r="D195" s="81">
        <v>11000</v>
      </c>
      <c r="E195" s="81"/>
      <c r="F195" s="81">
        <f t="shared" si="30"/>
        <v>1000</v>
      </c>
      <c r="G195" s="79" t="s">
        <v>13</v>
      </c>
    </row>
    <row r="196" spans="1:7" ht="13.8">
      <c r="B196" s="67">
        <v>45605</v>
      </c>
      <c r="C196" s="79" t="s">
        <v>500</v>
      </c>
      <c r="D196" s="81">
        <v>6897</v>
      </c>
      <c r="E196" s="79"/>
      <c r="F196" s="81">
        <f t="shared" si="30"/>
        <v>627</v>
      </c>
      <c r="G196" s="79" t="s">
        <v>13</v>
      </c>
    </row>
    <row r="197" spans="1:7" ht="13.8">
      <c r="B197" s="67">
        <v>45605</v>
      </c>
      <c r="C197" s="79" t="s">
        <v>501</v>
      </c>
      <c r="D197" s="81">
        <v>1045.1500000000001</v>
      </c>
      <c r="E197" s="79"/>
      <c r="F197" s="81">
        <f t="shared" si="30"/>
        <v>95.013636363636365</v>
      </c>
      <c r="G197" s="79" t="s">
        <v>20</v>
      </c>
    </row>
    <row r="198" spans="1:7" ht="13.8">
      <c r="B198" s="70" t="s">
        <v>53</v>
      </c>
      <c r="C198" s="79" t="s">
        <v>502</v>
      </c>
      <c r="D198" s="81">
        <v>105.17</v>
      </c>
      <c r="E198" s="79"/>
      <c r="F198" s="81">
        <f t="shared" si="30"/>
        <v>9.5609090909090906</v>
      </c>
      <c r="G198" s="79" t="s">
        <v>13</v>
      </c>
    </row>
    <row r="199" spans="1:7" ht="13.8">
      <c r="B199" s="70" t="s">
        <v>53</v>
      </c>
      <c r="C199" s="79" t="s">
        <v>57</v>
      </c>
      <c r="D199" s="81">
        <v>200</v>
      </c>
      <c r="E199" s="79"/>
      <c r="F199" s="81">
        <v>0</v>
      </c>
      <c r="G199" s="79" t="s">
        <v>23</v>
      </c>
    </row>
    <row r="200" spans="1:7" ht="13.8">
      <c r="B200" s="70" t="s">
        <v>56</v>
      </c>
      <c r="C200" s="79" t="s">
        <v>503</v>
      </c>
      <c r="D200" s="81">
        <v>275</v>
      </c>
      <c r="E200" s="79"/>
      <c r="F200" s="81">
        <f t="shared" ref="F200:F211" si="31">D200/11</f>
        <v>25</v>
      </c>
      <c r="G200" s="79" t="s">
        <v>13</v>
      </c>
    </row>
    <row r="201" spans="1:7" ht="13.8">
      <c r="B201" s="70" t="s">
        <v>59</v>
      </c>
      <c r="C201" s="79" t="s">
        <v>504</v>
      </c>
      <c r="D201" s="81">
        <v>4224</v>
      </c>
      <c r="E201" s="79"/>
      <c r="F201" s="81">
        <f t="shared" si="31"/>
        <v>384</v>
      </c>
      <c r="G201" s="79" t="s">
        <v>13</v>
      </c>
    </row>
    <row r="202" spans="1:7" ht="13.8">
      <c r="B202" s="70" t="s">
        <v>59</v>
      </c>
      <c r="C202" s="79" t="s">
        <v>505</v>
      </c>
      <c r="D202" s="81">
        <v>3300</v>
      </c>
      <c r="E202" s="79"/>
      <c r="F202" s="81">
        <f t="shared" si="31"/>
        <v>300</v>
      </c>
      <c r="G202" s="79" t="s">
        <v>13</v>
      </c>
    </row>
    <row r="203" spans="1:7" ht="13.8">
      <c r="B203" s="70" t="s">
        <v>59</v>
      </c>
      <c r="C203" s="79" t="s">
        <v>506</v>
      </c>
      <c r="D203" s="81">
        <v>119.62</v>
      </c>
      <c r="E203" s="79"/>
      <c r="F203" s="81">
        <f t="shared" si="31"/>
        <v>10.874545454545455</v>
      </c>
      <c r="G203" s="79" t="s">
        <v>13</v>
      </c>
    </row>
    <row r="204" spans="1:7" ht="13.8">
      <c r="B204" s="70" t="s">
        <v>507</v>
      </c>
      <c r="C204" s="79" t="s">
        <v>508</v>
      </c>
      <c r="D204" s="81">
        <v>143</v>
      </c>
      <c r="E204" s="79"/>
      <c r="F204" s="81">
        <f t="shared" si="31"/>
        <v>13</v>
      </c>
      <c r="G204" s="79" t="s">
        <v>298</v>
      </c>
    </row>
    <row r="205" spans="1:7" ht="13.8">
      <c r="B205" s="70" t="s">
        <v>273</v>
      </c>
      <c r="C205" s="79" t="s">
        <v>509</v>
      </c>
      <c r="D205" s="81">
        <v>950</v>
      </c>
      <c r="E205" s="79"/>
      <c r="F205" s="81">
        <f t="shared" si="31"/>
        <v>86.36363636363636</v>
      </c>
      <c r="G205" s="79" t="s">
        <v>13</v>
      </c>
    </row>
    <row r="206" spans="1:7" ht="13.8">
      <c r="A206" s="86"/>
      <c r="B206" s="70" t="s">
        <v>66</v>
      </c>
      <c r="C206" s="79" t="s">
        <v>510</v>
      </c>
      <c r="D206" s="81">
        <v>73.540000000000006</v>
      </c>
      <c r="E206" s="79"/>
      <c r="F206" s="81">
        <f t="shared" si="31"/>
        <v>6.6854545454545464</v>
      </c>
      <c r="G206" s="79" t="s">
        <v>20</v>
      </c>
    </row>
    <row r="207" spans="1:7" ht="13.8">
      <c r="B207" s="70" t="s">
        <v>66</v>
      </c>
      <c r="C207" s="79" t="s">
        <v>511</v>
      </c>
      <c r="D207" s="81">
        <v>132.4</v>
      </c>
      <c r="E207" s="79"/>
      <c r="F207" s="81">
        <f t="shared" si="31"/>
        <v>12.036363636363637</v>
      </c>
      <c r="G207" s="79" t="s">
        <v>20</v>
      </c>
    </row>
    <row r="208" spans="1:7" ht="13.8">
      <c r="B208" s="70" t="s">
        <v>66</v>
      </c>
      <c r="C208" s="79" t="s">
        <v>512</v>
      </c>
      <c r="D208" s="81">
        <v>102.32</v>
      </c>
      <c r="E208" s="79"/>
      <c r="F208" s="81">
        <f t="shared" si="31"/>
        <v>9.3018181818181809</v>
      </c>
      <c r="G208" s="79" t="s">
        <v>20</v>
      </c>
    </row>
    <row r="209" spans="2:7" ht="13.8">
      <c r="B209" s="70" t="s">
        <v>66</v>
      </c>
      <c r="C209" s="79" t="s">
        <v>71</v>
      </c>
      <c r="D209" s="81">
        <v>567.66999999999996</v>
      </c>
      <c r="E209" s="79"/>
      <c r="F209" s="81">
        <f t="shared" si="31"/>
        <v>51.606363636363632</v>
      </c>
      <c r="G209" s="79" t="s">
        <v>13</v>
      </c>
    </row>
    <row r="210" spans="2:7" ht="13.8">
      <c r="B210" s="70" t="s">
        <v>69</v>
      </c>
      <c r="C210" s="79" t="s">
        <v>513</v>
      </c>
      <c r="D210" s="81">
        <v>2200</v>
      </c>
      <c r="E210" s="79"/>
      <c r="F210" s="81">
        <f t="shared" si="31"/>
        <v>200</v>
      </c>
      <c r="G210" s="79" t="s">
        <v>13</v>
      </c>
    </row>
    <row r="211" spans="2:7" ht="13.8">
      <c r="B211" s="70" t="s">
        <v>72</v>
      </c>
      <c r="C211" s="79" t="s">
        <v>514</v>
      </c>
      <c r="D211" s="81">
        <v>825</v>
      </c>
      <c r="E211" s="79"/>
      <c r="F211" s="81">
        <f t="shared" si="31"/>
        <v>75</v>
      </c>
      <c r="G211" s="79" t="s">
        <v>13</v>
      </c>
    </row>
    <row r="212" spans="2:7" ht="13.8">
      <c r="B212" s="83" t="s">
        <v>72</v>
      </c>
      <c r="C212" s="79" t="s">
        <v>57</v>
      </c>
      <c r="D212" s="81">
        <v>200</v>
      </c>
      <c r="E212" s="79"/>
      <c r="F212" s="81">
        <v>0</v>
      </c>
      <c r="G212" s="79" t="s">
        <v>23</v>
      </c>
    </row>
    <row r="213" spans="2:7" ht="13.8">
      <c r="B213" s="67">
        <v>45392</v>
      </c>
      <c r="C213" s="79" t="s">
        <v>515</v>
      </c>
      <c r="D213" s="81">
        <v>6506.5</v>
      </c>
      <c r="E213" s="79"/>
      <c r="F213" s="81">
        <f t="shared" ref="F213:F221" si="32">D213/11</f>
        <v>591.5</v>
      </c>
      <c r="G213" s="79" t="s">
        <v>13</v>
      </c>
    </row>
    <row r="214" spans="2:7" ht="13.8">
      <c r="B214" s="67">
        <v>45453</v>
      </c>
      <c r="C214" s="87" t="s">
        <v>516</v>
      </c>
      <c r="D214" s="81">
        <v>4224</v>
      </c>
      <c r="E214" s="79"/>
      <c r="F214" s="81">
        <f t="shared" si="32"/>
        <v>384</v>
      </c>
      <c r="G214" s="88" t="s">
        <v>517</v>
      </c>
    </row>
    <row r="215" spans="2:7" ht="13.8">
      <c r="B215" s="67">
        <v>45545</v>
      </c>
      <c r="C215" s="79" t="s">
        <v>518</v>
      </c>
      <c r="D215" s="81">
        <v>99.99</v>
      </c>
      <c r="E215" s="79"/>
      <c r="F215" s="81">
        <f t="shared" si="32"/>
        <v>9.09</v>
      </c>
      <c r="G215" s="79" t="s">
        <v>13</v>
      </c>
    </row>
    <row r="216" spans="2:7" ht="13.8">
      <c r="B216" s="89">
        <v>45575</v>
      </c>
      <c r="C216" s="79" t="s">
        <v>71</v>
      </c>
      <c r="D216" s="81">
        <v>110.86</v>
      </c>
      <c r="E216" s="79"/>
      <c r="F216" s="81">
        <f t="shared" si="32"/>
        <v>10.078181818181818</v>
      </c>
      <c r="G216" s="79" t="s">
        <v>13</v>
      </c>
    </row>
    <row r="217" spans="2:7" ht="13.8">
      <c r="B217" s="70" t="s">
        <v>87</v>
      </c>
      <c r="C217" s="79" t="s">
        <v>519</v>
      </c>
      <c r="D217" s="81">
        <v>275</v>
      </c>
      <c r="E217" s="79"/>
      <c r="F217" s="81">
        <f t="shared" si="32"/>
        <v>25</v>
      </c>
      <c r="G217" s="79" t="s">
        <v>520</v>
      </c>
    </row>
    <row r="218" spans="2:7" ht="13.8">
      <c r="B218" s="70" t="s">
        <v>90</v>
      </c>
      <c r="C218" s="79" t="s">
        <v>521</v>
      </c>
      <c r="D218" s="81">
        <v>142.43</v>
      </c>
      <c r="E218" s="79"/>
      <c r="F218" s="81">
        <f t="shared" si="32"/>
        <v>12.948181818181819</v>
      </c>
      <c r="G218" s="79" t="s">
        <v>78</v>
      </c>
    </row>
    <row r="219" spans="2:7" ht="13.8">
      <c r="B219" s="70" t="s">
        <v>90</v>
      </c>
      <c r="C219" s="79" t="s">
        <v>522</v>
      </c>
      <c r="D219" s="81">
        <v>30.27</v>
      </c>
      <c r="E219" s="79"/>
      <c r="F219" s="81">
        <f t="shared" si="32"/>
        <v>2.7518181818181819</v>
      </c>
      <c r="G219" s="79" t="s">
        <v>520</v>
      </c>
    </row>
    <row r="220" spans="2:7" ht="13.8">
      <c r="B220" s="70" t="s">
        <v>97</v>
      </c>
      <c r="C220" s="79" t="s">
        <v>523</v>
      </c>
      <c r="D220" s="81">
        <v>121.7</v>
      </c>
      <c r="E220" s="79"/>
      <c r="F220" s="81">
        <f t="shared" si="32"/>
        <v>11.063636363636364</v>
      </c>
      <c r="G220" s="79" t="s">
        <v>520</v>
      </c>
    </row>
    <row r="221" spans="2:7" ht="13.8">
      <c r="B221" s="70" t="s">
        <v>98</v>
      </c>
      <c r="C221" s="79" t="s">
        <v>524</v>
      </c>
      <c r="D221" s="81">
        <v>440</v>
      </c>
      <c r="E221" s="79"/>
      <c r="F221" s="81">
        <f t="shared" si="32"/>
        <v>40</v>
      </c>
      <c r="G221" s="79" t="s">
        <v>520</v>
      </c>
    </row>
    <row r="222" spans="2:7" ht="13.8">
      <c r="B222" s="70" t="s">
        <v>98</v>
      </c>
      <c r="C222" s="79" t="s">
        <v>166</v>
      </c>
      <c r="D222" s="81">
        <v>250</v>
      </c>
      <c r="E222" s="79"/>
      <c r="F222" s="80">
        <v>0</v>
      </c>
      <c r="G222" s="79" t="s">
        <v>23</v>
      </c>
    </row>
    <row r="223" spans="2:7" ht="13.8">
      <c r="B223" s="70" t="s">
        <v>98</v>
      </c>
      <c r="C223" s="79" t="s">
        <v>525</v>
      </c>
      <c r="D223" s="81">
        <v>687.5</v>
      </c>
      <c r="E223" s="79"/>
      <c r="F223" s="81">
        <f t="shared" ref="F223:F234" si="33">D223/11</f>
        <v>62.5</v>
      </c>
      <c r="G223" s="79" t="s">
        <v>520</v>
      </c>
    </row>
    <row r="224" spans="2:7" ht="13.8">
      <c r="B224" s="70" t="s">
        <v>98</v>
      </c>
      <c r="C224" s="85" t="s">
        <v>526</v>
      </c>
      <c r="D224" s="81">
        <v>1430</v>
      </c>
      <c r="E224" s="79"/>
      <c r="F224" s="81">
        <f t="shared" si="33"/>
        <v>130</v>
      </c>
      <c r="G224" s="79" t="s">
        <v>520</v>
      </c>
    </row>
    <row r="225" spans="2:7" ht="13.8">
      <c r="B225" s="70" t="s">
        <v>114</v>
      </c>
      <c r="C225" s="79" t="s">
        <v>527</v>
      </c>
      <c r="D225" s="81">
        <v>192.5</v>
      </c>
      <c r="E225" s="79"/>
      <c r="F225" s="81">
        <f t="shared" si="33"/>
        <v>17.5</v>
      </c>
      <c r="G225" s="79" t="s">
        <v>520</v>
      </c>
    </row>
    <row r="226" spans="2:7" ht="13.8">
      <c r="B226" s="70" t="s">
        <v>114</v>
      </c>
      <c r="C226" s="79" t="s">
        <v>528</v>
      </c>
      <c r="D226" s="81">
        <v>250</v>
      </c>
      <c r="E226" s="79"/>
      <c r="F226" s="81">
        <f t="shared" si="33"/>
        <v>22.727272727272727</v>
      </c>
      <c r="G226" s="79" t="s">
        <v>520</v>
      </c>
    </row>
    <row r="227" spans="2:7" ht="13.8">
      <c r="B227" s="89">
        <v>45302</v>
      </c>
      <c r="C227" s="79" t="s">
        <v>529</v>
      </c>
      <c r="D227" s="81">
        <v>1366.95</v>
      </c>
      <c r="E227" s="79"/>
      <c r="F227" s="81">
        <f t="shared" si="33"/>
        <v>124.26818181818182</v>
      </c>
      <c r="G227" s="79" t="s">
        <v>78</v>
      </c>
    </row>
    <row r="228" spans="2:7" ht="13.8">
      <c r="B228" s="89">
        <v>45302</v>
      </c>
      <c r="C228" s="79" t="s">
        <v>530</v>
      </c>
      <c r="D228" s="81">
        <v>485</v>
      </c>
      <c r="E228" s="79"/>
      <c r="F228" s="81">
        <f t="shared" si="33"/>
        <v>44.090909090909093</v>
      </c>
      <c r="G228" s="79" t="s">
        <v>78</v>
      </c>
    </row>
    <row r="229" spans="2:7" ht="13.8">
      <c r="B229" s="89">
        <v>45302</v>
      </c>
      <c r="C229" s="90" t="s">
        <v>531</v>
      </c>
      <c r="D229" s="80">
        <v>1500</v>
      </c>
      <c r="E229" s="79"/>
      <c r="F229" s="81">
        <f t="shared" si="33"/>
        <v>136.36363636363637</v>
      </c>
      <c r="G229" s="79" t="s">
        <v>520</v>
      </c>
    </row>
    <row r="230" spans="2:7" ht="13.8">
      <c r="B230" s="89">
        <v>45423</v>
      </c>
      <c r="C230" s="85" t="s">
        <v>532</v>
      </c>
      <c r="D230" s="81">
        <v>1283.5999999999999</v>
      </c>
      <c r="E230" s="79"/>
      <c r="F230" s="81">
        <f t="shared" si="33"/>
        <v>116.69090909090909</v>
      </c>
      <c r="G230" s="79" t="s">
        <v>520</v>
      </c>
    </row>
    <row r="231" spans="2:7" ht="13.8">
      <c r="B231" s="89">
        <v>45454</v>
      </c>
      <c r="C231" s="79" t="s">
        <v>533</v>
      </c>
      <c r="D231" s="81">
        <v>26163.5</v>
      </c>
      <c r="E231" s="79"/>
      <c r="F231" s="81">
        <f t="shared" si="33"/>
        <v>2378.5</v>
      </c>
      <c r="G231" s="79" t="s">
        <v>520</v>
      </c>
    </row>
    <row r="232" spans="2:7" ht="13.8">
      <c r="B232" s="89">
        <v>45484</v>
      </c>
      <c r="C232" s="79" t="s">
        <v>534</v>
      </c>
      <c r="D232" s="81">
        <v>409.35</v>
      </c>
      <c r="E232" s="79"/>
      <c r="F232" s="81">
        <f t="shared" si="33"/>
        <v>37.213636363636368</v>
      </c>
      <c r="G232" s="79" t="s">
        <v>78</v>
      </c>
    </row>
    <row r="233" spans="2:7" ht="13.8">
      <c r="B233" s="89">
        <v>45515</v>
      </c>
      <c r="C233" s="87" t="s">
        <v>535</v>
      </c>
      <c r="D233" s="81">
        <v>2203</v>
      </c>
      <c r="E233" s="79"/>
      <c r="F233" s="81">
        <f t="shared" si="33"/>
        <v>200.27272727272728</v>
      </c>
      <c r="G233" s="79" t="s">
        <v>78</v>
      </c>
    </row>
    <row r="234" spans="2:7" ht="13.8">
      <c r="B234" s="89">
        <v>45515</v>
      </c>
      <c r="C234" s="87" t="s">
        <v>536</v>
      </c>
      <c r="D234" s="81">
        <v>2029</v>
      </c>
      <c r="E234" s="79"/>
      <c r="F234" s="81">
        <f t="shared" si="33"/>
        <v>184.45454545454547</v>
      </c>
      <c r="G234" s="79" t="s">
        <v>78</v>
      </c>
    </row>
    <row r="235" spans="2:7" ht="13.8">
      <c r="B235" s="89">
        <v>45515</v>
      </c>
      <c r="C235" s="79" t="s">
        <v>166</v>
      </c>
      <c r="D235" s="81">
        <v>250</v>
      </c>
      <c r="E235" s="79"/>
      <c r="F235" s="80">
        <v>0</v>
      </c>
      <c r="G235" s="79" t="s">
        <v>23</v>
      </c>
    </row>
    <row r="236" spans="2:7" ht="13.8">
      <c r="B236" s="89">
        <v>45546</v>
      </c>
      <c r="C236" s="79" t="s">
        <v>537</v>
      </c>
      <c r="D236" s="81">
        <v>914</v>
      </c>
      <c r="E236" s="79"/>
      <c r="F236" s="81">
        <f t="shared" ref="F236:F246" si="34">D236/11</f>
        <v>83.090909090909093</v>
      </c>
      <c r="G236" s="79" t="s">
        <v>78</v>
      </c>
    </row>
    <row r="237" spans="2:7" ht="13.8">
      <c r="B237" s="89">
        <v>45607</v>
      </c>
      <c r="C237" s="79" t="s">
        <v>527</v>
      </c>
      <c r="D237" s="81">
        <v>192.5</v>
      </c>
      <c r="E237" s="79"/>
      <c r="F237" s="81">
        <f t="shared" si="34"/>
        <v>17.5</v>
      </c>
      <c r="G237" s="79" t="s">
        <v>520</v>
      </c>
    </row>
    <row r="238" spans="2:7" ht="13.8">
      <c r="B238" s="89">
        <v>45607</v>
      </c>
      <c r="C238" s="79" t="s">
        <v>135</v>
      </c>
      <c r="D238" s="81">
        <v>161.76</v>
      </c>
      <c r="E238" s="79"/>
      <c r="F238" s="81">
        <f t="shared" si="34"/>
        <v>14.705454545454545</v>
      </c>
      <c r="G238" s="79" t="s">
        <v>520</v>
      </c>
    </row>
    <row r="239" spans="2:7" ht="13.8">
      <c r="B239" s="70" t="s">
        <v>144</v>
      </c>
      <c r="C239" s="79" t="s">
        <v>60</v>
      </c>
      <c r="D239" s="81">
        <v>355</v>
      </c>
      <c r="E239" s="79"/>
      <c r="F239" s="81">
        <f t="shared" si="34"/>
        <v>32.272727272727273</v>
      </c>
      <c r="G239" s="79" t="s">
        <v>78</v>
      </c>
    </row>
    <row r="240" spans="2:7" ht="13.8">
      <c r="B240" s="70" t="s">
        <v>25</v>
      </c>
      <c r="C240" s="79" t="s">
        <v>538</v>
      </c>
      <c r="D240" s="81">
        <v>235.92</v>
      </c>
      <c r="E240" s="79"/>
      <c r="F240" s="81">
        <f t="shared" si="34"/>
        <v>21.447272727272725</v>
      </c>
      <c r="G240" s="79" t="s">
        <v>78</v>
      </c>
    </row>
    <row r="241" spans="2:7" ht="13.8">
      <c r="B241" s="70" t="s">
        <v>25</v>
      </c>
      <c r="C241" s="87" t="s">
        <v>539</v>
      </c>
      <c r="D241" s="81">
        <v>2950</v>
      </c>
      <c r="E241" s="79"/>
      <c r="F241" s="81">
        <f t="shared" si="34"/>
        <v>268.18181818181819</v>
      </c>
      <c r="G241" s="79" t="s">
        <v>520</v>
      </c>
    </row>
    <row r="242" spans="2:7" ht="13.8">
      <c r="B242" s="70" t="s">
        <v>540</v>
      </c>
      <c r="C242" s="79" t="s">
        <v>541</v>
      </c>
      <c r="D242" s="81">
        <v>220</v>
      </c>
      <c r="E242" s="79"/>
      <c r="F242" s="81">
        <f t="shared" si="34"/>
        <v>20</v>
      </c>
      <c r="G242" s="79" t="s">
        <v>520</v>
      </c>
    </row>
    <row r="243" spans="2:7" ht="13.8">
      <c r="B243" s="70" t="s">
        <v>540</v>
      </c>
      <c r="C243" s="87" t="s">
        <v>542</v>
      </c>
      <c r="D243" s="81">
        <v>1170</v>
      </c>
      <c r="E243" s="79"/>
      <c r="F243" s="81">
        <f t="shared" si="34"/>
        <v>106.36363636363636</v>
      </c>
      <c r="G243" s="79" t="s">
        <v>520</v>
      </c>
    </row>
    <row r="244" spans="2:7" ht="13.8">
      <c r="B244" s="70" t="s">
        <v>540</v>
      </c>
      <c r="C244" s="87" t="s">
        <v>543</v>
      </c>
      <c r="D244" s="81">
        <v>260</v>
      </c>
      <c r="E244" s="79"/>
      <c r="F244" s="81">
        <f t="shared" si="34"/>
        <v>23.636363636363637</v>
      </c>
      <c r="G244" s="79" t="s">
        <v>520</v>
      </c>
    </row>
    <row r="245" spans="2:7" ht="13.8">
      <c r="B245" s="70" t="s">
        <v>149</v>
      </c>
      <c r="C245" s="79" t="s">
        <v>544</v>
      </c>
      <c r="D245" s="81">
        <v>257.68</v>
      </c>
      <c r="E245" s="79"/>
      <c r="F245" s="81">
        <f t="shared" si="34"/>
        <v>23.425454545454546</v>
      </c>
      <c r="G245" s="79" t="s">
        <v>520</v>
      </c>
    </row>
    <row r="246" spans="2:7" ht="13.8">
      <c r="B246" s="70" t="s">
        <v>155</v>
      </c>
      <c r="C246" s="79" t="s">
        <v>545</v>
      </c>
      <c r="D246" s="81">
        <v>40.799999999999997</v>
      </c>
      <c r="E246" s="79"/>
      <c r="F246" s="81">
        <f t="shared" si="34"/>
        <v>3.709090909090909</v>
      </c>
      <c r="G246" s="79" t="s">
        <v>520</v>
      </c>
    </row>
    <row r="247" spans="2:7" ht="13.8">
      <c r="B247" s="70" t="s">
        <v>159</v>
      </c>
      <c r="C247" s="90" t="s">
        <v>546</v>
      </c>
      <c r="D247" s="80">
        <v>1500</v>
      </c>
      <c r="E247" s="79"/>
      <c r="F247" s="80">
        <v>0</v>
      </c>
      <c r="G247" s="79" t="s">
        <v>23</v>
      </c>
    </row>
    <row r="248" spans="2:7" ht="13.8">
      <c r="B248" s="89">
        <v>45303</v>
      </c>
      <c r="C248" s="79" t="s">
        <v>547</v>
      </c>
      <c r="D248" s="81">
        <v>250</v>
      </c>
      <c r="E248" s="79"/>
      <c r="F248" s="81">
        <f t="shared" ref="F248:F255" si="35">D248/11</f>
        <v>22.727272727272727</v>
      </c>
      <c r="G248" s="79" t="s">
        <v>520</v>
      </c>
    </row>
    <row r="249" spans="2:7" ht="13.8">
      <c r="B249" s="89">
        <v>45303</v>
      </c>
      <c r="C249" s="79" t="s">
        <v>548</v>
      </c>
      <c r="D249" s="81">
        <v>220</v>
      </c>
      <c r="E249" s="79"/>
      <c r="F249" s="81">
        <f t="shared" si="35"/>
        <v>20</v>
      </c>
      <c r="G249" s="79" t="s">
        <v>520</v>
      </c>
    </row>
    <row r="250" spans="2:7" ht="13.8">
      <c r="B250" s="89">
        <v>45363</v>
      </c>
      <c r="C250" s="79" t="s">
        <v>549</v>
      </c>
      <c r="D250" s="81">
        <v>385</v>
      </c>
      <c r="E250" s="79"/>
      <c r="F250" s="81">
        <f t="shared" si="35"/>
        <v>35</v>
      </c>
      <c r="G250" s="79" t="s">
        <v>78</v>
      </c>
    </row>
    <row r="251" spans="2:7" ht="13.8">
      <c r="B251" s="89">
        <v>45394</v>
      </c>
      <c r="C251" s="79" t="s">
        <v>550</v>
      </c>
      <c r="D251" s="81">
        <v>42.21</v>
      </c>
      <c r="E251" s="79"/>
      <c r="F251" s="81">
        <f t="shared" si="35"/>
        <v>3.8372727272727274</v>
      </c>
      <c r="G251" s="79" t="s">
        <v>78</v>
      </c>
    </row>
    <row r="252" spans="2:7" ht="13.8">
      <c r="B252" s="89">
        <v>45638</v>
      </c>
      <c r="C252" s="79" t="s">
        <v>551</v>
      </c>
      <c r="D252" s="81">
        <v>3432</v>
      </c>
      <c r="E252" s="79"/>
      <c r="F252" s="81">
        <f t="shared" si="35"/>
        <v>312</v>
      </c>
      <c r="G252" s="79" t="s">
        <v>520</v>
      </c>
    </row>
    <row r="253" spans="2:7" ht="13.8">
      <c r="B253" s="70" t="s">
        <v>173</v>
      </c>
      <c r="C253" s="79" t="s">
        <v>552</v>
      </c>
      <c r="D253" s="81">
        <v>192.5</v>
      </c>
      <c r="E253" s="79"/>
      <c r="F253" s="81">
        <f t="shared" si="35"/>
        <v>17.5</v>
      </c>
      <c r="G253" s="79" t="s">
        <v>520</v>
      </c>
    </row>
    <row r="254" spans="2:7" ht="13.8">
      <c r="B254" s="70" t="s">
        <v>553</v>
      </c>
      <c r="C254" s="79" t="s">
        <v>554</v>
      </c>
      <c r="D254" s="81">
        <v>877.59</v>
      </c>
      <c r="E254" s="79"/>
      <c r="F254" s="81">
        <f t="shared" si="35"/>
        <v>79.780909090909091</v>
      </c>
      <c r="G254" s="79" t="s">
        <v>78</v>
      </c>
    </row>
    <row r="255" spans="2:7" ht="13.8">
      <c r="B255" s="70" t="s">
        <v>553</v>
      </c>
      <c r="C255" s="79" t="s">
        <v>555</v>
      </c>
      <c r="D255" s="81">
        <v>72.14</v>
      </c>
      <c r="E255" s="79"/>
      <c r="F255" s="81">
        <f t="shared" si="35"/>
        <v>6.5581818181818186</v>
      </c>
      <c r="G255" s="79" t="s">
        <v>78</v>
      </c>
    </row>
    <row r="256" spans="2:7" ht="13.8">
      <c r="B256" s="70" t="s">
        <v>176</v>
      </c>
      <c r="C256" s="79" t="s">
        <v>556</v>
      </c>
      <c r="D256" s="81">
        <v>200</v>
      </c>
      <c r="E256" s="79"/>
      <c r="F256" s="80">
        <v>0</v>
      </c>
      <c r="G256" s="79" t="s">
        <v>298</v>
      </c>
    </row>
    <row r="257" spans="2:7" ht="13.8">
      <c r="B257" s="70" t="s">
        <v>176</v>
      </c>
      <c r="C257" s="85" t="s">
        <v>557</v>
      </c>
      <c r="D257" s="81">
        <v>10250</v>
      </c>
      <c r="E257" s="79"/>
      <c r="F257" s="81">
        <f t="shared" ref="F257:F260" si="36">D257/11</f>
        <v>931.81818181818187</v>
      </c>
      <c r="G257" s="79" t="s">
        <v>78</v>
      </c>
    </row>
    <row r="258" spans="2:7" ht="13.8">
      <c r="B258" s="70" t="s">
        <v>176</v>
      </c>
      <c r="C258" s="79" t="s">
        <v>558</v>
      </c>
      <c r="D258" s="81">
        <v>961.43</v>
      </c>
      <c r="E258" s="79"/>
      <c r="F258" s="81">
        <f t="shared" si="36"/>
        <v>87.402727272727262</v>
      </c>
      <c r="G258" s="79" t="s">
        <v>20</v>
      </c>
    </row>
    <row r="259" spans="2:7" ht="13.8">
      <c r="B259" s="70" t="s">
        <v>176</v>
      </c>
      <c r="C259" s="79" t="s">
        <v>559</v>
      </c>
      <c r="D259" s="81">
        <v>22000</v>
      </c>
      <c r="E259" s="79"/>
      <c r="F259" s="81">
        <f t="shared" si="36"/>
        <v>2000</v>
      </c>
      <c r="G259" s="79" t="s">
        <v>520</v>
      </c>
    </row>
    <row r="260" spans="2:7" ht="13.8">
      <c r="B260" s="70" t="s">
        <v>176</v>
      </c>
      <c r="C260" s="79" t="s">
        <v>560</v>
      </c>
      <c r="D260" s="81">
        <v>275</v>
      </c>
      <c r="E260" s="79"/>
      <c r="F260" s="81">
        <f t="shared" si="36"/>
        <v>25</v>
      </c>
      <c r="G260" s="79" t="s">
        <v>520</v>
      </c>
    </row>
    <row r="261" spans="2:7" ht="13.8">
      <c r="B261" s="70" t="s">
        <v>176</v>
      </c>
      <c r="C261" s="79" t="s">
        <v>166</v>
      </c>
      <c r="D261" s="80">
        <v>250</v>
      </c>
      <c r="E261" s="79"/>
      <c r="F261" s="80">
        <v>0</v>
      </c>
      <c r="G261" s="79" t="s">
        <v>23</v>
      </c>
    </row>
    <row r="262" spans="2:7" ht="13.8">
      <c r="B262" s="70" t="s">
        <v>176</v>
      </c>
      <c r="C262" s="79" t="s">
        <v>561</v>
      </c>
      <c r="D262" s="80">
        <v>220</v>
      </c>
      <c r="E262" s="79"/>
      <c r="F262" s="80">
        <f t="shared" ref="F262:F263" si="37">D262/11</f>
        <v>20</v>
      </c>
      <c r="G262" s="79" t="s">
        <v>520</v>
      </c>
    </row>
    <row r="263" spans="2:7" ht="13.8">
      <c r="B263" s="70" t="s">
        <v>186</v>
      </c>
      <c r="C263" s="79" t="s">
        <v>562</v>
      </c>
      <c r="D263" s="81">
        <v>631.1</v>
      </c>
      <c r="E263" s="79"/>
      <c r="F263" s="81">
        <f t="shared" si="37"/>
        <v>57.372727272727275</v>
      </c>
      <c r="G263" s="79" t="s">
        <v>78</v>
      </c>
    </row>
    <row r="264" spans="2:7" ht="13.8">
      <c r="B264" s="70" t="s">
        <v>182</v>
      </c>
      <c r="C264" s="79" t="s">
        <v>563</v>
      </c>
      <c r="D264" s="79">
        <v>10000</v>
      </c>
      <c r="E264" s="87">
        <v>-10000</v>
      </c>
      <c r="F264" s="79"/>
      <c r="G264" s="79" t="s">
        <v>13</v>
      </c>
    </row>
    <row r="265" spans="2:7" ht="13.8">
      <c r="B265" s="67">
        <v>45658</v>
      </c>
      <c r="C265" s="79" t="s">
        <v>563</v>
      </c>
      <c r="D265" s="79">
        <v>15352.92</v>
      </c>
      <c r="E265" s="87">
        <v>-15352.92</v>
      </c>
      <c r="F265" s="79"/>
      <c r="G265" s="79" t="s">
        <v>13</v>
      </c>
    </row>
    <row r="266" spans="2:7" ht="13.8">
      <c r="B266" s="67">
        <v>45778</v>
      </c>
      <c r="C266" s="79" t="s">
        <v>564</v>
      </c>
      <c r="D266" s="81">
        <v>2416.7600000000002</v>
      </c>
      <c r="E266" s="79"/>
      <c r="F266" s="81">
        <f t="shared" ref="F266:F280" si="38">D266/11</f>
        <v>219.70545454545456</v>
      </c>
      <c r="G266" s="79" t="s">
        <v>520</v>
      </c>
    </row>
    <row r="267" spans="2:7" ht="13.8">
      <c r="B267" s="67">
        <v>45778</v>
      </c>
      <c r="C267" s="79" t="s">
        <v>565</v>
      </c>
      <c r="D267" s="81">
        <v>660</v>
      </c>
      <c r="E267" s="79"/>
      <c r="F267" s="81">
        <f t="shared" si="38"/>
        <v>60</v>
      </c>
      <c r="G267" s="79" t="s">
        <v>520</v>
      </c>
    </row>
    <row r="268" spans="2:7" ht="13.8">
      <c r="B268" s="70" t="s">
        <v>566</v>
      </c>
      <c r="C268" s="79" t="s">
        <v>567</v>
      </c>
      <c r="D268" s="81">
        <v>880</v>
      </c>
      <c r="E268" s="79"/>
      <c r="F268" s="81">
        <f t="shared" si="38"/>
        <v>80</v>
      </c>
      <c r="G268" s="79" t="s">
        <v>520</v>
      </c>
    </row>
    <row r="269" spans="2:7" ht="13.8">
      <c r="B269" s="70" t="s">
        <v>568</v>
      </c>
      <c r="C269" s="79" t="s">
        <v>569</v>
      </c>
      <c r="D269" s="81">
        <v>145.03</v>
      </c>
      <c r="E269" s="79"/>
      <c r="F269" s="81">
        <f t="shared" si="38"/>
        <v>13.184545454545455</v>
      </c>
      <c r="G269" s="79" t="s">
        <v>78</v>
      </c>
    </row>
    <row r="270" spans="2:7" ht="13.8">
      <c r="B270" s="70" t="s">
        <v>568</v>
      </c>
      <c r="C270" s="79" t="s">
        <v>570</v>
      </c>
      <c r="D270" s="81">
        <v>25.47</v>
      </c>
      <c r="E270" s="79"/>
      <c r="F270" s="81">
        <f t="shared" si="38"/>
        <v>2.3154545454545454</v>
      </c>
      <c r="G270" s="79" t="s">
        <v>78</v>
      </c>
    </row>
    <row r="271" spans="2:7" ht="13.8">
      <c r="B271" s="70" t="s">
        <v>571</v>
      </c>
      <c r="C271" s="79" t="s">
        <v>572</v>
      </c>
      <c r="D271" s="81">
        <v>10700</v>
      </c>
      <c r="E271" s="79"/>
      <c r="F271" s="81">
        <f t="shared" si="38"/>
        <v>972.72727272727275</v>
      </c>
      <c r="G271" s="79" t="s">
        <v>520</v>
      </c>
    </row>
    <row r="272" spans="2:7" ht="13.8">
      <c r="B272" s="70" t="s">
        <v>573</v>
      </c>
      <c r="C272" s="79" t="s">
        <v>574</v>
      </c>
      <c r="D272" s="81">
        <v>164.03</v>
      </c>
      <c r="E272" s="79"/>
      <c r="F272" s="81">
        <f t="shared" si="38"/>
        <v>14.911818181818182</v>
      </c>
      <c r="G272" s="79" t="s">
        <v>78</v>
      </c>
    </row>
    <row r="273" spans="2:7" ht="13.8">
      <c r="B273" s="70" t="s">
        <v>575</v>
      </c>
      <c r="C273" s="79" t="s">
        <v>576</v>
      </c>
      <c r="D273" s="81">
        <v>95.5</v>
      </c>
      <c r="E273" s="79"/>
      <c r="F273" s="81">
        <f t="shared" si="38"/>
        <v>8.6818181818181817</v>
      </c>
      <c r="G273" s="79" t="s">
        <v>78</v>
      </c>
    </row>
    <row r="274" spans="2:7" ht="13.8">
      <c r="B274" s="70" t="s">
        <v>190</v>
      </c>
      <c r="C274" s="79" t="s">
        <v>577</v>
      </c>
      <c r="D274" s="81">
        <v>200</v>
      </c>
      <c r="E274" s="79"/>
      <c r="F274" s="81">
        <f t="shared" si="38"/>
        <v>18.181818181818183</v>
      </c>
      <c r="G274" s="79" t="s">
        <v>520</v>
      </c>
    </row>
    <row r="275" spans="2:7" ht="13.8">
      <c r="B275" s="73" t="s">
        <v>578</v>
      </c>
      <c r="C275" s="74" t="s">
        <v>579</v>
      </c>
      <c r="D275" s="91">
        <v>182.26</v>
      </c>
      <c r="E275" s="74"/>
      <c r="F275" s="81">
        <f t="shared" si="38"/>
        <v>16.569090909090907</v>
      </c>
      <c r="G275" s="64" t="s">
        <v>78</v>
      </c>
    </row>
    <row r="276" spans="2:7" ht="13.8">
      <c r="B276" s="73" t="s">
        <v>195</v>
      </c>
      <c r="C276" s="74" t="s">
        <v>580</v>
      </c>
      <c r="D276" s="91">
        <v>59.17</v>
      </c>
      <c r="E276" s="74"/>
      <c r="F276" s="81">
        <f t="shared" si="38"/>
        <v>5.3790909090909089</v>
      </c>
      <c r="G276" s="64" t="s">
        <v>78</v>
      </c>
    </row>
    <row r="277" spans="2:7" ht="13.8">
      <c r="B277" s="73" t="s">
        <v>199</v>
      </c>
      <c r="C277" s="74" t="s">
        <v>581</v>
      </c>
      <c r="D277" s="91">
        <v>53.46</v>
      </c>
      <c r="E277" s="74"/>
      <c r="F277" s="81">
        <f t="shared" si="38"/>
        <v>4.8600000000000003</v>
      </c>
      <c r="G277" s="64" t="s">
        <v>78</v>
      </c>
    </row>
    <row r="278" spans="2:7" ht="13.8">
      <c r="B278" s="73" t="s">
        <v>199</v>
      </c>
      <c r="C278" s="74" t="s">
        <v>582</v>
      </c>
      <c r="D278" s="91">
        <v>206.44</v>
      </c>
      <c r="E278" s="74"/>
      <c r="F278" s="81">
        <f t="shared" si="38"/>
        <v>18.767272727272726</v>
      </c>
      <c r="G278" s="64" t="s">
        <v>78</v>
      </c>
    </row>
    <row r="279" spans="2:7" ht="13.8">
      <c r="B279" s="70" t="s">
        <v>201</v>
      </c>
      <c r="C279" s="79" t="s">
        <v>583</v>
      </c>
      <c r="D279" s="81">
        <v>328.15</v>
      </c>
      <c r="E279" s="79"/>
      <c r="F279" s="81">
        <f t="shared" si="38"/>
        <v>29.831818181818178</v>
      </c>
      <c r="G279" s="79" t="s">
        <v>520</v>
      </c>
    </row>
    <row r="280" spans="2:7" ht="13.8">
      <c r="B280" s="70" t="s">
        <v>201</v>
      </c>
      <c r="C280" s="79" t="s">
        <v>584</v>
      </c>
      <c r="D280" s="81">
        <v>412.5</v>
      </c>
      <c r="E280" s="79"/>
      <c r="F280" s="81">
        <f t="shared" si="38"/>
        <v>37.5</v>
      </c>
      <c r="G280" s="79" t="s">
        <v>520</v>
      </c>
    </row>
    <row r="281" spans="2:7" ht="13.8">
      <c r="B281" s="70" t="s">
        <v>201</v>
      </c>
      <c r="C281" s="79" t="s">
        <v>556</v>
      </c>
      <c r="D281" s="80">
        <v>400</v>
      </c>
      <c r="E281" s="79"/>
      <c r="F281" s="80">
        <v>0</v>
      </c>
      <c r="G281" s="79" t="s">
        <v>23</v>
      </c>
    </row>
    <row r="282" spans="2:7" ht="13.8">
      <c r="B282" s="70" t="s">
        <v>201</v>
      </c>
      <c r="C282" s="92" t="s">
        <v>585</v>
      </c>
      <c r="D282" s="81">
        <v>231</v>
      </c>
      <c r="E282" s="79"/>
      <c r="F282" s="81">
        <f t="shared" ref="F282:F284" si="39">D282/11</f>
        <v>21</v>
      </c>
      <c r="G282" s="79" t="s">
        <v>520</v>
      </c>
    </row>
    <row r="283" spans="2:7" ht="13.8">
      <c r="B283" s="77">
        <v>45902</v>
      </c>
      <c r="C283" s="74" t="s">
        <v>586</v>
      </c>
      <c r="D283" s="91">
        <v>1440</v>
      </c>
      <c r="E283" s="78"/>
      <c r="F283" s="91">
        <f t="shared" si="39"/>
        <v>130.90909090909091</v>
      </c>
      <c r="G283" s="79" t="s">
        <v>520</v>
      </c>
    </row>
    <row r="284" spans="2:7" ht="13.8">
      <c r="B284" s="93">
        <v>45902</v>
      </c>
      <c r="C284" s="79" t="s">
        <v>587</v>
      </c>
      <c r="D284" s="81">
        <v>14339</v>
      </c>
      <c r="E284" s="81"/>
      <c r="F284" s="81">
        <f t="shared" si="39"/>
        <v>1303.5454545454545</v>
      </c>
      <c r="G284" s="79" t="s">
        <v>520</v>
      </c>
    </row>
    <row r="285" spans="2:7" ht="13.8">
      <c r="B285" s="70"/>
      <c r="C285" s="85" t="s">
        <v>588</v>
      </c>
      <c r="D285" s="81">
        <v>1500</v>
      </c>
      <c r="E285" s="81"/>
      <c r="F285" s="81"/>
      <c r="G285" s="79"/>
    </row>
    <row r="286" spans="2:7" ht="13.8">
      <c r="B286" s="70"/>
      <c r="C286" s="85" t="s">
        <v>589</v>
      </c>
      <c r="D286" s="81"/>
      <c r="E286" s="81"/>
      <c r="F286" s="81"/>
      <c r="G286" s="79"/>
    </row>
    <row r="287" spans="2:7" ht="13.8">
      <c r="B287" s="70"/>
      <c r="C287" s="85" t="s">
        <v>590</v>
      </c>
      <c r="D287" s="81"/>
      <c r="E287" s="81"/>
      <c r="F287" s="81"/>
      <c r="G287" s="79"/>
    </row>
    <row r="288" spans="2:7" ht="13.8">
      <c r="B288" s="70"/>
      <c r="C288" s="85" t="s">
        <v>591</v>
      </c>
      <c r="D288" s="79">
        <v>6886</v>
      </c>
      <c r="E288" s="79"/>
      <c r="F288" s="79"/>
      <c r="G288" s="79"/>
    </row>
    <row r="289" spans="2:7" ht="13.8">
      <c r="B289" s="70"/>
      <c r="C289" s="85" t="s">
        <v>592</v>
      </c>
      <c r="D289" s="79"/>
      <c r="E289" s="79"/>
      <c r="F289" s="79"/>
      <c r="G289" s="79"/>
    </row>
    <row r="290" spans="2:7" ht="13.8">
      <c r="B290" s="70"/>
      <c r="C290" s="72" t="s">
        <v>593</v>
      </c>
      <c r="D290" s="70"/>
      <c r="E290" s="70"/>
      <c r="F290" s="79"/>
      <c r="G290" s="79" t="s">
        <v>23</v>
      </c>
    </row>
    <row r="291" spans="2:7" ht="13.8">
      <c r="B291" s="56" t="s">
        <v>282</v>
      </c>
      <c r="C291" s="56"/>
      <c r="D291" s="57">
        <f>SUM(D6:D290)</f>
        <v>468212.10999999993</v>
      </c>
      <c r="E291" s="57">
        <f>SUM(E6:E290)</f>
        <v>-1389.3300000000036</v>
      </c>
      <c r="F291" s="56">
        <f>SUM(F3:F290)</f>
        <v>37953.348181818183</v>
      </c>
      <c r="G291" s="56"/>
    </row>
  </sheetData>
  <dataValidations count="1">
    <dataValidation type="list" allowBlank="1" showErrorMessage="1" sqref="G6:G290" xr:uid="{BC2151FA-9655-438C-904A-290B24479AFA}">
      <formula1>"CARD,CASH,TRANSFER,TRANSFER ,AMEX Pay,TRANSFER PAY.COM.AU,AMEX"</formula1>
    </dataValidation>
  </dataValidations>
  <hyperlinks>
    <hyperlink ref="G214" r:id="rId1" xr:uid="{4C8D0D15-091A-4FA2-9C14-944B9F59DD7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8D3A-DDF5-42D3-8186-B110412B3DCA}">
  <sheetPr codeName="Sheet5">
    <outlinePr summaryBelow="0" summaryRight="0"/>
  </sheetPr>
  <dimension ref="A1:Y1006"/>
  <sheetViews>
    <sheetView workbookViewId="0"/>
  </sheetViews>
  <sheetFormatPr defaultColWidth="12.6640625" defaultRowHeight="15.75" customHeight="1"/>
  <cols>
    <col min="1" max="1" width="6.44140625" style="2" customWidth="1"/>
    <col min="2" max="2" width="12.6640625" style="2"/>
    <col min="3" max="3" width="38" style="2" customWidth="1"/>
    <col min="4" max="16384" width="12.6640625" style="2"/>
  </cols>
  <sheetData>
    <row r="1" spans="1:25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"/>
      <c r="B2" s="94" t="s">
        <v>594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8">
      <c r="A4" s="1"/>
      <c r="B4" s="6"/>
      <c r="C4" s="6"/>
      <c r="D4" s="6"/>
      <c r="E4" s="6"/>
      <c r="F4" s="6"/>
      <c r="G4" s="1"/>
      <c r="H4" s="6" t="s">
        <v>595</v>
      </c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8">
      <c r="A6" s="8"/>
      <c r="B6" s="15">
        <v>45570</v>
      </c>
      <c r="C6" s="11" t="s">
        <v>596</v>
      </c>
      <c r="D6" s="16">
        <v>1750</v>
      </c>
      <c r="E6" s="12">
        <f t="shared" ref="E6:E7" si="0">D6/11</f>
        <v>159.09090909090909</v>
      </c>
      <c r="F6" s="11" t="s">
        <v>13</v>
      </c>
      <c r="G6" s="8"/>
      <c r="H6" s="11" t="s">
        <v>433</v>
      </c>
      <c r="I6" s="16">
        <v>4800</v>
      </c>
      <c r="J6" s="11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8">
      <c r="A7" s="8"/>
      <c r="B7" s="11" t="s">
        <v>597</v>
      </c>
      <c r="C7" s="11" t="s">
        <v>598</v>
      </c>
      <c r="D7" s="12">
        <v>1750</v>
      </c>
      <c r="E7" s="12">
        <f t="shared" si="0"/>
        <v>159.09090909090909</v>
      </c>
      <c r="F7" s="11" t="s">
        <v>13</v>
      </c>
      <c r="G7" s="8"/>
      <c r="H7" s="95"/>
      <c r="I7" s="16"/>
      <c r="J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8">
      <c r="A8" s="8"/>
      <c r="B8" s="11"/>
      <c r="C8" s="11"/>
      <c r="D8" s="12"/>
      <c r="E8" s="12"/>
      <c r="F8" s="11"/>
      <c r="G8" s="8"/>
      <c r="H8" s="11"/>
      <c r="I8" s="16"/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8">
      <c r="A9" s="8"/>
      <c r="B9" s="11"/>
      <c r="C9" s="11"/>
      <c r="D9" s="12"/>
      <c r="E9" s="12"/>
      <c r="F9" s="11"/>
      <c r="G9" s="8"/>
      <c r="H9" s="11"/>
      <c r="I9" s="16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8">
      <c r="A10" s="8"/>
      <c r="B10" s="11"/>
      <c r="C10" s="11"/>
      <c r="D10" s="12"/>
      <c r="E10" s="12"/>
      <c r="F10" s="11"/>
      <c r="G10" s="8"/>
      <c r="H10" s="11"/>
      <c r="I10" s="16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8">
      <c r="A11" s="8"/>
      <c r="B11" s="11"/>
      <c r="C11" s="11"/>
      <c r="D11" s="12"/>
      <c r="E11" s="12"/>
      <c r="F11" s="11"/>
      <c r="G11" s="8"/>
      <c r="H11" s="11"/>
      <c r="I11" s="16"/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8">
      <c r="A12" s="8"/>
      <c r="B12" s="11"/>
      <c r="C12" s="11"/>
      <c r="D12" s="12"/>
      <c r="E12" s="12"/>
      <c r="F12" s="11"/>
      <c r="G12" s="8"/>
      <c r="H12" s="11"/>
      <c r="I12" s="16"/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8">
      <c r="A13" s="8"/>
      <c r="B13" s="11"/>
      <c r="C13" s="11"/>
      <c r="D13" s="12"/>
      <c r="E13" s="12"/>
      <c r="F13" s="11"/>
      <c r="G13" s="8"/>
      <c r="H13" s="96" t="s">
        <v>282</v>
      </c>
      <c r="I13" s="41">
        <v>4800</v>
      </c>
      <c r="J13" s="4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8">
      <c r="A14" s="8"/>
      <c r="B14" s="38"/>
      <c r="C14" s="11"/>
      <c r="D14" s="12"/>
      <c r="E14" s="12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8">
      <c r="A15" s="8"/>
      <c r="B15" s="38"/>
      <c r="C15" s="11"/>
      <c r="D15" s="12"/>
      <c r="E15" s="12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8">
      <c r="A16" s="8"/>
      <c r="B16" s="11"/>
      <c r="C16" s="11"/>
      <c r="D16" s="16"/>
      <c r="E16" s="16"/>
      <c r="F16" s="11"/>
      <c r="G16" s="1"/>
      <c r="H16" s="19" t="s">
        <v>48</v>
      </c>
      <c r="I16" s="20">
        <f>I13-D19</f>
        <v>1300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8">
      <c r="A17" s="8"/>
      <c r="B17" s="11"/>
      <c r="C17" s="11"/>
      <c r="D17" s="16"/>
      <c r="E17" s="16"/>
      <c r="F17" s="11"/>
      <c r="G17" s="1"/>
      <c r="H17" s="19" t="s">
        <v>50</v>
      </c>
      <c r="I17" s="21">
        <f>I16/D19</f>
        <v>0.37142857142857144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8">
      <c r="A18" s="8"/>
      <c r="B18" s="11"/>
      <c r="C18" s="11"/>
      <c r="D18" s="16"/>
      <c r="E18" s="16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8">
      <c r="A19" s="8"/>
      <c r="B19" s="96" t="s">
        <v>282</v>
      </c>
      <c r="C19" s="40"/>
      <c r="D19" s="97">
        <f>SUM(D6:D14)</f>
        <v>3500</v>
      </c>
      <c r="E19" s="41">
        <f>SUM(E7:E14)</f>
        <v>159.09090909090909</v>
      </c>
      <c r="F19" s="4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8">
      <c r="A22" s="1"/>
      <c r="B22" s="1"/>
      <c r="C22" s="1"/>
      <c r="D22" s="9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8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8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3.8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3.8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3.8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3.8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BB5C-1602-46AD-A270-155A6F237C02}">
  <sheetPr codeName="Sheet6">
    <outlinePr summaryBelow="0" summaryRight="0"/>
  </sheetPr>
  <dimension ref="A1:J19"/>
  <sheetViews>
    <sheetView workbookViewId="0"/>
  </sheetViews>
  <sheetFormatPr defaultColWidth="12.6640625" defaultRowHeight="15.75" customHeight="1"/>
  <cols>
    <col min="1" max="2" width="12.6640625" style="2"/>
    <col min="3" max="3" width="17.21875" style="2" customWidth="1"/>
    <col min="4" max="8" width="12.6640625" style="2"/>
    <col min="9" max="9" width="18.44140625" style="2" customWidth="1"/>
    <col min="10" max="16384" width="12.6640625" style="2"/>
  </cols>
  <sheetData>
    <row r="1" spans="1:10" ht="13.8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94" t="s">
        <v>594</v>
      </c>
      <c r="C2" s="4"/>
      <c r="D2" s="1"/>
      <c r="E2" s="1"/>
      <c r="F2" s="1"/>
      <c r="G2" s="1"/>
      <c r="H2" s="1"/>
      <c r="I2" s="1"/>
      <c r="J2" s="1"/>
    </row>
    <row r="3" spans="1:10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1:10" ht="13.8">
      <c r="A4" s="1"/>
      <c r="B4" s="6"/>
      <c r="C4" s="6"/>
      <c r="D4" s="6"/>
      <c r="E4" s="6"/>
      <c r="F4" s="6"/>
      <c r="G4" s="1"/>
      <c r="H4" s="6" t="s">
        <v>595</v>
      </c>
      <c r="I4" s="6"/>
      <c r="J4" s="6"/>
    </row>
    <row r="5" spans="1:10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</row>
    <row r="6" spans="1:10" ht="13.8">
      <c r="A6" s="8"/>
      <c r="B6" s="14" t="s">
        <v>599</v>
      </c>
      <c r="C6" s="11" t="s">
        <v>600</v>
      </c>
      <c r="D6" s="16">
        <v>204.01</v>
      </c>
      <c r="E6" s="12">
        <f>D6/11</f>
        <v>18.546363636363637</v>
      </c>
      <c r="F6" s="11" t="s">
        <v>20</v>
      </c>
      <c r="G6" s="8"/>
      <c r="H6" s="11" t="s">
        <v>601</v>
      </c>
      <c r="I6" s="16">
        <v>1200</v>
      </c>
      <c r="J6" s="11" t="s">
        <v>23</v>
      </c>
    </row>
    <row r="7" spans="1:10" ht="13.8">
      <c r="A7" s="8"/>
      <c r="B7" s="11" t="s">
        <v>602</v>
      </c>
      <c r="C7" s="11" t="s">
        <v>603</v>
      </c>
      <c r="D7" s="12">
        <v>200</v>
      </c>
      <c r="E7" s="12">
        <v>0</v>
      </c>
      <c r="F7" s="11" t="s">
        <v>23</v>
      </c>
      <c r="G7" s="8"/>
      <c r="H7" s="95"/>
      <c r="I7" s="16"/>
      <c r="J7" s="11"/>
    </row>
    <row r="8" spans="1:10" ht="13.8">
      <c r="A8" s="8"/>
      <c r="B8" s="11"/>
      <c r="C8" s="11"/>
      <c r="D8" s="12"/>
      <c r="E8" s="12"/>
      <c r="F8" s="11"/>
      <c r="G8" s="8"/>
      <c r="H8" s="11"/>
      <c r="I8" s="16"/>
      <c r="J8" s="11"/>
    </row>
    <row r="9" spans="1:10" ht="13.8">
      <c r="A9" s="8"/>
      <c r="B9" s="11"/>
      <c r="C9" s="11"/>
      <c r="D9" s="12"/>
      <c r="E9" s="12"/>
      <c r="F9" s="11"/>
      <c r="G9" s="8"/>
      <c r="H9" s="11"/>
      <c r="I9" s="16"/>
      <c r="J9" s="11"/>
    </row>
    <row r="10" spans="1:10" ht="13.8">
      <c r="A10" s="8"/>
      <c r="B10" s="11"/>
      <c r="C10" s="11"/>
      <c r="D10" s="12"/>
      <c r="E10" s="12"/>
      <c r="F10" s="11"/>
      <c r="G10" s="8"/>
      <c r="H10" s="11"/>
      <c r="I10" s="16"/>
      <c r="J10" s="11"/>
    </row>
    <row r="11" spans="1:10" ht="13.8">
      <c r="A11" s="8"/>
      <c r="B11" s="11"/>
      <c r="C11" s="11"/>
      <c r="D11" s="12"/>
      <c r="E11" s="12"/>
      <c r="F11" s="11"/>
      <c r="G11" s="8"/>
      <c r="H11" s="11"/>
      <c r="I11" s="16"/>
      <c r="J11" s="11"/>
    </row>
    <row r="12" spans="1:10" ht="13.8">
      <c r="A12" s="8"/>
      <c r="B12" s="11"/>
      <c r="C12" s="11"/>
      <c r="D12" s="12"/>
      <c r="E12" s="12"/>
      <c r="F12" s="11"/>
      <c r="G12" s="8"/>
      <c r="H12" s="11"/>
      <c r="I12" s="16"/>
      <c r="J12" s="11"/>
    </row>
    <row r="13" spans="1:10" ht="13.8">
      <c r="A13" s="8"/>
      <c r="B13" s="11"/>
      <c r="C13" s="11"/>
      <c r="D13" s="12"/>
      <c r="E13" s="12"/>
      <c r="F13" s="11"/>
      <c r="G13" s="8"/>
      <c r="H13" s="96" t="s">
        <v>282</v>
      </c>
      <c r="I13" s="41">
        <v>1200</v>
      </c>
      <c r="J13" s="40"/>
    </row>
    <row r="14" spans="1:10" ht="13.8">
      <c r="A14" s="8"/>
      <c r="B14" s="38"/>
      <c r="C14" s="11"/>
      <c r="D14" s="12"/>
      <c r="E14" s="12"/>
      <c r="F14" s="11"/>
      <c r="G14" s="1"/>
      <c r="H14" s="1"/>
      <c r="I14" s="1"/>
      <c r="J14" s="1"/>
    </row>
    <row r="15" spans="1:10" ht="13.8">
      <c r="A15" s="8"/>
      <c r="B15" s="38"/>
      <c r="C15" s="11"/>
      <c r="D15" s="12"/>
      <c r="E15" s="12"/>
      <c r="F15" s="11"/>
      <c r="G15" s="1"/>
      <c r="H15" s="1"/>
      <c r="I15" s="1"/>
      <c r="J15" s="1"/>
    </row>
    <row r="16" spans="1:10" ht="13.8">
      <c r="A16" s="8"/>
      <c r="B16" s="11"/>
      <c r="C16" s="11"/>
      <c r="D16" s="16"/>
      <c r="E16" s="16"/>
      <c r="F16" s="11"/>
      <c r="G16" s="1"/>
      <c r="H16" s="19" t="s">
        <v>48</v>
      </c>
      <c r="I16" s="20">
        <f>I13-D19</f>
        <v>795.99</v>
      </c>
      <c r="J16" s="1"/>
    </row>
    <row r="17" spans="1:10" ht="13.8">
      <c r="A17" s="8"/>
      <c r="B17" s="11"/>
      <c r="C17" s="11"/>
      <c r="D17" s="16"/>
      <c r="E17" s="16"/>
      <c r="F17" s="11"/>
      <c r="G17" s="1"/>
      <c r="H17" s="19" t="s">
        <v>50</v>
      </c>
      <c r="I17" s="21">
        <f>I16/D19</f>
        <v>1.9702235093190763</v>
      </c>
      <c r="J17" s="1"/>
    </row>
    <row r="18" spans="1:10" ht="13.8">
      <c r="A18" s="8"/>
      <c r="B18" s="11"/>
      <c r="C18" s="11"/>
      <c r="D18" s="16"/>
      <c r="E18" s="16"/>
      <c r="F18" s="11"/>
      <c r="G18" s="1"/>
      <c r="H18" s="1"/>
      <c r="I18" s="1"/>
      <c r="J18" s="1"/>
    </row>
    <row r="19" spans="1:10" ht="13.8">
      <c r="A19" s="8"/>
      <c r="B19" s="96" t="s">
        <v>282</v>
      </c>
      <c r="C19" s="40"/>
      <c r="D19" s="97">
        <f>SUM(D6:D14)</f>
        <v>404.01</v>
      </c>
      <c r="E19" s="41">
        <f>SUM(E7:E14)</f>
        <v>0</v>
      </c>
      <c r="F19" s="40"/>
      <c r="G19" s="1"/>
      <c r="H19" s="1"/>
      <c r="I19" s="1"/>
      <c r="J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E588-BFA8-446C-AAAB-3B8E772F8716}">
  <sheetPr codeName="Sheet7">
    <outlinePr summaryBelow="0" summaryRight="0"/>
  </sheetPr>
  <dimension ref="A1:J19"/>
  <sheetViews>
    <sheetView workbookViewId="0"/>
  </sheetViews>
  <sheetFormatPr defaultColWidth="12.6640625" defaultRowHeight="15.75" customHeight="1"/>
  <cols>
    <col min="1" max="2" width="12.6640625" style="2"/>
    <col min="3" max="3" width="17.109375" style="2" customWidth="1"/>
    <col min="4" max="16384" width="12.6640625" style="2"/>
  </cols>
  <sheetData>
    <row r="1" spans="1:10" ht="13.8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94" t="s">
        <v>594</v>
      </c>
      <c r="C2" s="4"/>
      <c r="D2" s="1"/>
      <c r="E2" s="1"/>
      <c r="F2" s="1"/>
      <c r="G2" s="1"/>
      <c r="H2" s="1"/>
      <c r="I2" s="1"/>
      <c r="J2" s="1"/>
    </row>
    <row r="3" spans="1:10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1:10" ht="13.8">
      <c r="A4" s="1"/>
      <c r="B4" s="6"/>
      <c r="C4" s="6"/>
      <c r="D4" s="6"/>
      <c r="E4" s="6"/>
      <c r="F4" s="6"/>
      <c r="G4" s="1"/>
      <c r="H4" s="6" t="s">
        <v>595</v>
      </c>
      <c r="I4" s="6"/>
      <c r="J4" s="6"/>
    </row>
    <row r="5" spans="1:10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</row>
    <row r="6" spans="1:10" ht="13.8">
      <c r="A6" s="8"/>
      <c r="B6" s="14" t="s">
        <v>18</v>
      </c>
      <c r="C6" s="11" t="s">
        <v>604</v>
      </c>
      <c r="D6" s="16">
        <v>600</v>
      </c>
      <c r="E6" s="12">
        <v>0</v>
      </c>
      <c r="F6" s="11" t="s">
        <v>23</v>
      </c>
      <c r="G6" s="8"/>
      <c r="H6" s="11" t="s">
        <v>21</v>
      </c>
      <c r="I6" s="16">
        <v>1200</v>
      </c>
      <c r="J6" s="11" t="s">
        <v>23</v>
      </c>
    </row>
    <row r="7" spans="1:10" ht="13.8">
      <c r="A7" s="8"/>
      <c r="B7" s="11"/>
      <c r="C7" s="11"/>
      <c r="D7" s="12"/>
      <c r="E7" s="12"/>
      <c r="F7" s="11"/>
      <c r="G7" s="8"/>
      <c r="H7" s="95"/>
      <c r="I7" s="16"/>
      <c r="J7" s="11"/>
    </row>
    <row r="8" spans="1:10" ht="13.8">
      <c r="A8" s="8"/>
      <c r="B8" s="11"/>
      <c r="C8" s="11"/>
      <c r="D8" s="12"/>
      <c r="E8" s="12"/>
      <c r="F8" s="11"/>
      <c r="G8" s="8"/>
      <c r="H8" s="11"/>
      <c r="I8" s="16"/>
      <c r="J8" s="11"/>
    </row>
    <row r="9" spans="1:10" ht="13.8">
      <c r="A9" s="8"/>
      <c r="B9" s="11"/>
      <c r="C9" s="11"/>
      <c r="D9" s="12"/>
      <c r="E9" s="12"/>
      <c r="F9" s="11"/>
      <c r="G9" s="8"/>
      <c r="H9" s="11"/>
      <c r="I9" s="16"/>
      <c r="J9" s="11"/>
    </row>
    <row r="10" spans="1:10" ht="13.8">
      <c r="A10" s="8"/>
      <c r="B10" s="11"/>
      <c r="C10" s="11"/>
      <c r="D10" s="12"/>
      <c r="E10" s="12"/>
      <c r="F10" s="11"/>
      <c r="G10" s="8"/>
      <c r="H10" s="11"/>
      <c r="I10" s="16"/>
      <c r="J10" s="11"/>
    </row>
    <row r="11" spans="1:10" ht="13.8">
      <c r="A11" s="8"/>
      <c r="B11" s="11"/>
      <c r="C11" s="11"/>
      <c r="D11" s="12"/>
      <c r="E11" s="12"/>
      <c r="F11" s="11"/>
      <c r="G11" s="8"/>
      <c r="H11" s="11"/>
      <c r="I11" s="16"/>
      <c r="J11" s="11"/>
    </row>
    <row r="12" spans="1:10" ht="13.8">
      <c r="A12" s="8"/>
      <c r="B12" s="11"/>
      <c r="C12" s="11"/>
      <c r="D12" s="12"/>
      <c r="E12" s="12"/>
      <c r="F12" s="11"/>
      <c r="G12" s="8"/>
      <c r="H12" s="11"/>
      <c r="I12" s="16"/>
      <c r="J12" s="11"/>
    </row>
    <row r="13" spans="1:10" ht="13.8">
      <c r="A13" s="8"/>
      <c r="B13" s="11"/>
      <c r="C13" s="11"/>
      <c r="D13" s="12"/>
      <c r="E13" s="12"/>
      <c r="F13" s="11"/>
      <c r="G13" s="8"/>
      <c r="H13" s="96" t="s">
        <v>282</v>
      </c>
      <c r="I13" s="41">
        <v>1200</v>
      </c>
      <c r="J13" s="40"/>
    </row>
    <row r="14" spans="1:10" ht="13.8">
      <c r="A14" s="8"/>
      <c r="B14" s="38"/>
      <c r="C14" s="11"/>
      <c r="D14" s="12"/>
      <c r="E14" s="12"/>
      <c r="F14" s="11"/>
      <c r="G14" s="1"/>
      <c r="H14" s="1"/>
      <c r="I14" s="1"/>
      <c r="J14" s="1"/>
    </row>
    <row r="15" spans="1:10" ht="13.8">
      <c r="A15" s="8"/>
      <c r="B15" s="38"/>
      <c r="C15" s="11"/>
      <c r="D15" s="12"/>
      <c r="E15" s="12"/>
      <c r="F15" s="11"/>
      <c r="G15" s="1"/>
      <c r="H15" s="1"/>
      <c r="I15" s="1"/>
      <c r="J15" s="1"/>
    </row>
    <row r="16" spans="1:10" ht="13.8">
      <c r="A16" s="8"/>
      <c r="B16" s="11"/>
      <c r="C16" s="11"/>
      <c r="D16" s="16"/>
      <c r="E16" s="16"/>
      <c r="F16" s="11"/>
      <c r="G16" s="1"/>
      <c r="H16" s="19" t="s">
        <v>48</v>
      </c>
      <c r="I16" s="20">
        <f>I13-D19</f>
        <v>600</v>
      </c>
      <c r="J16" s="1"/>
    </row>
    <row r="17" spans="1:10" ht="13.8">
      <c r="A17" s="8"/>
      <c r="B17" s="11"/>
      <c r="C17" s="11"/>
      <c r="D17" s="16"/>
      <c r="E17" s="16"/>
      <c r="F17" s="11"/>
      <c r="G17" s="1"/>
      <c r="H17" s="19" t="s">
        <v>50</v>
      </c>
      <c r="I17" s="21">
        <f>I16/D19</f>
        <v>1</v>
      </c>
      <c r="J17" s="1"/>
    </row>
    <row r="18" spans="1:10" ht="13.8">
      <c r="A18" s="8"/>
      <c r="B18" s="11"/>
      <c r="C18" s="11"/>
      <c r="D18" s="16"/>
      <c r="E18" s="16"/>
      <c r="F18" s="11"/>
      <c r="G18" s="1"/>
      <c r="H18" s="1"/>
      <c r="I18" s="1"/>
      <c r="J18" s="1"/>
    </row>
    <row r="19" spans="1:10" ht="13.8">
      <c r="A19" s="8"/>
      <c r="B19" s="96" t="s">
        <v>282</v>
      </c>
      <c r="C19" s="40"/>
      <c r="D19" s="97">
        <f>SUM(D6:D14)</f>
        <v>600</v>
      </c>
      <c r="E19" s="41">
        <f>SUM(E7:E14)</f>
        <v>0</v>
      </c>
      <c r="F19" s="40"/>
      <c r="G19" s="1"/>
      <c r="H19" s="1"/>
      <c r="I19" s="1"/>
      <c r="J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5C4E-884A-4D69-AFF6-7A044894FB9C}">
  <sheetPr codeName="Sheet8">
    <outlinePr summaryBelow="0" summaryRight="0"/>
  </sheetPr>
  <dimension ref="A1:J19"/>
  <sheetViews>
    <sheetView workbookViewId="0"/>
  </sheetViews>
  <sheetFormatPr defaultColWidth="12.6640625" defaultRowHeight="15.75" customHeight="1"/>
  <cols>
    <col min="1" max="2" width="12.6640625" style="2"/>
    <col min="3" max="3" width="22.109375" style="2" customWidth="1"/>
    <col min="4" max="16384" width="12.6640625" style="2"/>
  </cols>
  <sheetData>
    <row r="1" spans="1:10" ht="13.8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94" t="s">
        <v>594</v>
      </c>
      <c r="C2" s="4"/>
      <c r="D2" s="1"/>
      <c r="E2" s="1"/>
      <c r="F2" s="1"/>
      <c r="G2" s="1"/>
      <c r="H2" s="1"/>
      <c r="I2" s="1"/>
      <c r="J2" s="1"/>
    </row>
    <row r="3" spans="1:10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1:10" ht="13.8">
      <c r="A4" s="1"/>
      <c r="B4" s="6"/>
      <c r="C4" s="6"/>
      <c r="D4" s="6"/>
      <c r="E4" s="6"/>
      <c r="F4" s="6"/>
      <c r="G4" s="1"/>
      <c r="H4" s="6" t="s">
        <v>595</v>
      </c>
      <c r="I4" s="6"/>
      <c r="J4" s="6"/>
    </row>
    <row r="5" spans="1:10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</row>
    <row r="6" spans="1:10" ht="13.8">
      <c r="A6" s="8"/>
      <c r="B6" s="15">
        <v>45574</v>
      </c>
      <c r="C6" s="11" t="s">
        <v>605</v>
      </c>
      <c r="D6" s="16">
        <v>1800</v>
      </c>
      <c r="E6" s="12">
        <v>0</v>
      </c>
      <c r="F6" s="11" t="s">
        <v>23</v>
      </c>
      <c r="G6" s="8"/>
      <c r="H6" s="38">
        <v>45635</v>
      </c>
      <c r="I6" s="16">
        <v>2800</v>
      </c>
      <c r="J6" s="11" t="s">
        <v>23</v>
      </c>
    </row>
    <row r="7" spans="1:10" ht="13.8">
      <c r="A7" s="8"/>
      <c r="B7" s="11"/>
      <c r="C7" s="11"/>
      <c r="D7" s="12"/>
      <c r="E7" s="12"/>
      <c r="F7" s="11"/>
      <c r="G7" s="8"/>
      <c r="H7" s="95"/>
      <c r="I7" s="16"/>
      <c r="J7" s="11"/>
    </row>
    <row r="8" spans="1:10" ht="13.8">
      <c r="A8" s="8"/>
      <c r="B8" s="11"/>
      <c r="C8" s="11"/>
      <c r="D8" s="12"/>
      <c r="E8" s="12"/>
      <c r="F8" s="11"/>
      <c r="G8" s="8"/>
      <c r="H8" s="11"/>
      <c r="I8" s="16"/>
      <c r="J8" s="11"/>
    </row>
    <row r="9" spans="1:10" ht="13.8">
      <c r="A9" s="8"/>
      <c r="B9" s="11"/>
      <c r="C9" s="11"/>
      <c r="D9" s="12"/>
      <c r="E9" s="12"/>
      <c r="F9" s="11"/>
      <c r="G9" s="8"/>
      <c r="H9" s="11"/>
      <c r="I9" s="16"/>
      <c r="J9" s="11"/>
    </row>
    <row r="10" spans="1:10" ht="13.8">
      <c r="A10" s="8"/>
      <c r="B10" s="11"/>
      <c r="C10" s="11"/>
      <c r="D10" s="12"/>
      <c r="E10" s="12"/>
      <c r="F10" s="11"/>
      <c r="G10" s="8"/>
      <c r="H10" s="11"/>
      <c r="I10" s="16"/>
      <c r="J10" s="11"/>
    </row>
    <row r="11" spans="1:10" ht="13.8">
      <c r="A11" s="8"/>
      <c r="B11" s="11"/>
      <c r="C11" s="11"/>
      <c r="D11" s="12"/>
      <c r="E11" s="12"/>
      <c r="F11" s="11"/>
      <c r="G11" s="8"/>
      <c r="H11" s="11"/>
      <c r="I11" s="16"/>
      <c r="J11" s="11"/>
    </row>
    <row r="12" spans="1:10" ht="13.8">
      <c r="A12" s="8"/>
      <c r="B12" s="11"/>
      <c r="C12" s="11"/>
      <c r="D12" s="12"/>
      <c r="E12" s="12"/>
      <c r="F12" s="11"/>
      <c r="G12" s="8"/>
      <c r="H12" s="11"/>
      <c r="I12" s="16"/>
      <c r="J12" s="11"/>
    </row>
    <row r="13" spans="1:10" ht="13.8">
      <c r="A13" s="8"/>
      <c r="B13" s="11"/>
      <c r="C13" s="11"/>
      <c r="D13" s="12"/>
      <c r="E13" s="12"/>
      <c r="F13" s="11"/>
      <c r="G13" s="8"/>
      <c r="H13" s="96" t="s">
        <v>282</v>
      </c>
      <c r="I13" s="41">
        <v>2800</v>
      </c>
      <c r="J13" s="40"/>
    </row>
    <row r="14" spans="1:10" ht="13.8">
      <c r="A14" s="8"/>
      <c r="B14" s="38"/>
      <c r="C14" s="11"/>
      <c r="D14" s="12"/>
      <c r="E14" s="12"/>
      <c r="F14" s="11"/>
      <c r="G14" s="1"/>
      <c r="H14" s="1"/>
      <c r="I14" s="1"/>
      <c r="J14" s="1"/>
    </row>
    <row r="15" spans="1:10" ht="13.8">
      <c r="A15" s="8"/>
      <c r="B15" s="38"/>
      <c r="C15" s="11"/>
      <c r="D15" s="12"/>
      <c r="E15" s="12"/>
      <c r="F15" s="11"/>
      <c r="G15" s="1"/>
      <c r="H15" s="1"/>
      <c r="I15" s="1"/>
      <c r="J15" s="1"/>
    </row>
    <row r="16" spans="1:10" ht="13.8">
      <c r="A16" s="8"/>
      <c r="B16" s="11"/>
      <c r="C16" s="11"/>
      <c r="D16" s="16"/>
      <c r="E16" s="16"/>
      <c r="F16" s="11"/>
      <c r="G16" s="1"/>
      <c r="H16" s="19" t="s">
        <v>48</v>
      </c>
      <c r="I16" s="20">
        <f>I13-D19</f>
        <v>1000</v>
      </c>
      <c r="J16" s="1"/>
    </row>
    <row r="17" spans="1:10" ht="13.8">
      <c r="A17" s="8"/>
      <c r="B17" s="11"/>
      <c r="C17" s="11"/>
      <c r="D17" s="16"/>
      <c r="E17" s="16"/>
      <c r="F17" s="11"/>
      <c r="G17" s="1"/>
      <c r="H17" s="19" t="s">
        <v>50</v>
      </c>
      <c r="I17" s="21">
        <f>I16/D19</f>
        <v>0.55555555555555558</v>
      </c>
      <c r="J17" s="1"/>
    </row>
    <row r="18" spans="1:10" ht="13.8">
      <c r="A18" s="8"/>
      <c r="B18" s="11"/>
      <c r="C18" s="11"/>
      <c r="D18" s="16"/>
      <c r="E18" s="16"/>
      <c r="F18" s="11"/>
      <c r="G18" s="1"/>
      <c r="H18" s="1"/>
      <c r="I18" s="1"/>
      <c r="J18" s="1"/>
    </row>
    <row r="19" spans="1:10" ht="13.8">
      <c r="A19" s="8"/>
      <c r="B19" s="96" t="s">
        <v>282</v>
      </c>
      <c r="C19" s="40"/>
      <c r="D19" s="97">
        <f>SUM(D6:D14)</f>
        <v>1800</v>
      </c>
      <c r="E19" s="41">
        <f>SUM(E7:E14)</f>
        <v>0</v>
      </c>
      <c r="F19" s="40"/>
      <c r="G19" s="1"/>
      <c r="H19" s="1"/>
      <c r="I19" s="1"/>
      <c r="J1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9AD9-F54C-452F-86E6-854A8CF834D5}">
  <sheetPr codeName="Sheet9">
    <outlinePr summaryBelow="0" summaryRight="0"/>
    <pageSetUpPr fitToPage="1"/>
  </sheetPr>
  <dimension ref="A1:J19"/>
  <sheetViews>
    <sheetView workbookViewId="0"/>
  </sheetViews>
  <sheetFormatPr defaultColWidth="12.6640625" defaultRowHeight="15.75" customHeight="1"/>
  <cols>
    <col min="1" max="2" width="12.6640625" style="2"/>
    <col min="3" max="3" width="27" style="2" customWidth="1"/>
    <col min="4" max="16384" width="12.6640625" style="2"/>
  </cols>
  <sheetData>
    <row r="1" spans="1:10" ht="13.8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94" t="s">
        <v>606</v>
      </c>
      <c r="C2" s="4"/>
      <c r="D2" s="47"/>
      <c r="E2" s="47"/>
      <c r="F2" s="1"/>
      <c r="G2" s="1"/>
      <c r="H2" s="1"/>
      <c r="I2" s="1"/>
      <c r="J2" s="1"/>
    </row>
    <row r="3" spans="1:10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1:10" ht="15.75" customHeight="1">
      <c r="A4" s="1"/>
      <c r="B4" s="6"/>
      <c r="C4" s="6"/>
      <c r="D4" s="6"/>
      <c r="E4" s="6"/>
      <c r="F4" s="6"/>
      <c r="G4" s="1"/>
      <c r="H4" s="7" t="s">
        <v>607</v>
      </c>
      <c r="I4" s="6"/>
      <c r="J4" s="6"/>
    </row>
    <row r="5" spans="1:10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</row>
    <row r="6" spans="1:10" ht="13.8">
      <c r="A6" s="8"/>
      <c r="B6" s="11" t="s">
        <v>608</v>
      </c>
      <c r="C6" s="11" t="s">
        <v>609</v>
      </c>
      <c r="D6" s="12">
        <v>577.5</v>
      </c>
      <c r="E6" s="12">
        <f t="shared" ref="E6:E9" si="0">D6/11</f>
        <v>52.5</v>
      </c>
      <c r="F6" s="11" t="s">
        <v>13</v>
      </c>
      <c r="G6" s="13"/>
      <c r="H6" s="30" t="s">
        <v>610</v>
      </c>
      <c r="I6" s="12">
        <v>3300</v>
      </c>
      <c r="J6" s="11" t="s">
        <v>23</v>
      </c>
    </row>
    <row r="7" spans="1:10" ht="13.8">
      <c r="A7" s="8"/>
      <c r="B7" s="11" t="s">
        <v>608</v>
      </c>
      <c r="C7" s="11" t="s">
        <v>611</v>
      </c>
      <c r="D7" s="12">
        <v>789.08</v>
      </c>
      <c r="E7" s="12">
        <f t="shared" si="0"/>
        <v>71.734545454545454</v>
      </c>
      <c r="F7" s="11" t="s">
        <v>13</v>
      </c>
      <c r="G7" s="8"/>
      <c r="H7" s="11"/>
      <c r="I7" s="16"/>
      <c r="J7" s="11"/>
    </row>
    <row r="8" spans="1:10" ht="13.8">
      <c r="A8" s="8"/>
      <c r="B8" s="11" t="s">
        <v>608</v>
      </c>
      <c r="C8" s="11" t="s">
        <v>612</v>
      </c>
      <c r="D8" s="12">
        <v>660</v>
      </c>
      <c r="E8" s="12">
        <f t="shared" si="0"/>
        <v>60</v>
      </c>
      <c r="F8" s="11" t="s">
        <v>13</v>
      </c>
      <c r="G8" s="99">
        <f>SUM(D6:D8)</f>
        <v>2026.58</v>
      </c>
      <c r="H8" s="11"/>
      <c r="I8" s="16"/>
      <c r="J8" s="11"/>
    </row>
    <row r="9" spans="1:10" ht="13.8">
      <c r="A9" s="8"/>
      <c r="B9" s="15">
        <v>45393</v>
      </c>
      <c r="C9" s="11" t="s">
        <v>613</v>
      </c>
      <c r="D9" s="12">
        <v>172.7</v>
      </c>
      <c r="E9" s="12">
        <f t="shared" si="0"/>
        <v>15.7</v>
      </c>
      <c r="F9" s="11" t="s">
        <v>13</v>
      </c>
      <c r="G9" s="8"/>
      <c r="H9" s="11"/>
      <c r="I9" s="16"/>
      <c r="J9" s="11"/>
    </row>
    <row r="10" spans="1:10" ht="13.8">
      <c r="A10" s="8"/>
      <c r="B10" s="15"/>
      <c r="C10" s="11"/>
      <c r="D10" s="12"/>
      <c r="E10" s="12"/>
      <c r="F10" s="11"/>
      <c r="G10" s="8"/>
      <c r="H10" s="17"/>
      <c r="I10" s="18">
        <f>SUM(I6:I8)</f>
        <v>3300</v>
      </c>
      <c r="J10" s="17"/>
    </row>
    <row r="11" spans="1:10" ht="13.8">
      <c r="A11" s="8"/>
      <c r="B11" s="15">
        <v>45393</v>
      </c>
      <c r="C11" s="11" t="s">
        <v>614</v>
      </c>
      <c r="D11" s="12">
        <v>250</v>
      </c>
      <c r="E11" s="12">
        <v>0</v>
      </c>
      <c r="F11" s="11" t="s">
        <v>23</v>
      </c>
      <c r="G11" s="1"/>
      <c r="H11" s="1"/>
      <c r="I11" s="1"/>
      <c r="J11" s="1"/>
    </row>
    <row r="12" spans="1:10" ht="13.8">
      <c r="A12" s="8"/>
      <c r="B12" s="15">
        <v>45393</v>
      </c>
      <c r="C12" s="11" t="s">
        <v>611</v>
      </c>
      <c r="D12" s="12">
        <v>70.81</v>
      </c>
      <c r="E12" s="12">
        <f t="shared" ref="E12:E13" si="1">D12/11</f>
        <v>6.4372727272727275</v>
      </c>
      <c r="F12" s="11" t="s">
        <v>13</v>
      </c>
      <c r="G12" s="1"/>
      <c r="H12" s="1"/>
      <c r="I12" s="1"/>
      <c r="J12" s="1"/>
    </row>
    <row r="13" spans="1:10" ht="13.8">
      <c r="A13" s="8"/>
      <c r="B13" s="15">
        <v>45454</v>
      </c>
      <c r="C13" s="11" t="s">
        <v>612</v>
      </c>
      <c r="D13" s="12">
        <v>250</v>
      </c>
      <c r="E13" s="12">
        <f t="shared" si="1"/>
        <v>22.727272727272727</v>
      </c>
      <c r="F13" s="11" t="s">
        <v>13</v>
      </c>
      <c r="G13" s="1"/>
      <c r="H13" s="1"/>
      <c r="I13" s="1"/>
      <c r="J13" s="1"/>
    </row>
    <row r="14" spans="1:10" ht="13.8">
      <c r="A14" s="8"/>
      <c r="B14" s="11"/>
      <c r="C14" s="11"/>
      <c r="D14" s="12"/>
      <c r="E14" s="12"/>
      <c r="F14" s="11"/>
      <c r="G14" s="1"/>
      <c r="H14" s="1"/>
      <c r="I14" s="1"/>
      <c r="J14" s="1"/>
    </row>
    <row r="15" spans="1:10" ht="13.8">
      <c r="A15" s="8"/>
      <c r="B15" s="38"/>
      <c r="C15" s="11"/>
      <c r="D15" s="12"/>
      <c r="E15" s="30"/>
      <c r="F15" s="11"/>
      <c r="G15" s="1"/>
      <c r="H15" s="1"/>
      <c r="I15" s="1"/>
      <c r="J15" s="1"/>
    </row>
    <row r="16" spans="1:10" ht="13.8">
      <c r="A16" s="8"/>
      <c r="B16" s="96"/>
      <c r="C16" s="40"/>
      <c r="D16" s="97">
        <f>SUM(D6:D13)</f>
        <v>2770.0899999999997</v>
      </c>
      <c r="E16" s="100"/>
      <c r="F16" s="40"/>
      <c r="G16" s="1"/>
      <c r="H16" s="1"/>
      <c r="I16" s="1"/>
      <c r="J16" s="1"/>
    </row>
    <row r="19" spans="3:4" ht="13.8">
      <c r="C19" s="42" t="s">
        <v>615</v>
      </c>
      <c r="D19" s="101">
        <v>3324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A8AC-F8A6-4B79-98E7-182E865F7810}">
  <sheetPr codeName="Sheet10">
    <outlinePr summaryBelow="0" summaryRight="0"/>
  </sheetPr>
  <dimension ref="A1:K20"/>
  <sheetViews>
    <sheetView workbookViewId="0"/>
  </sheetViews>
  <sheetFormatPr defaultColWidth="12.6640625" defaultRowHeight="15.75" customHeight="1"/>
  <cols>
    <col min="1" max="2" width="12.6640625" style="2"/>
    <col min="3" max="3" width="25.88671875" style="2" customWidth="1"/>
    <col min="4" max="16384" width="12.6640625" style="2"/>
  </cols>
  <sheetData>
    <row r="1" spans="1:11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/>
      <c r="B2" s="94" t="s">
        <v>616</v>
      </c>
      <c r="C2" s="4"/>
      <c r="D2" s="102"/>
      <c r="E2" s="1"/>
      <c r="F2" s="1"/>
      <c r="G2" s="1"/>
      <c r="H2" s="1"/>
      <c r="I2" s="1"/>
      <c r="J2" s="1"/>
      <c r="K2" s="1"/>
    </row>
    <row r="3" spans="1:11" ht="15.75" customHeight="1">
      <c r="A3" s="1"/>
      <c r="B3" s="5" t="s">
        <v>1</v>
      </c>
      <c r="C3" s="1"/>
      <c r="D3" s="1"/>
      <c r="E3" s="1"/>
      <c r="F3" s="1"/>
      <c r="G3" s="1"/>
      <c r="H3" s="1"/>
      <c r="I3" s="5" t="s">
        <v>2</v>
      </c>
      <c r="J3" s="1"/>
      <c r="K3" s="1"/>
    </row>
    <row r="4" spans="1:11" ht="15.75" customHeight="1">
      <c r="A4" s="1"/>
      <c r="B4" s="6"/>
      <c r="C4" s="6"/>
      <c r="D4" s="6"/>
      <c r="E4" s="6"/>
      <c r="F4" s="6"/>
      <c r="G4" s="1"/>
      <c r="H4" s="1"/>
      <c r="I4" s="7" t="s">
        <v>617</v>
      </c>
      <c r="J4" s="6"/>
      <c r="K4" s="6"/>
    </row>
    <row r="5" spans="1:11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26"/>
      <c r="H5" s="1"/>
      <c r="I5" s="103" t="s">
        <v>4</v>
      </c>
      <c r="J5" s="9" t="s">
        <v>9</v>
      </c>
      <c r="K5" s="9" t="s">
        <v>8</v>
      </c>
    </row>
    <row r="6" spans="1:11" ht="13.8">
      <c r="A6" s="8"/>
      <c r="B6" s="11" t="s">
        <v>102</v>
      </c>
      <c r="C6" s="11" t="s">
        <v>118</v>
      </c>
      <c r="D6" s="12">
        <v>95.95</v>
      </c>
      <c r="E6" s="12">
        <f t="shared" ref="E6:E9" si="0">D6/11</f>
        <v>8.7227272727272727</v>
      </c>
      <c r="F6" s="11" t="s">
        <v>78</v>
      </c>
      <c r="G6" s="1"/>
      <c r="H6" s="1"/>
      <c r="I6" s="104">
        <v>45484</v>
      </c>
      <c r="J6" s="16">
        <v>8855</v>
      </c>
      <c r="K6" s="11" t="s">
        <v>618</v>
      </c>
    </row>
    <row r="7" spans="1:11" ht="13.8">
      <c r="A7" s="8"/>
      <c r="B7" s="11" t="s">
        <v>107</v>
      </c>
      <c r="C7" s="11" t="s">
        <v>126</v>
      </c>
      <c r="D7" s="12">
        <v>101.05</v>
      </c>
      <c r="E7" s="12">
        <f t="shared" si="0"/>
        <v>9.1863636363636356</v>
      </c>
      <c r="F7" s="11" t="s">
        <v>78</v>
      </c>
      <c r="G7" s="1"/>
      <c r="H7" s="1"/>
      <c r="I7" s="105"/>
      <c r="J7" s="16"/>
      <c r="K7" s="11"/>
    </row>
    <row r="8" spans="1:11" ht="13.8">
      <c r="A8" s="8"/>
      <c r="B8" s="11" t="s">
        <v>107</v>
      </c>
      <c r="C8" s="11" t="s">
        <v>619</v>
      </c>
      <c r="D8" s="12">
        <v>224.17</v>
      </c>
      <c r="E8" s="12">
        <f t="shared" si="0"/>
        <v>20.379090909090909</v>
      </c>
      <c r="F8" s="11" t="s">
        <v>78</v>
      </c>
      <c r="G8" s="1"/>
      <c r="H8" s="1"/>
      <c r="I8" s="105"/>
      <c r="J8" s="16"/>
      <c r="K8" s="11"/>
    </row>
    <row r="9" spans="1:11" ht="13.8">
      <c r="A9" s="8"/>
      <c r="B9" s="11" t="s">
        <v>107</v>
      </c>
      <c r="C9" s="11" t="s">
        <v>620</v>
      </c>
      <c r="D9" s="12">
        <v>575</v>
      </c>
      <c r="E9" s="12">
        <f t="shared" si="0"/>
        <v>52.272727272727273</v>
      </c>
      <c r="F9" s="11" t="s">
        <v>298</v>
      </c>
      <c r="G9" s="1"/>
      <c r="H9" s="1"/>
      <c r="I9" s="105"/>
      <c r="J9" s="16"/>
      <c r="K9" s="11"/>
    </row>
    <row r="10" spans="1:11" ht="13.8">
      <c r="A10" s="8"/>
      <c r="B10" s="11" t="s">
        <v>114</v>
      </c>
      <c r="C10" s="11" t="s">
        <v>621</v>
      </c>
      <c r="D10" s="12">
        <v>1000</v>
      </c>
      <c r="E10" s="12">
        <v>0</v>
      </c>
      <c r="F10" s="11" t="s">
        <v>23</v>
      </c>
      <c r="G10" s="1"/>
      <c r="H10" s="1"/>
      <c r="I10" s="105"/>
      <c r="J10" s="16"/>
      <c r="K10" s="11"/>
    </row>
    <row r="11" spans="1:11" ht="13.8">
      <c r="A11" s="8"/>
      <c r="B11" s="11" t="s">
        <v>114</v>
      </c>
      <c r="C11" s="11" t="s">
        <v>622</v>
      </c>
      <c r="D11" s="12">
        <v>660</v>
      </c>
      <c r="E11" s="12">
        <f>D11/11</f>
        <v>60</v>
      </c>
      <c r="F11" s="33" t="s">
        <v>86</v>
      </c>
      <c r="G11" s="1"/>
      <c r="H11" s="1"/>
      <c r="I11" s="105"/>
      <c r="J11" s="16"/>
      <c r="K11" s="11"/>
    </row>
    <row r="12" spans="1:11" ht="13.8">
      <c r="A12" s="8"/>
      <c r="B12" s="11" t="s">
        <v>122</v>
      </c>
      <c r="C12" s="11" t="s">
        <v>623</v>
      </c>
      <c r="D12" s="12">
        <v>4500</v>
      </c>
      <c r="E12" s="12">
        <v>0</v>
      </c>
      <c r="F12" s="11" t="s">
        <v>23</v>
      </c>
      <c r="G12" s="1"/>
      <c r="H12" s="1"/>
      <c r="I12" s="105"/>
      <c r="J12" s="16"/>
      <c r="K12" s="11"/>
    </row>
    <row r="13" spans="1:11" ht="13.8">
      <c r="A13" s="8"/>
      <c r="B13" s="11" t="s">
        <v>122</v>
      </c>
      <c r="C13" s="11" t="s">
        <v>624</v>
      </c>
      <c r="D13" s="12">
        <v>770</v>
      </c>
      <c r="E13" s="12">
        <f>D13/11</f>
        <v>70</v>
      </c>
      <c r="F13" s="33" t="s">
        <v>86</v>
      </c>
      <c r="G13" s="1"/>
      <c r="H13" s="1"/>
      <c r="I13" s="105"/>
      <c r="J13" s="16"/>
      <c r="K13" s="11"/>
    </row>
    <row r="14" spans="1:11" ht="13.8">
      <c r="A14" s="8"/>
      <c r="B14" s="11" t="s">
        <v>122</v>
      </c>
      <c r="C14" s="11" t="s">
        <v>625</v>
      </c>
      <c r="D14" s="12">
        <v>250</v>
      </c>
      <c r="E14" s="12">
        <v>0</v>
      </c>
      <c r="F14" s="11" t="s">
        <v>23</v>
      </c>
      <c r="G14" s="1"/>
      <c r="H14" s="1"/>
      <c r="I14" s="106" t="s">
        <v>63</v>
      </c>
      <c r="J14" s="107">
        <f>SUM(J6:J11)</f>
        <v>8855</v>
      </c>
      <c r="K14" s="108"/>
    </row>
    <row r="15" spans="1:11" ht="13.8">
      <c r="A15" s="8"/>
      <c r="B15" s="11" t="s">
        <v>124</v>
      </c>
      <c r="C15" s="11" t="s">
        <v>626</v>
      </c>
      <c r="D15" s="12">
        <v>187</v>
      </c>
      <c r="E15" s="12">
        <f>D15/11</f>
        <v>17</v>
      </c>
      <c r="F15" s="33" t="s">
        <v>86</v>
      </c>
      <c r="G15" s="1"/>
      <c r="H15" s="1"/>
      <c r="I15" s="1"/>
      <c r="J15" s="1"/>
      <c r="K15" s="1"/>
    </row>
    <row r="16" spans="1:11" ht="13.8">
      <c r="A16" s="8"/>
      <c r="B16" s="11"/>
      <c r="C16" s="11"/>
      <c r="D16" s="16"/>
      <c r="E16" s="16"/>
      <c r="F16" s="11"/>
      <c r="G16" s="1"/>
      <c r="H16" s="1"/>
      <c r="I16" s="1"/>
      <c r="J16" s="1"/>
      <c r="K16" s="1"/>
    </row>
    <row r="17" spans="1:11" ht="13.8">
      <c r="A17" s="8"/>
      <c r="B17" s="11"/>
      <c r="C17" s="11"/>
      <c r="D17" s="16"/>
      <c r="E17" s="16"/>
      <c r="F17" s="11"/>
      <c r="G17" s="1"/>
      <c r="H17" s="1"/>
      <c r="I17" s="1"/>
      <c r="J17" s="1"/>
      <c r="K17" s="1"/>
    </row>
    <row r="18" spans="1:11" ht="13.8">
      <c r="A18" s="8"/>
      <c r="B18" s="96" t="s">
        <v>282</v>
      </c>
      <c r="C18" s="40"/>
      <c r="D18" s="109">
        <f t="shared" ref="D18:E18" si="1">SUM(D10:D17)</f>
        <v>7367</v>
      </c>
      <c r="E18" s="41">
        <f t="shared" si="1"/>
        <v>147</v>
      </c>
      <c r="F18" s="40"/>
      <c r="G18" s="1"/>
      <c r="H18" s="1"/>
      <c r="I18" s="110" t="s">
        <v>627</v>
      </c>
      <c r="J18" s="111">
        <f>J14-D18</f>
        <v>1488</v>
      </c>
      <c r="K18" s="1"/>
    </row>
    <row r="19" spans="1:11" ht="13.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3.8">
      <c r="C20" s="42" t="s">
        <v>628</v>
      </c>
      <c r="D20" s="112">
        <v>8050</v>
      </c>
    </row>
  </sheetData>
  <dataValidations count="1">
    <dataValidation type="list" allowBlank="1" showErrorMessage="1" sqref="F6:F15" xr:uid="{A1BEE685-0A50-4DF7-93F6-BBC96536E9D9}">
      <formula1>"TRANSFER ,CASH,CARD,AMEX Pay.com.au,AMEX"</formula1>
    </dataValidation>
  </dataValidations>
  <hyperlinks>
    <hyperlink ref="F11" r:id="rId1" xr:uid="{9A244938-5032-4864-A3AA-319E47E246E5}"/>
    <hyperlink ref="F13" r:id="rId2" xr:uid="{48BD86DC-1DA7-43C6-B68A-DB0C30B2A584}"/>
    <hyperlink ref="F15" r:id="rId3" xr:uid="{296626FA-3C9F-44F6-AFA6-7CCF15DDD0C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5D9E-91F3-4231-9255-EBC4D86B8FFF}">
  <sheetPr codeName="Sheet11">
    <outlinePr summaryBelow="0" summaryRight="0"/>
  </sheetPr>
  <dimension ref="A1:L71"/>
  <sheetViews>
    <sheetView workbookViewId="0"/>
  </sheetViews>
  <sheetFormatPr defaultColWidth="12.6640625" defaultRowHeight="15.75" customHeight="1"/>
  <cols>
    <col min="1" max="1" width="6.6640625" style="2" customWidth="1"/>
    <col min="2" max="2" width="12.6640625" style="2"/>
    <col min="3" max="3" width="40.88671875" style="2" customWidth="1"/>
    <col min="4" max="16384" width="12.6640625" style="2"/>
  </cols>
  <sheetData>
    <row r="1" spans="1:11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/>
      <c r="B2" s="3" t="s">
        <v>629</v>
      </c>
      <c r="C2" s="4"/>
      <c r="D2" s="4"/>
      <c r="E2" s="1"/>
      <c r="F2" s="1"/>
      <c r="G2" s="1"/>
      <c r="H2" s="1"/>
      <c r="I2" s="1"/>
      <c r="J2" s="1"/>
      <c r="K2" s="1"/>
    </row>
    <row r="3" spans="1:11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  <c r="K3" s="1"/>
    </row>
    <row r="4" spans="1:11" ht="15.75" customHeight="1">
      <c r="A4" s="1"/>
      <c r="B4" s="6"/>
      <c r="C4" s="6"/>
      <c r="D4" s="6"/>
      <c r="E4" s="6"/>
      <c r="F4" s="6"/>
      <c r="G4" s="1"/>
      <c r="H4" s="7" t="s">
        <v>630</v>
      </c>
      <c r="I4" s="6"/>
      <c r="J4" s="6"/>
      <c r="K4" s="1"/>
    </row>
    <row r="5" spans="1:11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H5" s="9" t="s">
        <v>4</v>
      </c>
      <c r="I5" s="9" t="s">
        <v>9</v>
      </c>
      <c r="J5" s="9" t="s">
        <v>8</v>
      </c>
      <c r="K5" s="10" t="s">
        <v>10</v>
      </c>
    </row>
    <row r="6" spans="1:11" ht="13.8">
      <c r="A6" s="8"/>
      <c r="B6" s="32">
        <v>45637</v>
      </c>
      <c r="C6" s="11" t="s">
        <v>631</v>
      </c>
      <c r="D6" s="12">
        <v>810</v>
      </c>
      <c r="E6" s="12">
        <f t="shared" ref="E6:E7" si="0">D6/11</f>
        <v>73.63636363636364</v>
      </c>
      <c r="F6" s="33" t="s">
        <v>86</v>
      </c>
      <c r="G6" s="8"/>
      <c r="H6" s="11" t="s">
        <v>632</v>
      </c>
      <c r="I6" s="12">
        <v>25000</v>
      </c>
      <c r="J6" s="11" t="s">
        <v>13</v>
      </c>
      <c r="K6" s="44">
        <v>1</v>
      </c>
    </row>
    <row r="7" spans="1:11" ht="13.8">
      <c r="A7" s="8"/>
      <c r="B7" s="32">
        <v>45637</v>
      </c>
      <c r="C7" s="11" t="s">
        <v>135</v>
      </c>
      <c r="D7" s="12">
        <v>54.35</v>
      </c>
      <c r="E7" s="12">
        <f t="shared" si="0"/>
        <v>4.9409090909090914</v>
      </c>
      <c r="F7" s="33" t="s">
        <v>86</v>
      </c>
      <c r="G7" s="8"/>
      <c r="H7" s="11" t="s">
        <v>124</v>
      </c>
      <c r="I7" s="12">
        <v>24995</v>
      </c>
      <c r="J7" s="11" t="s">
        <v>13</v>
      </c>
      <c r="K7" s="44">
        <v>2</v>
      </c>
    </row>
    <row r="8" spans="1:11" ht="13.8">
      <c r="A8" s="8"/>
      <c r="B8" s="32">
        <v>45637</v>
      </c>
      <c r="C8" s="11" t="s">
        <v>166</v>
      </c>
      <c r="D8" s="12">
        <v>250</v>
      </c>
      <c r="E8" s="12">
        <v>0</v>
      </c>
      <c r="F8" s="11" t="s">
        <v>23</v>
      </c>
      <c r="G8" s="8"/>
      <c r="H8" s="11" t="s">
        <v>633</v>
      </c>
      <c r="I8" s="12">
        <v>30300</v>
      </c>
      <c r="J8" s="11" t="s">
        <v>23</v>
      </c>
      <c r="K8" s="44">
        <v>3</v>
      </c>
    </row>
    <row r="9" spans="1:11" ht="13.8">
      <c r="A9" s="8"/>
      <c r="B9" s="11" t="s">
        <v>634</v>
      </c>
      <c r="C9" s="11" t="s">
        <v>135</v>
      </c>
      <c r="D9" s="12">
        <v>48.64</v>
      </c>
      <c r="E9" s="12">
        <f t="shared" ref="E9:E12" si="1">D9/11</f>
        <v>4.4218181818181819</v>
      </c>
      <c r="F9" s="33" t="s">
        <v>86</v>
      </c>
      <c r="G9" s="8"/>
      <c r="H9" s="11" t="s">
        <v>635</v>
      </c>
      <c r="I9" s="12">
        <v>18450</v>
      </c>
      <c r="J9" s="11" t="s">
        <v>23</v>
      </c>
      <c r="K9" s="44" t="s">
        <v>636</v>
      </c>
    </row>
    <row r="10" spans="1:11" ht="13.8">
      <c r="A10" s="8"/>
      <c r="B10" s="11" t="s">
        <v>140</v>
      </c>
      <c r="C10" s="11" t="s">
        <v>637</v>
      </c>
      <c r="D10" s="12">
        <v>4400</v>
      </c>
      <c r="E10" s="12">
        <f t="shared" si="1"/>
        <v>400</v>
      </c>
      <c r="F10" s="33" t="s">
        <v>86</v>
      </c>
      <c r="G10" s="8"/>
      <c r="H10" s="11" t="s">
        <v>578</v>
      </c>
      <c r="I10" s="12">
        <v>30300</v>
      </c>
      <c r="J10" s="11" t="s">
        <v>23</v>
      </c>
      <c r="K10" s="44">
        <v>4</v>
      </c>
    </row>
    <row r="11" spans="1:11" ht="13.8">
      <c r="A11" s="8"/>
      <c r="B11" s="11" t="s">
        <v>140</v>
      </c>
      <c r="C11" s="11" t="s">
        <v>638</v>
      </c>
      <c r="D11" s="12">
        <v>4211.68</v>
      </c>
      <c r="E11" s="12">
        <f t="shared" si="1"/>
        <v>382.88000000000005</v>
      </c>
      <c r="F11" s="11" t="s">
        <v>78</v>
      </c>
      <c r="G11" s="8"/>
      <c r="H11" s="11"/>
      <c r="I11" s="12">
        <v>30300</v>
      </c>
      <c r="J11" s="11" t="s">
        <v>23</v>
      </c>
      <c r="K11" s="44">
        <v>5</v>
      </c>
    </row>
    <row r="12" spans="1:11" ht="13.8">
      <c r="A12" s="8"/>
      <c r="B12" s="11" t="s">
        <v>142</v>
      </c>
      <c r="C12" s="11" t="s">
        <v>639</v>
      </c>
      <c r="D12" s="12">
        <v>1650</v>
      </c>
      <c r="E12" s="12">
        <f t="shared" si="1"/>
        <v>150</v>
      </c>
      <c r="F12" s="33" t="s">
        <v>86</v>
      </c>
      <c r="G12" s="8"/>
      <c r="H12" s="11"/>
      <c r="I12" s="12"/>
      <c r="J12" s="11"/>
      <c r="K12" s="44"/>
    </row>
    <row r="13" spans="1:11" ht="13.8">
      <c r="A13" s="8"/>
      <c r="B13" s="11" t="s">
        <v>142</v>
      </c>
      <c r="C13" s="11" t="s">
        <v>640</v>
      </c>
      <c r="D13" s="12">
        <v>750</v>
      </c>
      <c r="E13" s="12">
        <v>0</v>
      </c>
      <c r="F13" s="11" t="s">
        <v>23</v>
      </c>
      <c r="G13" s="8"/>
      <c r="H13" s="11"/>
      <c r="I13" s="12"/>
      <c r="J13" s="11"/>
      <c r="K13" s="44"/>
    </row>
    <row r="14" spans="1:11" ht="13.8">
      <c r="A14" s="8"/>
      <c r="B14" s="11" t="s">
        <v>146</v>
      </c>
      <c r="C14" s="11" t="s">
        <v>641</v>
      </c>
      <c r="D14" s="12">
        <v>1391.75</v>
      </c>
      <c r="E14" s="12">
        <f t="shared" ref="E14:E16" si="2">D14/11</f>
        <v>126.52272727272727</v>
      </c>
      <c r="F14" s="33" t="s">
        <v>86</v>
      </c>
      <c r="G14" s="8"/>
      <c r="H14" s="113"/>
      <c r="I14" s="114"/>
      <c r="J14" s="113"/>
      <c r="K14" s="113"/>
    </row>
    <row r="15" spans="1:11" ht="13.8">
      <c r="A15" s="8"/>
      <c r="B15" s="11" t="s">
        <v>540</v>
      </c>
      <c r="C15" s="11" t="s">
        <v>642</v>
      </c>
      <c r="D15" s="12">
        <v>1760</v>
      </c>
      <c r="E15" s="12">
        <f t="shared" si="2"/>
        <v>160</v>
      </c>
      <c r="F15" s="33" t="s">
        <v>86</v>
      </c>
      <c r="G15" s="8"/>
      <c r="H15" s="113"/>
      <c r="I15" s="114">
        <f>SUM(I6:Z13)</f>
        <v>159360</v>
      </c>
      <c r="J15" s="113"/>
      <c r="K15" s="113"/>
    </row>
    <row r="16" spans="1:11" ht="13.8">
      <c r="A16" s="8"/>
      <c r="B16" s="11" t="s">
        <v>540</v>
      </c>
      <c r="C16" s="11" t="s">
        <v>643</v>
      </c>
      <c r="D16" s="12">
        <v>599.4</v>
      </c>
      <c r="E16" s="12">
        <f t="shared" si="2"/>
        <v>54.490909090909092</v>
      </c>
      <c r="F16" s="33" t="s">
        <v>86</v>
      </c>
      <c r="G16" s="1"/>
      <c r="H16" s="115"/>
      <c r="I16" s="116"/>
      <c r="J16" s="1"/>
      <c r="K16" s="117"/>
    </row>
    <row r="17" spans="1:12" ht="13.8">
      <c r="A17" s="8"/>
      <c r="B17" s="11" t="s">
        <v>540</v>
      </c>
      <c r="C17" s="11" t="s">
        <v>644</v>
      </c>
      <c r="D17" s="12">
        <v>600</v>
      </c>
      <c r="E17" s="12">
        <v>0</v>
      </c>
      <c r="F17" s="11" t="s">
        <v>23</v>
      </c>
      <c r="G17" s="1"/>
      <c r="H17" s="115"/>
      <c r="I17" s="116"/>
      <c r="J17" s="1"/>
      <c r="K17" s="117"/>
    </row>
    <row r="18" spans="1:12" ht="13.8">
      <c r="A18" s="8"/>
      <c r="B18" s="11" t="s">
        <v>540</v>
      </c>
      <c r="C18" s="11" t="s">
        <v>645</v>
      </c>
      <c r="D18" s="12">
        <v>553.52</v>
      </c>
      <c r="E18" s="12">
        <f t="shared" ref="E18:E19" si="3">D18/11</f>
        <v>50.32</v>
      </c>
      <c r="F18" s="11" t="s">
        <v>78</v>
      </c>
      <c r="G18" s="1"/>
      <c r="H18" s="115"/>
      <c r="I18" s="116"/>
      <c r="J18" s="1"/>
      <c r="K18" s="117"/>
    </row>
    <row r="19" spans="1:12" ht="13.8">
      <c r="A19" s="8"/>
      <c r="B19" s="11" t="s">
        <v>646</v>
      </c>
      <c r="C19" s="11" t="s">
        <v>647</v>
      </c>
      <c r="D19" s="12">
        <v>1650</v>
      </c>
      <c r="E19" s="12">
        <f t="shared" si="3"/>
        <v>150</v>
      </c>
      <c r="F19" s="33" t="s">
        <v>86</v>
      </c>
      <c r="G19" s="1"/>
      <c r="H19" s="115"/>
      <c r="I19" s="116"/>
      <c r="J19" s="1"/>
      <c r="K19" s="117"/>
    </row>
    <row r="20" spans="1:12" ht="13.8">
      <c r="A20" s="8"/>
      <c r="B20" s="11" t="s">
        <v>646</v>
      </c>
      <c r="C20" s="11" t="s">
        <v>648</v>
      </c>
      <c r="D20" s="12">
        <v>1000</v>
      </c>
      <c r="E20" s="12">
        <v>0</v>
      </c>
      <c r="F20" s="11" t="s">
        <v>23</v>
      </c>
      <c r="G20" s="1"/>
      <c r="H20" s="115"/>
      <c r="I20" s="118"/>
      <c r="J20" s="1"/>
      <c r="K20" s="1"/>
    </row>
    <row r="21" spans="1:12" ht="15.75" customHeight="1">
      <c r="A21" s="8"/>
      <c r="B21" s="11" t="s">
        <v>646</v>
      </c>
      <c r="C21" s="11" t="s">
        <v>621</v>
      </c>
      <c r="D21" s="12">
        <v>1000</v>
      </c>
      <c r="E21" s="12">
        <v>0</v>
      </c>
      <c r="F21" s="11" t="s">
        <v>23</v>
      </c>
      <c r="G21" s="1"/>
      <c r="H21" s="5" t="s">
        <v>649</v>
      </c>
      <c r="I21" s="118"/>
      <c r="J21" s="1"/>
      <c r="K21" s="1"/>
    </row>
    <row r="22" spans="1:12" ht="15.75" customHeight="1">
      <c r="A22" s="8"/>
      <c r="B22" s="14" t="s">
        <v>155</v>
      </c>
      <c r="C22" s="11" t="s">
        <v>650</v>
      </c>
      <c r="D22" s="12">
        <v>1030</v>
      </c>
      <c r="E22" s="12">
        <f t="shared" ref="E22:E23" si="4">D22/11</f>
        <v>93.63636363636364</v>
      </c>
      <c r="F22" s="33" t="s">
        <v>86</v>
      </c>
      <c r="G22" s="1"/>
      <c r="H22" s="7" t="s">
        <v>296</v>
      </c>
      <c r="I22" s="118"/>
      <c r="J22" s="1"/>
      <c r="K22" s="1"/>
    </row>
    <row r="23" spans="1:12" ht="15.75" customHeight="1">
      <c r="A23" s="8"/>
      <c r="B23" s="14" t="s">
        <v>159</v>
      </c>
      <c r="C23" s="11" t="s">
        <v>651</v>
      </c>
      <c r="D23" s="12">
        <v>42.63</v>
      </c>
      <c r="E23" s="12">
        <f t="shared" si="4"/>
        <v>3.8754545454545455</v>
      </c>
      <c r="F23" s="11" t="s">
        <v>78</v>
      </c>
      <c r="G23" s="8"/>
      <c r="H23" s="9" t="s">
        <v>4</v>
      </c>
      <c r="I23" s="10" t="s">
        <v>9</v>
      </c>
      <c r="J23" s="10" t="s">
        <v>7</v>
      </c>
      <c r="K23" s="10" t="s">
        <v>8</v>
      </c>
      <c r="L23" s="10" t="s">
        <v>652</v>
      </c>
    </row>
    <row r="24" spans="1:12" ht="13.8">
      <c r="A24" s="8"/>
      <c r="B24" s="32">
        <v>45303</v>
      </c>
      <c r="C24" s="11" t="s">
        <v>640</v>
      </c>
      <c r="D24" s="12">
        <v>750</v>
      </c>
      <c r="E24" s="12">
        <v>0</v>
      </c>
      <c r="F24" s="11" t="s">
        <v>23</v>
      </c>
      <c r="G24" s="8"/>
      <c r="H24" s="11" t="s">
        <v>653</v>
      </c>
      <c r="I24" s="16">
        <v>5000</v>
      </c>
      <c r="J24" s="31">
        <v>0</v>
      </c>
      <c r="K24" s="11" t="s">
        <v>23</v>
      </c>
      <c r="L24" s="11" t="s">
        <v>303</v>
      </c>
    </row>
    <row r="25" spans="1:12" ht="13.8">
      <c r="A25" s="8"/>
      <c r="B25" s="32">
        <v>45303</v>
      </c>
      <c r="C25" s="11" t="s">
        <v>143</v>
      </c>
      <c r="D25" s="12">
        <v>750</v>
      </c>
      <c r="E25" s="12">
        <v>0</v>
      </c>
      <c r="F25" s="11" t="s">
        <v>23</v>
      </c>
      <c r="G25" s="8"/>
      <c r="H25" s="11" t="s">
        <v>199</v>
      </c>
      <c r="I25" s="16">
        <v>5300</v>
      </c>
      <c r="J25" s="31">
        <v>0</v>
      </c>
      <c r="K25" s="11" t="s">
        <v>23</v>
      </c>
      <c r="L25" s="11" t="s">
        <v>303</v>
      </c>
    </row>
    <row r="26" spans="1:12" ht="13.8">
      <c r="A26" s="8"/>
      <c r="B26" s="32">
        <v>45303</v>
      </c>
      <c r="C26" s="11" t="s">
        <v>654</v>
      </c>
      <c r="D26" s="12">
        <v>1100</v>
      </c>
      <c r="E26" s="12">
        <f t="shared" ref="E26:E27" si="5">D26/11</f>
        <v>100</v>
      </c>
      <c r="F26" s="33" t="s">
        <v>86</v>
      </c>
      <c r="G26" s="8"/>
      <c r="H26" s="11"/>
      <c r="I26" s="16"/>
      <c r="J26" s="11"/>
      <c r="K26" s="11"/>
      <c r="L26" s="11"/>
    </row>
    <row r="27" spans="1:12" ht="13.8">
      <c r="A27" s="8"/>
      <c r="B27" s="32">
        <v>45363</v>
      </c>
      <c r="C27" s="11" t="s">
        <v>655</v>
      </c>
      <c r="D27" s="12">
        <v>133.21</v>
      </c>
      <c r="E27" s="12">
        <f t="shared" si="5"/>
        <v>12.110000000000001</v>
      </c>
      <c r="F27" s="11" t="s">
        <v>78</v>
      </c>
      <c r="G27" s="8"/>
      <c r="H27" s="11"/>
      <c r="I27" s="16"/>
      <c r="J27" s="11"/>
      <c r="K27" s="11"/>
      <c r="L27" s="11"/>
    </row>
    <row r="28" spans="1:12" ht="13.8">
      <c r="A28" s="8"/>
      <c r="B28" s="32">
        <v>45394</v>
      </c>
      <c r="C28" s="11" t="s">
        <v>656</v>
      </c>
      <c r="D28" s="12">
        <v>10000</v>
      </c>
      <c r="E28" s="12">
        <v>0</v>
      </c>
      <c r="F28" s="11" t="s">
        <v>23</v>
      </c>
      <c r="G28" s="8"/>
      <c r="H28" s="11"/>
      <c r="I28" s="16"/>
      <c r="J28" s="11"/>
      <c r="K28" s="11"/>
      <c r="L28" s="11"/>
    </row>
    <row r="29" spans="1:12" ht="13.8">
      <c r="A29" s="8"/>
      <c r="B29" s="32">
        <v>45516</v>
      </c>
      <c r="C29" s="11" t="s">
        <v>164</v>
      </c>
      <c r="D29" s="12">
        <v>550</v>
      </c>
      <c r="E29" s="12">
        <f t="shared" ref="E29:E30" si="6">D29/11</f>
        <v>50</v>
      </c>
      <c r="F29" s="33" t="s">
        <v>86</v>
      </c>
      <c r="G29" s="8"/>
      <c r="H29" s="11"/>
      <c r="I29" s="16"/>
      <c r="J29" s="11"/>
      <c r="K29" s="11"/>
      <c r="L29" s="11"/>
    </row>
    <row r="30" spans="1:12" ht="13.8">
      <c r="A30" s="8"/>
      <c r="B30" s="32">
        <v>45608</v>
      </c>
      <c r="C30" s="11" t="s">
        <v>657</v>
      </c>
      <c r="D30" s="12">
        <v>3300</v>
      </c>
      <c r="E30" s="12">
        <f t="shared" si="6"/>
        <v>300</v>
      </c>
      <c r="F30" s="33" t="s">
        <v>86</v>
      </c>
      <c r="G30" s="8"/>
      <c r="H30" s="11"/>
      <c r="I30" s="16"/>
      <c r="J30" s="11"/>
      <c r="K30" s="11"/>
      <c r="L30" s="11"/>
    </row>
    <row r="31" spans="1:12" ht="13.8">
      <c r="A31" s="8"/>
      <c r="B31" s="14" t="s">
        <v>553</v>
      </c>
      <c r="C31" s="11" t="s">
        <v>658</v>
      </c>
      <c r="D31" s="12">
        <v>600</v>
      </c>
      <c r="E31" s="12">
        <v>0</v>
      </c>
      <c r="F31" s="11" t="s">
        <v>23</v>
      </c>
      <c r="G31" s="8"/>
      <c r="H31" s="11"/>
      <c r="I31" s="16"/>
      <c r="J31" s="11"/>
      <c r="K31" s="11"/>
      <c r="L31" s="11"/>
    </row>
    <row r="32" spans="1:12" ht="13.8">
      <c r="A32" s="8"/>
      <c r="B32" s="14" t="s">
        <v>659</v>
      </c>
      <c r="C32" s="11" t="s">
        <v>660</v>
      </c>
      <c r="D32" s="12">
        <v>5000</v>
      </c>
      <c r="E32" s="12">
        <v>0</v>
      </c>
      <c r="F32" s="11" t="s">
        <v>23</v>
      </c>
      <c r="G32" s="8"/>
      <c r="H32" s="11"/>
      <c r="I32" s="16"/>
      <c r="J32" s="11"/>
      <c r="K32" s="11"/>
      <c r="L32" s="11"/>
    </row>
    <row r="33" spans="1:12" ht="13.8">
      <c r="A33" s="8"/>
      <c r="B33" s="14" t="s">
        <v>653</v>
      </c>
      <c r="C33" s="39" t="s">
        <v>557</v>
      </c>
      <c r="D33" s="12">
        <v>5000</v>
      </c>
      <c r="E33" s="12">
        <v>0</v>
      </c>
      <c r="F33" s="11" t="s">
        <v>23</v>
      </c>
      <c r="G33" s="8"/>
      <c r="H33" s="11"/>
      <c r="I33" s="16"/>
      <c r="J33" s="11"/>
      <c r="K33" s="11"/>
      <c r="L33" s="11"/>
    </row>
    <row r="34" spans="1:12" ht="13.8">
      <c r="A34" s="8"/>
      <c r="B34" s="14" t="s">
        <v>176</v>
      </c>
      <c r="C34" s="11" t="s">
        <v>661</v>
      </c>
      <c r="D34" s="12">
        <v>3600</v>
      </c>
      <c r="E34" s="12">
        <f>D34/11</f>
        <v>327.27272727272725</v>
      </c>
      <c r="F34" s="33" t="s">
        <v>86</v>
      </c>
      <c r="G34" s="8"/>
      <c r="H34" s="11"/>
      <c r="I34" s="16"/>
      <c r="J34" s="11"/>
      <c r="K34" s="11"/>
      <c r="L34" s="11"/>
    </row>
    <row r="35" spans="1:12" ht="13.8">
      <c r="A35" s="8"/>
      <c r="B35" s="14" t="s">
        <v>176</v>
      </c>
      <c r="C35" s="11" t="s">
        <v>189</v>
      </c>
      <c r="D35" s="12">
        <v>250</v>
      </c>
      <c r="E35" s="12">
        <v>0</v>
      </c>
      <c r="F35" s="11" t="s">
        <v>23</v>
      </c>
      <c r="G35" s="8"/>
      <c r="H35" s="11"/>
      <c r="I35" s="16"/>
      <c r="J35" s="11"/>
      <c r="K35" s="11"/>
      <c r="L35" s="11"/>
    </row>
    <row r="36" spans="1:12" ht="13.8">
      <c r="A36" s="8"/>
      <c r="B36" s="14" t="s">
        <v>176</v>
      </c>
      <c r="C36" s="11" t="s">
        <v>662</v>
      </c>
      <c r="D36" s="12">
        <v>282.60000000000002</v>
      </c>
      <c r="E36" s="12">
        <f>D36/11</f>
        <v>25.690909090909091</v>
      </c>
      <c r="F36" s="33" t="s">
        <v>86</v>
      </c>
      <c r="G36" s="8"/>
      <c r="H36" s="17"/>
      <c r="I36" s="18"/>
      <c r="J36" s="17"/>
      <c r="K36" s="17"/>
      <c r="L36" s="17"/>
    </row>
    <row r="37" spans="1:12" ht="13.8">
      <c r="A37" s="8"/>
      <c r="B37" s="15">
        <v>45778</v>
      </c>
      <c r="C37" s="11" t="s">
        <v>166</v>
      </c>
      <c r="D37" s="12">
        <v>250</v>
      </c>
      <c r="E37" s="12">
        <v>0</v>
      </c>
      <c r="F37" s="11" t="s">
        <v>23</v>
      </c>
      <c r="G37" s="1"/>
      <c r="H37" s="1"/>
      <c r="I37" s="1"/>
      <c r="J37" s="1"/>
      <c r="K37" s="1"/>
    </row>
    <row r="38" spans="1:12" ht="13.8">
      <c r="A38" s="8"/>
      <c r="B38" s="15">
        <v>45778</v>
      </c>
      <c r="C38" s="11" t="s">
        <v>663</v>
      </c>
      <c r="D38" s="12">
        <v>791.43</v>
      </c>
      <c r="E38" s="12">
        <f t="shared" ref="E38:E39" si="7">D38/11</f>
        <v>71.948181818181808</v>
      </c>
      <c r="F38" s="33" t="s">
        <v>86</v>
      </c>
      <c r="G38" s="1"/>
      <c r="H38" s="1"/>
      <c r="I38" s="1"/>
      <c r="J38" s="1"/>
      <c r="K38" s="1"/>
    </row>
    <row r="39" spans="1:12" ht="13.8">
      <c r="A39" s="8"/>
      <c r="B39" s="15">
        <v>45870</v>
      </c>
      <c r="C39" s="11" t="s">
        <v>664</v>
      </c>
      <c r="D39" s="12">
        <v>3000</v>
      </c>
      <c r="E39" s="12">
        <f t="shared" si="7"/>
        <v>272.72727272727275</v>
      </c>
      <c r="F39" s="33" t="s">
        <v>86</v>
      </c>
      <c r="G39" s="1"/>
      <c r="H39" s="1"/>
      <c r="I39" s="1"/>
      <c r="J39" s="1"/>
      <c r="K39" s="1"/>
    </row>
    <row r="40" spans="1:12" ht="13.8">
      <c r="A40" s="8"/>
      <c r="B40" s="15">
        <v>45992</v>
      </c>
      <c r="C40" s="11" t="s">
        <v>166</v>
      </c>
      <c r="D40" s="12">
        <v>250</v>
      </c>
      <c r="E40" s="12">
        <v>0</v>
      </c>
      <c r="F40" s="11" t="s">
        <v>23</v>
      </c>
      <c r="G40" s="1"/>
      <c r="H40" s="1"/>
      <c r="I40" s="1"/>
      <c r="J40" s="1"/>
      <c r="K40" s="1"/>
    </row>
    <row r="41" spans="1:12" ht="13.8">
      <c r="A41" s="8"/>
      <c r="B41" s="11" t="s">
        <v>665</v>
      </c>
      <c r="C41" s="11" t="s">
        <v>666</v>
      </c>
      <c r="D41" s="12">
        <v>142.56</v>
      </c>
      <c r="E41" s="12">
        <f t="shared" ref="E41:E43" si="8">D41/11</f>
        <v>12.96</v>
      </c>
      <c r="F41" s="11" t="s">
        <v>20</v>
      </c>
      <c r="G41" s="1"/>
      <c r="H41" s="1"/>
      <c r="I41" s="1"/>
      <c r="J41" s="1"/>
      <c r="K41" s="1"/>
    </row>
    <row r="42" spans="1:12" ht="13.8">
      <c r="A42" s="8"/>
      <c r="B42" s="11" t="s">
        <v>190</v>
      </c>
      <c r="C42" s="11" t="s">
        <v>667</v>
      </c>
      <c r="D42" s="12">
        <v>451</v>
      </c>
      <c r="E42" s="12">
        <f t="shared" si="8"/>
        <v>41</v>
      </c>
      <c r="F42" s="33" t="s">
        <v>86</v>
      </c>
      <c r="G42" s="1"/>
      <c r="H42" s="1"/>
      <c r="I42" s="1"/>
      <c r="J42" s="1"/>
      <c r="K42" s="1"/>
    </row>
    <row r="43" spans="1:12" ht="13.8">
      <c r="A43" s="8"/>
      <c r="B43" s="11" t="s">
        <v>190</v>
      </c>
      <c r="C43" s="11" t="s">
        <v>668</v>
      </c>
      <c r="D43" s="12">
        <v>5934.5</v>
      </c>
      <c r="E43" s="12">
        <f t="shared" si="8"/>
        <v>539.5</v>
      </c>
      <c r="F43" s="33" t="s">
        <v>86</v>
      </c>
      <c r="G43" s="1"/>
      <c r="H43" s="1"/>
      <c r="I43" s="1"/>
      <c r="J43" s="1"/>
      <c r="K43" s="1"/>
    </row>
    <row r="44" spans="1:12" ht="13.8">
      <c r="A44" s="8"/>
      <c r="B44" s="11" t="s">
        <v>199</v>
      </c>
      <c r="C44" s="39" t="s">
        <v>557</v>
      </c>
      <c r="D44" s="12">
        <v>5300</v>
      </c>
      <c r="E44" s="12">
        <v>0</v>
      </c>
      <c r="F44" s="11" t="s">
        <v>23</v>
      </c>
      <c r="G44" s="1"/>
      <c r="H44" s="1"/>
      <c r="I44" s="1"/>
      <c r="J44" s="1"/>
      <c r="K44" s="1"/>
    </row>
    <row r="45" spans="1:12" ht="13.8">
      <c r="A45" s="8"/>
      <c r="B45" s="11" t="s">
        <v>669</v>
      </c>
      <c r="C45" s="11" t="s">
        <v>670</v>
      </c>
      <c r="D45" s="12">
        <v>280.39999999999998</v>
      </c>
      <c r="E45" s="12">
        <f t="shared" ref="E45:E47" si="9">D45/11</f>
        <v>25.490909090909089</v>
      </c>
      <c r="F45" s="11" t="s">
        <v>78</v>
      </c>
      <c r="G45" s="1"/>
      <c r="H45" s="1"/>
      <c r="I45" s="1"/>
      <c r="J45" s="1"/>
      <c r="K45" s="1"/>
    </row>
    <row r="46" spans="1:12" ht="13.8">
      <c r="A46" s="8"/>
      <c r="B46" s="11" t="s">
        <v>278</v>
      </c>
      <c r="C46" s="11" t="s">
        <v>671</v>
      </c>
      <c r="D46" s="12">
        <v>11.27</v>
      </c>
      <c r="E46" s="12">
        <f t="shared" si="9"/>
        <v>1.0245454545454544</v>
      </c>
      <c r="F46" s="11" t="s">
        <v>78</v>
      </c>
      <c r="G46" s="1"/>
      <c r="H46" s="1"/>
      <c r="I46" s="1"/>
      <c r="J46" s="1"/>
      <c r="K46" s="1"/>
    </row>
    <row r="47" spans="1:12" ht="13.8">
      <c r="A47" s="8"/>
      <c r="B47" s="15">
        <v>45718</v>
      </c>
      <c r="C47" s="11" t="s">
        <v>556</v>
      </c>
      <c r="D47" s="12">
        <v>600</v>
      </c>
      <c r="E47" s="12">
        <f t="shared" si="9"/>
        <v>54.545454545454547</v>
      </c>
      <c r="F47" s="11" t="s">
        <v>13</v>
      </c>
      <c r="G47" s="1"/>
      <c r="H47" s="1"/>
      <c r="I47" s="1"/>
      <c r="J47" s="1"/>
      <c r="K47" s="1"/>
    </row>
    <row r="48" spans="1:12" ht="13.8">
      <c r="A48" s="8"/>
      <c r="B48" s="15">
        <v>45749</v>
      </c>
      <c r="C48" s="11" t="s">
        <v>672</v>
      </c>
      <c r="D48" s="12">
        <v>3040</v>
      </c>
      <c r="E48" s="12">
        <f t="shared" ref="E48:E49" si="10">D47/11</f>
        <v>54.545454545454547</v>
      </c>
      <c r="F48" s="11" t="s">
        <v>13</v>
      </c>
      <c r="G48" s="1"/>
      <c r="H48" s="1"/>
      <c r="I48" s="1"/>
      <c r="J48" s="1"/>
      <c r="K48" s="1"/>
    </row>
    <row r="49" spans="1:11" ht="13.8">
      <c r="A49" s="8"/>
      <c r="B49" s="15">
        <v>45749</v>
      </c>
      <c r="C49" s="11" t="s">
        <v>245</v>
      </c>
      <c r="D49" s="12">
        <v>30.27</v>
      </c>
      <c r="E49" s="12">
        <f t="shared" si="10"/>
        <v>276.36363636363637</v>
      </c>
      <c r="F49" s="33" t="s">
        <v>86</v>
      </c>
      <c r="G49" s="1"/>
      <c r="H49" s="19"/>
      <c r="I49" s="20"/>
      <c r="J49" s="1"/>
      <c r="K49" s="1"/>
    </row>
    <row r="50" spans="1:11" ht="13.8">
      <c r="A50" s="8"/>
      <c r="B50" s="15">
        <v>45810</v>
      </c>
      <c r="C50" s="11" t="s">
        <v>673</v>
      </c>
      <c r="D50" s="12">
        <v>18.98</v>
      </c>
      <c r="E50" s="12">
        <f>D48/11</f>
        <v>276.36363636363637</v>
      </c>
      <c r="F50" s="11" t="s">
        <v>78</v>
      </c>
      <c r="G50" s="1"/>
      <c r="H50" s="19" t="s">
        <v>48</v>
      </c>
      <c r="I50" s="20">
        <f>I15-D70</f>
        <v>45126.850000000006</v>
      </c>
      <c r="J50" s="1"/>
      <c r="K50" s="1"/>
    </row>
    <row r="51" spans="1:11" ht="13.8">
      <c r="A51" s="8"/>
      <c r="B51" s="15">
        <v>45810</v>
      </c>
      <c r="C51" s="11" t="s">
        <v>674</v>
      </c>
      <c r="D51" s="12">
        <v>46.88</v>
      </c>
      <c r="E51" s="12">
        <f>D50/11</f>
        <v>1.7254545454545456</v>
      </c>
      <c r="F51" s="11" t="s">
        <v>78</v>
      </c>
      <c r="G51" s="1"/>
      <c r="H51" s="19" t="s">
        <v>50</v>
      </c>
      <c r="I51" s="21">
        <f>I50/I15</f>
        <v>0.28317551455823298</v>
      </c>
      <c r="J51" s="1"/>
      <c r="K51" s="1"/>
    </row>
    <row r="52" spans="1:11" ht="13.8">
      <c r="A52" s="8"/>
      <c r="B52" s="15">
        <v>45810</v>
      </c>
      <c r="C52" s="11" t="s">
        <v>674</v>
      </c>
      <c r="D52" s="12">
        <v>127.88</v>
      </c>
      <c r="E52" s="12">
        <f>D52/11</f>
        <v>11.625454545454545</v>
      </c>
      <c r="F52" s="33" t="s">
        <v>86</v>
      </c>
      <c r="G52" s="1"/>
      <c r="H52" s="1"/>
      <c r="I52" s="1"/>
      <c r="J52" s="1"/>
      <c r="K52" s="1"/>
    </row>
    <row r="53" spans="1:11" ht="13.8">
      <c r="A53" s="8"/>
      <c r="B53" s="15">
        <v>45902</v>
      </c>
      <c r="C53" s="11" t="s">
        <v>453</v>
      </c>
      <c r="D53" s="12">
        <v>500</v>
      </c>
      <c r="E53" s="12">
        <v>0</v>
      </c>
      <c r="F53" s="11" t="s">
        <v>23</v>
      </c>
      <c r="G53" s="1"/>
      <c r="H53" s="1"/>
      <c r="I53" s="1"/>
      <c r="J53" s="1"/>
      <c r="K53" s="1"/>
    </row>
    <row r="54" spans="1:11" ht="13.8">
      <c r="A54" s="8"/>
      <c r="B54" s="38">
        <v>45932</v>
      </c>
      <c r="C54" s="11" t="s">
        <v>675</v>
      </c>
      <c r="D54" s="12">
        <v>49.98</v>
      </c>
      <c r="E54" s="12">
        <f t="shared" ref="E54:E56" si="11">D54/11</f>
        <v>4.543636363636363</v>
      </c>
      <c r="F54" s="33" t="s">
        <v>86</v>
      </c>
      <c r="G54" s="1"/>
      <c r="H54" s="1"/>
      <c r="I54" s="1"/>
      <c r="J54" s="1"/>
      <c r="K54" s="1"/>
    </row>
    <row r="55" spans="1:11" ht="13.8">
      <c r="A55" s="8"/>
      <c r="B55" s="38">
        <v>45932</v>
      </c>
      <c r="C55" s="11" t="s">
        <v>676</v>
      </c>
      <c r="D55" s="12">
        <v>17.77</v>
      </c>
      <c r="E55" s="12">
        <f t="shared" si="11"/>
        <v>1.6154545454545455</v>
      </c>
      <c r="F55" s="33" t="s">
        <v>86</v>
      </c>
      <c r="G55" s="1"/>
      <c r="H55" s="1"/>
      <c r="I55" s="1"/>
      <c r="J55" s="1"/>
      <c r="K55" s="1"/>
    </row>
    <row r="56" spans="1:11" ht="13.8">
      <c r="A56" s="8"/>
      <c r="B56" s="38">
        <v>45932</v>
      </c>
      <c r="C56" s="11" t="s">
        <v>677</v>
      </c>
      <c r="D56" s="12">
        <v>54.81</v>
      </c>
      <c r="E56" s="12">
        <f t="shared" si="11"/>
        <v>4.9827272727272733</v>
      </c>
      <c r="F56" s="33" t="s">
        <v>86</v>
      </c>
      <c r="G56" s="1"/>
      <c r="H56" s="1"/>
      <c r="I56" s="1"/>
      <c r="J56" s="1"/>
      <c r="K56" s="1"/>
    </row>
    <row r="57" spans="1:11" ht="13.8">
      <c r="A57" s="8"/>
      <c r="B57" s="38">
        <v>45963</v>
      </c>
      <c r="C57" s="11" t="s">
        <v>678</v>
      </c>
      <c r="D57" s="12">
        <v>10000</v>
      </c>
      <c r="E57" s="12">
        <v>0</v>
      </c>
      <c r="F57" s="11" t="s">
        <v>23</v>
      </c>
      <c r="G57" s="1"/>
      <c r="H57" s="1"/>
      <c r="I57" s="1"/>
      <c r="J57" s="1"/>
      <c r="K57" s="1"/>
    </row>
    <row r="58" spans="1:11" ht="13.8">
      <c r="A58" s="8"/>
      <c r="B58" s="38">
        <v>45993</v>
      </c>
      <c r="C58" s="11" t="s">
        <v>679</v>
      </c>
      <c r="D58" s="12">
        <v>116.22</v>
      </c>
      <c r="E58" s="12">
        <f t="shared" ref="E58:E59" si="12">D58/11</f>
        <v>10.565454545454545</v>
      </c>
      <c r="F58" s="11" t="s">
        <v>78</v>
      </c>
      <c r="G58" s="1"/>
      <c r="H58" s="1"/>
      <c r="I58" s="1"/>
      <c r="J58" s="1"/>
      <c r="K58" s="1"/>
    </row>
    <row r="59" spans="1:11" ht="13.8">
      <c r="A59" s="8"/>
      <c r="B59" s="11" t="s">
        <v>221</v>
      </c>
      <c r="C59" s="11" t="s">
        <v>680</v>
      </c>
      <c r="D59" s="12">
        <v>601.41999999999996</v>
      </c>
      <c r="E59" s="12">
        <f t="shared" si="12"/>
        <v>54.674545454545452</v>
      </c>
      <c r="F59" s="33" t="s">
        <v>86</v>
      </c>
      <c r="G59" s="1"/>
      <c r="H59" s="1"/>
      <c r="I59" s="1"/>
      <c r="J59" s="1"/>
      <c r="K59" s="1"/>
    </row>
    <row r="60" spans="1:11" ht="13.8">
      <c r="A60" s="8"/>
      <c r="B60" s="11"/>
      <c r="C60" s="11"/>
      <c r="D60" s="12">
        <v>29500</v>
      </c>
      <c r="E60" s="12"/>
      <c r="F60" s="11"/>
      <c r="G60" s="1"/>
      <c r="H60" s="1"/>
      <c r="I60" s="1"/>
      <c r="J60" s="1"/>
      <c r="K60" s="1"/>
    </row>
    <row r="61" spans="1:11" ht="13.8">
      <c r="A61" s="8"/>
      <c r="B61" s="11"/>
      <c r="C61" s="11"/>
      <c r="D61" s="12"/>
      <c r="E61" s="12"/>
      <c r="F61" s="11"/>
      <c r="G61" s="1"/>
      <c r="H61" s="1"/>
      <c r="I61" s="1"/>
      <c r="J61" s="1"/>
      <c r="K61" s="1"/>
    </row>
    <row r="62" spans="1:11" ht="13.8">
      <c r="A62" s="8"/>
      <c r="B62" s="11"/>
      <c r="C62" s="11"/>
      <c r="D62" s="12"/>
      <c r="E62" s="30"/>
      <c r="F62" s="11"/>
      <c r="G62" s="1"/>
      <c r="H62" s="1"/>
      <c r="I62" s="1"/>
      <c r="J62" s="1"/>
      <c r="K62" s="1"/>
    </row>
    <row r="63" spans="1:11" ht="13.8">
      <c r="A63" s="8"/>
      <c r="B63" s="11"/>
      <c r="C63" s="11"/>
      <c r="D63" s="12"/>
      <c r="E63" s="30"/>
      <c r="F63" s="11"/>
      <c r="G63" s="1"/>
      <c r="H63" s="1"/>
      <c r="I63" s="1"/>
      <c r="J63" s="1"/>
      <c r="K63" s="1"/>
    </row>
    <row r="64" spans="1:11" ht="13.8">
      <c r="A64" s="8"/>
      <c r="B64" s="11"/>
      <c r="C64" s="11"/>
      <c r="D64" s="12"/>
      <c r="E64" s="30"/>
      <c r="F64" s="11"/>
      <c r="G64" s="1"/>
      <c r="H64" s="1"/>
      <c r="I64" s="1"/>
      <c r="J64" s="1"/>
      <c r="K64" s="1"/>
    </row>
    <row r="65" spans="1:11" ht="13.8">
      <c r="A65" s="8"/>
      <c r="B65" s="38"/>
      <c r="C65" s="11"/>
      <c r="D65" s="16"/>
      <c r="E65" s="31"/>
      <c r="F65" s="11"/>
      <c r="G65" s="1"/>
      <c r="H65" s="1"/>
      <c r="I65" s="1"/>
      <c r="J65" s="1"/>
      <c r="K65" s="1"/>
    </row>
    <row r="66" spans="1:11" ht="13.8">
      <c r="A66" s="8"/>
      <c r="B66" s="38"/>
      <c r="C66" s="11"/>
      <c r="D66" s="16"/>
      <c r="E66" s="31"/>
      <c r="F66" s="11"/>
      <c r="G66" s="1"/>
      <c r="H66" s="1"/>
      <c r="I66" s="1"/>
      <c r="J66" s="1"/>
      <c r="K66" s="1"/>
    </row>
    <row r="67" spans="1:11" ht="13.8">
      <c r="A67" s="8"/>
      <c r="B67" s="38"/>
      <c r="C67" s="11"/>
      <c r="D67" s="16"/>
      <c r="E67" s="31"/>
      <c r="F67" s="11"/>
      <c r="G67" s="1"/>
      <c r="H67" s="1"/>
      <c r="I67" s="1"/>
      <c r="J67" s="1"/>
      <c r="K67" s="1"/>
    </row>
    <row r="68" spans="1:11" ht="13.8">
      <c r="A68" s="8"/>
      <c r="B68" s="38"/>
      <c r="C68" s="11"/>
      <c r="D68" s="16"/>
      <c r="E68" s="31"/>
      <c r="F68" s="11"/>
      <c r="G68" s="1"/>
      <c r="H68" s="1"/>
      <c r="I68" s="1"/>
      <c r="J68" s="1"/>
      <c r="K68" s="1"/>
    </row>
    <row r="69" spans="1:11" ht="13.8">
      <c r="A69" s="8"/>
      <c r="B69" s="38"/>
      <c r="C69" s="11"/>
      <c r="D69" s="16"/>
      <c r="E69" s="31"/>
      <c r="F69" s="11"/>
      <c r="G69" s="1"/>
      <c r="H69" s="1"/>
      <c r="I69" s="1"/>
      <c r="J69" s="1"/>
      <c r="K69" s="1"/>
    </row>
    <row r="70" spans="1:11" ht="13.8">
      <c r="A70" s="8"/>
      <c r="B70" s="40"/>
      <c r="C70" s="40"/>
      <c r="D70" s="41">
        <f>SUM(D6:D69)</f>
        <v>114233.15</v>
      </c>
      <c r="E70" s="41">
        <f>SUM(E6:E69)</f>
        <v>4186</v>
      </c>
      <c r="F70" s="11"/>
      <c r="G70" s="1"/>
      <c r="H70" s="1"/>
      <c r="I70" s="1"/>
      <c r="J70" s="1"/>
      <c r="K70" s="1"/>
    </row>
    <row r="71" spans="1:11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</sheetData>
  <dataValidations count="1">
    <dataValidation type="list" allowBlank="1" showErrorMessage="1" sqref="F6:F70" xr:uid="{15830FDB-66F6-4CF0-B8CA-9C2642BE8B21}">
      <formula1>"CARD,TRANSFER,CASH,AMEX Pay.com.au,AMEX"</formula1>
    </dataValidation>
  </dataValidations>
  <hyperlinks>
    <hyperlink ref="F6" r:id="rId1" xr:uid="{53AE491D-7A17-48E9-A33B-D2EEC193DBDB}"/>
    <hyperlink ref="F7" r:id="rId2" xr:uid="{EC851300-B0EC-4097-A622-4D089B29FEF9}"/>
    <hyperlink ref="F9" r:id="rId3" xr:uid="{1D6062F8-357A-43B6-BD99-D4CB7EDB40A1}"/>
    <hyperlink ref="F10" r:id="rId4" xr:uid="{898CA7B6-512B-4CFB-99F8-044906AA5BB0}"/>
    <hyperlink ref="F12" r:id="rId5" xr:uid="{059E2ADD-886B-447B-A87E-D8C85BE6B623}"/>
    <hyperlink ref="F14" r:id="rId6" xr:uid="{3583427E-1876-4C00-BD74-F3DFC438DDFC}"/>
    <hyperlink ref="F15" r:id="rId7" xr:uid="{121C3920-93CE-4AA0-BCBC-A30ADBB8A412}"/>
    <hyperlink ref="F16" r:id="rId8" xr:uid="{687ECDBA-4FB0-473C-98A4-1395C4E5A8DF}"/>
    <hyperlink ref="F19" r:id="rId9" xr:uid="{D8F44A02-49E3-46E5-9666-A4E753362C1A}"/>
    <hyperlink ref="F22" r:id="rId10" xr:uid="{2EE1BA14-AD44-492A-84EB-5B6A7F4EEAED}"/>
    <hyperlink ref="F26" r:id="rId11" xr:uid="{CE9C6CDF-32AD-45BC-AE1D-2DA84E97167A}"/>
    <hyperlink ref="F29" r:id="rId12" xr:uid="{42BA0606-DA9E-4DE9-AC25-50510025416C}"/>
    <hyperlink ref="F30" r:id="rId13" xr:uid="{53320E4E-778A-47EC-B4A0-7BE85B812978}"/>
    <hyperlink ref="F34" r:id="rId14" xr:uid="{3085BADF-40A8-455A-B012-FBB57603108B}"/>
    <hyperlink ref="F36" r:id="rId15" xr:uid="{566CBB98-C129-4FCC-8273-5991A40EDCCE}"/>
    <hyperlink ref="F38" r:id="rId16" xr:uid="{17A80065-790B-46DC-9313-55D7D14ABA79}"/>
    <hyperlink ref="F39" r:id="rId17" xr:uid="{082E57C0-EBF6-4065-A213-4B965FD9DF5A}"/>
    <hyperlink ref="F42" r:id="rId18" xr:uid="{0B0953A3-E8DE-43B0-BB55-AFE0B67A1A60}"/>
    <hyperlink ref="F43" r:id="rId19" xr:uid="{78DE12B9-056A-4501-9F91-D2A70E25185C}"/>
    <hyperlink ref="F49" r:id="rId20" xr:uid="{561E93B7-9337-43A6-918F-0E28FFEEF278}"/>
    <hyperlink ref="F52" r:id="rId21" xr:uid="{3D6E6798-2468-4161-A307-276A16F6B3C5}"/>
    <hyperlink ref="F54" r:id="rId22" xr:uid="{4F3FE18D-5411-4A34-94DA-4FFBC2783796}"/>
    <hyperlink ref="F55" r:id="rId23" xr:uid="{9455A6CA-1877-42A0-A91B-FD7CFB186D79}"/>
    <hyperlink ref="F56" r:id="rId24" xr:uid="{DBDC742C-08A5-4019-AD2F-72FC6A4F0E3A}"/>
    <hyperlink ref="F59" r:id="rId25" xr:uid="{CBEB65A7-C85D-4B9D-81B3-4A719E95377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35B3-480A-4DCB-B32F-4F7B4F96C54F}">
  <sheetPr codeName="Sheet12">
    <outlinePr summaryBelow="0" summaryRight="0"/>
  </sheetPr>
  <dimension ref="A1:J44"/>
  <sheetViews>
    <sheetView workbookViewId="0"/>
  </sheetViews>
  <sheetFormatPr defaultColWidth="12.6640625" defaultRowHeight="15.75" customHeight="1"/>
  <cols>
    <col min="1" max="1" width="2.88671875" style="2" customWidth="1"/>
    <col min="2" max="2" width="12.6640625" style="2"/>
    <col min="3" max="3" width="45.6640625" style="2" customWidth="1"/>
    <col min="4" max="16384" width="12.6640625" style="2"/>
  </cols>
  <sheetData>
    <row r="1" spans="1:10" ht="13.8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3" t="s">
        <v>681</v>
      </c>
      <c r="C2" s="4"/>
      <c r="D2" s="4"/>
      <c r="E2" s="4"/>
      <c r="F2" s="1"/>
      <c r="G2" s="1"/>
      <c r="H2" s="1"/>
      <c r="I2" s="1"/>
      <c r="J2" s="1"/>
    </row>
    <row r="3" spans="1:10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1:10" ht="15.75" customHeight="1">
      <c r="A4" s="1"/>
      <c r="B4" s="6"/>
      <c r="C4" s="6"/>
      <c r="D4" s="6"/>
      <c r="E4" s="6"/>
      <c r="F4" s="6"/>
      <c r="G4" s="1"/>
      <c r="H4" s="7"/>
      <c r="I4" s="6"/>
      <c r="J4" s="6"/>
    </row>
    <row r="5" spans="1:10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</row>
    <row r="6" spans="1:10" ht="13.8">
      <c r="A6" s="8"/>
      <c r="B6" s="15">
        <v>45421</v>
      </c>
      <c r="C6" s="11" t="s">
        <v>682</v>
      </c>
      <c r="D6" s="12">
        <v>42.46</v>
      </c>
      <c r="E6" s="12">
        <f>D6/11</f>
        <v>3.86</v>
      </c>
      <c r="F6" s="11" t="s">
        <v>20</v>
      </c>
      <c r="G6" s="13"/>
      <c r="H6" s="38"/>
      <c r="I6" s="12"/>
      <c r="J6" s="11"/>
    </row>
    <row r="7" spans="1:10" ht="13.8">
      <c r="A7" s="8"/>
      <c r="B7" s="15">
        <v>45421</v>
      </c>
      <c r="C7" s="11" t="s">
        <v>683</v>
      </c>
      <c r="D7" s="12">
        <v>360</v>
      </c>
      <c r="E7" s="12">
        <v>0</v>
      </c>
      <c r="F7" s="11" t="s">
        <v>23</v>
      </c>
      <c r="G7" s="8"/>
      <c r="H7" s="38"/>
      <c r="I7" s="12"/>
      <c r="J7" s="11"/>
    </row>
    <row r="8" spans="1:10" ht="13.8">
      <c r="A8" s="8"/>
      <c r="B8" s="15">
        <v>45421</v>
      </c>
      <c r="C8" s="11" t="s">
        <v>684</v>
      </c>
      <c r="D8" s="12">
        <v>1000</v>
      </c>
      <c r="E8" s="12">
        <f>D8/11</f>
        <v>90.909090909090907</v>
      </c>
      <c r="F8" s="11" t="s">
        <v>13</v>
      </c>
      <c r="G8" s="8"/>
      <c r="H8" s="11"/>
      <c r="I8" s="16"/>
      <c r="J8" s="11"/>
    </row>
    <row r="9" spans="1:10" ht="13.8">
      <c r="A9" s="8"/>
      <c r="B9" s="15">
        <v>45452</v>
      </c>
      <c r="C9" s="11" t="s">
        <v>74</v>
      </c>
      <c r="D9" s="12">
        <v>250</v>
      </c>
      <c r="E9" s="12">
        <v>0</v>
      </c>
      <c r="F9" s="11" t="s">
        <v>23</v>
      </c>
      <c r="G9" s="8"/>
      <c r="H9" s="11"/>
      <c r="I9" s="16"/>
      <c r="J9" s="11"/>
    </row>
    <row r="10" spans="1:10" ht="13.8">
      <c r="A10" s="8"/>
      <c r="B10" s="15">
        <v>45635</v>
      </c>
      <c r="C10" s="11" t="s">
        <v>685</v>
      </c>
      <c r="D10" s="12">
        <v>71.19</v>
      </c>
      <c r="E10" s="12">
        <f t="shared" ref="E10:E11" si="0">D10/11</f>
        <v>6.4718181818181817</v>
      </c>
      <c r="F10" s="11" t="s">
        <v>20</v>
      </c>
      <c r="G10" s="8"/>
      <c r="H10" s="11"/>
      <c r="I10" s="16"/>
      <c r="J10" s="11"/>
    </row>
    <row r="11" spans="1:10" ht="13.8">
      <c r="A11" s="8"/>
      <c r="B11" s="11" t="s">
        <v>59</v>
      </c>
      <c r="C11" s="11" t="s">
        <v>686</v>
      </c>
      <c r="D11" s="16">
        <v>31.68</v>
      </c>
      <c r="E11" s="12">
        <f t="shared" si="0"/>
        <v>2.88</v>
      </c>
      <c r="F11" s="11" t="s">
        <v>20</v>
      </c>
      <c r="G11" s="8"/>
      <c r="H11" s="11"/>
      <c r="I11" s="16"/>
      <c r="J11" s="11"/>
    </row>
    <row r="12" spans="1:10" ht="13.8">
      <c r="A12" s="8"/>
      <c r="B12" s="11" t="s">
        <v>61</v>
      </c>
      <c r="C12" s="11" t="s">
        <v>683</v>
      </c>
      <c r="D12" s="16">
        <v>480</v>
      </c>
      <c r="E12" s="16">
        <v>0</v>
      </c>
      <c r="F12" s="11" t="s">
        <v>23</v>
      </c>
      <c r="G12" s="8"/>
      <c r="H12" s="11"/>
      <c r="I12" s="16"/>
      <c r="J12" s="11"/>
    </row>
    <row r="13" spans="1:10" ht="13.8">
      <c r="A13" s="8"/>
      <c r="B13" s="11" t="s">
        <v>687</v>
      </c>
      <c r="C13" s="11" t="s">
        <v>688</v>
      </c>
      <c r="D13" s="16">
        <v>95</v>
      </c>
      <c r="E13" s="16">
        <f t="shared" ref="E13:E14" si="1">D13/11</f>
        <v>8.6363636363636367</v>
      </c>
      <c r="F13" s="11" t="s">
        <v>20</v>
      </c>
      <c r="G13" s="8"/>
      <c r="H13" s="11"/>
      <c r="I13" s="16"/>
      <c r="J13" s="11"/>
    </row>
    <row r="14" spans="1:10" ht="13.8">
      <c r="A14" s="8"/>
      <c r="B14" s="11" t="s">
        <v>66</v>
      </c>
      <c r="C14" s="11" t="s">
        <v>689</v>
      </c>
      <c r="D14" s="16">
        <v>622.62</v>
      </c>
      <c r="E14" s="16">
        <f t="shared" si="1"/>
        <v>56.601818181818182</v>
      </c>
      <c r="F14" s="11" t="s">
        <v>690</v>
      </c>
      <c r="G14" s="8"/>
      <c r="H14" s="11"/>
      <c r="I14" s="16"/>
      <c r="J14" s="11"/>
    </row>
    <row r="15" spans="1:10" ht="13.8">
      <c r="A15" s="8"/>
      <c r="B15" s="11" t="s">
        <v>691</v>
      </c>
      <c r="C15" s="11" t="s">
        <v>204</v>
      </c>
      <c r="D15" s="16">
        <v>400</v>
      </c>
      <c r="E15" s="16">
        <v>0</v>
      </c>
      <c r="F15" s="11" t="s">
        <v>23</v>
      </c>
      <c r="G15" s="8"/>
      <c r="H15" s="11"/>
      <c r="I15" s="16"/>
      <c r="J15" s="11"/>
    </row>
    <row r="16" spans="1:10" ht="13.8">
      <c r="A16" s="8"/>
      <c r="B16" s="11" t="s">
        <v>72</v>
      </c>
      <c r="C16" s="11" t="s">
        <v>692</v>
      </c>
      <c r="D16" s="16">
        <v>275</v>
      </c>
      <c r="E16" s="16">
        <f t="shared" ref="E16:E17" si="2">D16/11</f>
        <v>25</v>
      </c>
      <c r="F16" s="11" t="s">
        <v>13</v>
      </c>
      <c r="G16" s="8"/>
      <c r="H16" s="11"/>
      <c r="I16" s="16"/>
      <c r="J16" s="11"/>
    </row>
    <row r="17" spans="1:10" ht="13.8">
      <c r="A17" s="8"/>
      <c r="B17" s="11" t="s">
        <v>75</v>
      </c>
      <c r="C17" s="11" t="s">
        <v>693</v>
      </c>
      <c r="D17" s="16">
        <v>4863</v>
      </c>
      <c r="E17" s="16">
        <f t="shared" si="2"/>
        <v>442.09090909090907</v>
      </c>
      <c r="F17" s="11" t="s">
        <v>13</v>
      </c>
      <c r="G17" s="8"/>
      <c r="H17" s="11"/>
      <c r="I17" s="16"/>
      <c r="J17" s="11"/>
    </row>
    <row r="18" spans="1:10" ht="13.8">
      <c r="A18" s="8"/>
      <c r="B18" s="11" t="s">
        <v>75</v>
      </c>
      <c r="C18" s="11" t="s">
        <v>683</v>
      </c>
      <c r="D18" s="16">
        <v>390</v>
      </c>
      <c r="E18" s="16">
        <v>0</v>
      </c>
      <c r="F18" s="11" t="s">
        <v>23</v>
      </c>
      <c r="G18" s="8"/>
      <c r="H18" s="11"/>
      <c r="I18" s="16"/>
      <c r="J18" s="11"/>
    </row>
    <row r="19" spans="1:10" ht="13.8">
      <c r="A19" s="8"/>
      <c r="B19" s="11"/>
      <c r="C19" s="11"/>
      <c r="D19" s="16"/>
      <c r="E19" s="16"/>
      <c r="F19" s="11"/>
      <c r="G19" s="8"/>
      <c r="H19" s="17"/>
      <c r="I19" s="18">
        <f>SUM(I6:I16)</f>
        <v>0</v>
      </c>
      <c r="J19" s="17"/>
    </row>
    <row r="20" spans="1:10" ht="13.8">
      <c r="A20" s="8"/>
      <c r="B20" s="11" t="s">
        <v>93</v>
      </c>
      <c r="C20" s="11" t="s">
        <v>683</v>
      </c>
      <c r="D20" s="16">
        <v>820</v>
      </c>
      <c r="E20" s="16">
        <v>0</v>
      </c>
      <c r="F20" s="11" t="s">
        <v>23</v>
      </c>
      <c r="G20" s="1"/>
      <c r="H20" s="1"/>
      <c r="I20" s="1"/>
      <c r="J20" s="1"/>
    </row>
    <row r="21" spans="1:10" ht="13.8">
      <c r="A21" s="8"/>
      <c r="B21" s="11" t="s">
        <v>107</v>
      </c>
      <c r="C21" s="11" t="s">
        <v>694</v>
      </c>
      <c r="D21" s="16">
        <v>1815</v>
      </c>
      <c r="E21" s="16">
        <f t="shared" ref="E21:E23" si="3">D21/11</f>
        <v>165</v>
      </c>
      <c r="F21" s="33" t="s">
        <v>86</v>
      </c>
      <c r="G21" s="1"/>
      <c r="H21" s="1"/>
      <c r="I21" s="1"/>
      <c r="J21" s="1"/>
    </row>
    <row r="22" spans="1:10" ht="13.8">
      <c r="A22" s="8"/>
      <c r="B22" s="11" t="s">
        <v>111</v>
      </c>
      <c r="C22" s="11" t="s">
        <v>695</v>
      </c>
      <c r="D22" s="16">
        <v>333.03</v>
      </c>
      <c r="E22" s="16">
        <f t="shared" si="3"/>
        <v>30.275454545454544</v>
      </c>
      <c r="F22" s="33" t="s">
        <v>86</v>
      </c>
      <c r="G22" s="1"/>
      <c r="H22" s="19"/>
      <c r="I22" s="20"/>
      <c r="J22" s="1"/>
    </row>
    <row r="23" spans="1:10" ht="13.8">
      <c r="A23" s="8"/>
      <c r="B23" s="11" t="s">
        <v>122</v>
      </c>
      <c r="C23" s="11" t="s">
        <v>696</v>
      </c>
      <c r="D23" s="16">
        <v>145.91999999999999</v>
      </c>
      <c r="E23" s="16">
        <f t="shared" si="3"/>
        <v>13.265454545454544</v>
      </c>
      <c r="F23" s="11" t="s">
        <v>690</v>
      </c>
      <c r="G23" s="1"/>
      <c r="H23" s="19"/>
      <c r="I23" s="21"/>
      <c r="J23" s="1"/>
    </row>
    <row r="24" spans="1:10" ht="13.8">
      <c r="A24" s="8"/>
      <c r="B24" s="11" t="s">
        <v>632</v>
      </c>
      <c r="C24" s="11" t="s">
        <v>683</v>
      </c>
      <c r="D24" s="16">
        <v>320</v>
      </c>
      <c r="E24" s="16">
        <v>0</v>
      </c>
      <c r="F24" s="11" t="s">
        <v>23</v>
      </c>
      <c r="G24" s="1"/>
      <c r="H24" s="19"/>
      <c r="I24" s="21"/>
      <c r="J24" s="1"/>
    </row>
    <row r="25" spans="1:10" ht="13.8">
      <c r="A25" s="8"/>
      <c r="B25" s="15">
        <v>45362</v>
      </c>
      <c r="C25" s="11" t="s">
        <v>697</v>
      </c>
      <c r="D25" s="16">
        <v>2945.11</v>
      </c>
      <c r="E25" s="16">
        <f t="shared" ref="E25:E28" si="4">D25/11</f>
        <v>267.73727272727274</v>
      </c>
      <c r="F25" s="11" t="s">
        <v>690</v>
      </c>
      <c r="G25" s="1"/>
      <c r="H25" s="19"/>
      <c r="I25" s="21"/>
      <c r="J25" s="1"/>
    </row>
    <row r="26" spans="1:10" ht="13.8">
      <c r="A26" s="8"/>
      <c r="B26" s="15">
        <v>45362</v>
      </c>
      <c r="C26" s="11" t="s">
        <v>698</v>
      </c>
      <c r="D26" s="16">
        <v>2223.5300000000002</v>
      </c>
      <c r="E26" s="16">
        <f t="shared" si="4"/>
        <v>202.13909090909092</v>
      </c>
      <c r="F26" s="11" t="s">
        <v>690</v>
      </c>
      <c r="G26" s="1"/>
      <c r="H26" s="1"/>
      <c r="I26" s="1"/>
      <c r="J26" s="1"/>
    </row>
    <row r="27" spans="1:10" ht="13.8">
      <c r="A27" s="8"/>
      <c r="B27" s="15">
        <v>45423</v>
      </c>
      <c r="C27" s="11" t="s">
        <v>699</v>
      </c>
      <c r="D27" s="16">
        <v>242</v>
      </c>
      <c r="E27" s="16">
        <f t="shared" si="4"/>
        <v>22</v>
      </c>
      <c r="F27" s="11" t="s">
        <v>13</v>
      </c>
      <c r="G27" s="1"/>
      <c r="H27" s="1"/>
      <c r="I27" s="1"/>
      <c r="J27" s="1"/>
    </row>
    <row r="28" spans="1:10" ht="13.8">
      <c r="A28" s="8"/>
      <c r="B28" s="38">
        <v>45515</v>
      </c>
      <c r="C28" s="11" t="s">
        <v>700</v>
      </c>
      <c r="D28" s="16">
        <v>283.98</v>
      </c>
      <c r="E28" s="16">
        <f t="shared" si="4"/>
        <v>25.816363636363636</v>
      </c>
      <c r="F28" s="11" t="s">
        <v>690</v>
      </c>
      <c r="G28" s="1"/>
      <c r="H28" s="1"/>
      <c r="I28" s="1"/>
      <c r="J28" s="1"/>
    </row>
    <row r="29" spans="1:10" ht="13.8">
      <c r="A29" s="8"/>
      <c r="B29" s="11" t="s">
        <v>144</v>
      </c>
      <c r="C29" s="11" t="s">
        <v>683</v>
      </c>
      <c r="D29" s="16">
        <v>400</v>
      </c>
      <c r="E29" s="16">
        <v>0</v>
      </c>
      <c r="F29" s="11" t="s">
        <v>23</v>
      </c>
      <c r="G29" s="1"/>
      <c r="H29" s="1"/>
      <c r="I29" s="1"/>
      <c r="J29" s="1"/>
    </row>
    <row r="30" spans="1:10" ht="13.8">
      <c r="A30" s="8"/>
      <c r="B30" s="11" t="s">
        <v>540</v>
      </c>
      <c r="C30" s="11" t="s">
        <v>701</v>
      </c>
      <c r="D30" s="16">
        <v>1199</v>
      </c>
      <c r="E30" s="16">
        <f t="shared" ref="E30:E31" si="5">D30/11</f>
        <v>109</v>
      </c>
      <c r="F30" s="33" t="s">
        <v>86</v>
      </c>
      <c r="G30" s="1"/>
      <c r="H30" s="1"/>
      <c r="I30" s="1"/>
      <c r="J30" s="1"/>
    </row>
    <row r="31" spans="1:10" ht="13.8">
      <c r="A31" s="8"/>
      <c r="B31" s="11" t="s">
        <v>159</v>
      </c>
      <c r="C31" s="11" t="s">
        <v>702</v>
      </c>
      <c r="D31" s="16">
        <v>370.99</v>
      </c>
      <c r="E31" s="16">
        <f t="shared" si="5"/>
        <v>33.726363636363637</v>
      </c>
      <c r="F31" s="11" t="s">
        <v>690</v>
      </c>
      <c r="G31" s="1"/>
      <c r="H31" s="1"/>
      <c r="I31" s="1"/>
      <c r="J31" s="1"/>
    </row>
    <row r="32" spans="1:10" ht="13.8">
      <c r="A32" s="8"/>
      <c r="B32" s="32">
        <v>45638</v>
      </c>
      <c r="C32" s="11" t="s">
        <v>703</v>
      </c>
      <c r="D32" s="16">
        <v>240</v>
      </c>
      <c r="E32" s="16">
        <v>0</v>
      </c>
      <c r="F32" s="11" t="s">
        <v>23</v>
      </c>
      <c r="G32" s="1"/>
      <c r="H32" s="1"/>
      <c r="I32" s="1"/>
      <c r="J32" s="1"/>
    </row>
    <row r="33" spans="1:10" ht="13.8">
      <c r="A33" s="8"/>
      <c r="B33" s="11" t="s">
        <v>171</v>
      </c>
      <c r="C33" s="11" t="s">
        <v>204</v>
      </c>
      <c r="D33" s="16">
        <v>350</v>
      </c>
      <c r="E33" s="16"/>
      <c r="F33" s="11" t="s">
        <v>23</v>
      </c>
      <c r="G33" s="1"/>
      <c r="H33" s="1"/>
      <c r="I33" s="1"/>
      <c r="J33" s="1"/>
    </row>
    <row r="34" spans="1:10" ht="13.8">
      <c r="A34" s="8"/>
      <c r="B34" s="11" t="s">
        <v>553</v>
      </c>
      <c r="C34" s="11" t="s">
        <v>704</v>
      </c>
      <c r="D34" s="16">
        <v>2000</v>
      </c>
      <c r="E34" s="16">
        <v>0</v>
      </c>
      <c r="F34" s="11" t="s">
        <v>23</v>
      </c>
      <c r="G34" s="1"/>
      <c r="H34" s="1"/>
      <c r="I34" s="1"/>
      <c r="J34" s="1"/>
    </row>
    <row r="35" spans="1:10" ht="13.8">
      <c r="A35" s="8"/>
      <c r="B35" s="11" t="s">
        <v>186</v>
      </c>
      <c r="C35" s="11" t="s">
        <v>705</v>
      </c>
      <c r="D35" s="16">
        <v>3585</v>
      </c>
      <c r="E35" s="16">
        <f t="shared" ref="E35:E39" si="6">D35/11</f>
        <v>325.90909090909093</v>
      </c>
      <c r="F35" s="33" t="s">
        <v>86</v>
      </c>
      <c r="G35" s="1"/>
      <c r="H35" s="1"/>
      <c r="I35" s="1"/>
      <c r="J35" s="1"/>
    </row>
    <row r="36" spans="1:10" ht="13.8">
      <c r="A36" s="8"/>
      <c r="B36" s="15">
        <v>45870</v>
      </c>
      <c r="C36" s="11" t="s">
        <v>706</v>
      </c>
      <c r="D36" s="16">
        <v>7480</v>
      </c>
      <c r="E36" s="16">
        <f t="shared" si="6"/>
        <v>680</v>
      </c>
      <c r="F36" s="33" t="s">
        <v>86</v>
      </c>
      <c r="G36" s="1"/>
      <c r="H36" s="1"/>
      <c r="I36" s="1"/>
      <c r="J36" s="1"/>
    </row>
    <row r="37" spans="1:10" ht="13.8">
      <c r="A37" s="8"/>
      <c r="B37" s="11" t="s">
        <v>199</v>
      </c>
      <c r="C37" s="11" t="s">
        <v>707</v>
      </c>
      <c r="D37" s="16">
        <v>532.74</v>
      </c>
      <c r="E37" s="16">
        <f t="shared" si="6"/>
        <v>48.43090909090909</v>
      </c>
      <c r="F37" s="11" t="s">
        <v>690</v>
      </c>
      <c r="G37" s="1"/>
      <c r="H37" s="1"/>
      <c r="I37" s="1"/>
      <c r="J37" s="1"/>
    </row>
    <row r="38" spans="1:10" ht="13.8">
      <c r="A38" s="8"/>
      <c r="B38" s="38">
        <v>45779</v>
      </c>
      <c r="C38" s="11" t="s">
        <v>708</v>
      </c>
      <c r="D38" s="16">
        <v>8562</v>
      </c>
      <c r="E38" s="16">
        <f t="shared" si="6"/>
        <v>778.36363636363637</v>
      </c>
      <c r="F38" s="33" t="s">
        <v>86</v>
      </c>
      <c r="G38" s="1"/>
      <c r="H38" s="1"/>
      <c r="I38" s="1"/>
      <c r="J38" s="1"/>
    </row>
    <row r="39" spans="1:10" ht="13.8">
      <c r="A39" s="8"/>
      <c r="B39" s="38">
        <v>45779</v>
      </c>
      <c r="C39" s="11" t="s">
        <v>709</v>
      </c>
      <c r="D39" s="16">
        <v>500</v>
      </c>
      <c r="E39" s="16">
        <f t="shared" si="6"/>
        <v>45.454545454545453</v>
      </c>
      <c r="F39" s="11" t="s">
        <v>690</v>
      </c>
      <c r="G39" s="1"/>
      <c r="H39" s="1"/>
      <c r="I39" s="1"/>
      <c r="J39" s="1"/>
    </row>
    <row r="40" spans="1:10" ht="13.8">
      <c r="A40" s="8"/>
      <c r="B40" s="38">
        <v>45902</v>
      </c>
      <c r="C40" s="11" t="s">
        <v>710</v>
      </c>
      <c r="D40" s="16"/>
      <c r="E40" s="31"/>
      <c r="F40" s="11"/>
      <c r="G40" s="1"/>
      <c r="H40" s="1"/>
      <c r="I40" s="1"/>
      <c r="J40" s="1"/>
    </row>
    <row r="41" spans="1:10" ht="13.8">
      <c r="A41" s="8"/>
      <c r="B41" s="38"/>
      <c r="C41" s="11"/>
      <c r="D41" s="16"/>
      <c r="E41" s="31"/>
      <c r="F41" s="11"/>
      <c r="G41" s="1"/>
      <c r="H41" s="1"/>
      <c r="I41" s="1"/>
      <c r="J41" s="1"/>
    </row>
    <row r="42" spans="1:10" ht="13.8">
      <c r="A42" s="8"/>
      <c r="B42" s="38"/>
      <c r="C42" s="11"/>
      <c r="D42" s="16"/>
      <c r="E42" s="31"/>
      <c r="F42" s="11"/>
      <c r="G42" s="1"/>
      <c r="H42" s="1"/>
      <c r="I42" s="1"/>
      <c r="J42" s="1"/>
    </row>
    <row r="43" spans="1:10" ht="13.8">
      <c r="A43" s="8"/>
      <c r="B43" s="40"/>
      <c r="C43" s="40"/>
      <c r="D43" s="41">
        <f>SUM(D6:D42)</f>
        <v>43229.25</v>
      </c>
      <c r="E43" s="41">
        <f>SUM(E6:E42)</f>
        <v>3383.568181818182</v>
      </c>
      <c r="F43" s="11"/>
      <c r="G43" s="1"/>
      <c r="H43" s="1"/>
      <c r="I43" s="1"/>
      <c r="J43" s="1"/>
    </row>
    <row r="44" spans="1:10" ht="13.8">
      <c r="A44" s="1"/>
      <c r="B44" s="1"/>
      <c r="C44" s="1"/>
      <c r="D44" s="1"/>
      <c r="E44" s="1"/>
      <c r="F44" s="1"/>
      <c r="G44" s="1"/>
      <c r="H44" s="1"/>
      <c r="I44" s="1"/>
      <c r="J44" s="1"/>
    </row>
  </sheetData>
  <dataValidations count="1">
    <dataValidation type="list" allowBlank="1" showErrorMessage="1" sqref="F6:F43" xr:uid="{041AF17F-59D7-4508-AD4D-50B0D01D6F93}">
      <formula1>"CARD,TRANSFER,CASH,AMEX Pay.com.au,Amex"</formula1>
    </dataValidation>
  </dataValidations>
  <hyperlinks>
    <hyperlink ref="F21" r:id="rId1" xr:uid="{7941245E-88C6-4AE7-9714-A12FC690A9DE}"/>
    <hyperlink ref="F22" r:id="rId2" xr:uid="{577653E3-E187-41EC-9F57-1340FCA8B983}"/>
    <hyperlink ref="F30" r:id="rId3" xr:uid="{8172EADD-37AC-4184-8220-AA2AC6612085}"/>
    <hyperlink ref="F35" r:id="rId4" xr:uid="{568FD6EF-7779-462E-8C4F-8B99D538EECB}"/>
    <hyperlink ref="F36" r:id="rId5" xr:uid="{E338A9D3-DDCD-4656-A2F0-817A7E9F347D}"/>
    <hyperlink ref="F38" r:id="rId6" xr:uid="{EF8391CE-4736-4048-B488-0E655BE1FFB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9378-C08F-488A-8377-876C7A873C64}">
  <sheetPr codeName="Sheet13">
    <outlinePr summaryBelow="0" summaryRight="0"/>
  </sheetPr>
  <dimension ref="A1:K45"/>
  <sheetViews>
    <sheetView workbookViewId="0"/>
  </sheetViews>
  <sheetFormatPr defaultColWidth="12.6640625" defaultRowHeight="15.75" customHeight="1"/>
  <cols>
    <col min="1" max="1" width="4.44140625" style="2" customWidth="1"/>
    <col min="2" max="2" width="12.6640625" style="2"/>
    <col min="3" max="3" width="30.33203125" style="2" customWidth="1"/>
    <col min="4" max="16384" width="12.6640625" style="2"/>
  </cols>
  <sheetData>
    <row r="1" spans="1:11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/>
      <c r="B2" s="94" t="s">
        <v>711</v>
      </c>
      <c r="C2" s="4"/>
      <c r="D2" s="4"/>
      <c r="E2" s="4"/>
      <c r="F2" s="4"/>
      <c r="G2" s="1"/>
      <c r="H2" s="1"/>
      <c r="I2" s="1"/>
      <c r="J2" s="1"/>
      <c r="K2" s="1"/>
    </row>
    <row r="3" spans="1:11" ht="15.75" customHeight="1">
      <c r="A3" s="1"/>
      <c r="B3" s="5" t="s">
        <v>1</v>
      </c>
      <c r="C3" s="1"/>
      <c r="D3" s="1"/>
      <c r="E3" s="1"/>
      <c r="F3" s="1"/>
      <c r="G3" s="1"/>
      <c r="H3" s="1"/>
      <c r="I3" s="5" t="s">
        <v>2</v>
      </c>
      <c r="J3" s="1"/>
      <c r="K3" s="1"/>
    </row>
    <row r="4" spans="1:11" ht="15.75" customHeight="1">
      <c r="A4" s="1"/>
      <c r="B4" s="6"/>
      <c r="C4" s="6"/>
      <c r="D4" s="6"/>
      <c r="E4" s="6"/>
      <c r="F4" s="6"/>
      <c r="G4" s="6"/>
      <c r="H4" s="1"/>
      <c r="I4" s="7" t="s">
        <v>712</v>
      </c>
      <c r="J4" s="6"/>
      <c r="K4" s="6"/>
    </row>
    <row r="5" spans="1:11" ht="15.75" customHeight="1">
      <c r="A5" s="8"/>
      <c r="B5" s="9" t="s">
        <v>4</v>
      </c>
      <c r="C5" s="9" t="s">
        <v>5</v>
      </c>
      <c r="D5" s="9" t="s">
        <v>6</v>
      </c>
      <c r="E5" s="9" t="s">
        <v>58</v>
      </c>
      <c r="F5" s="9" t="s">
        <v>7</v>
      </c>
      <c r="G5" s="9" t="s">
        <v>8</v>
      </c>
      <c r="H5" s="8"/>
      <c r="I5" s="9" t="s">
        <v>4</v>
      </c>
      <c r="J5" s="9" t="s">
        <v>9</v>
      </c>
      <c r="K5" s="9" t="s">
        <v>8</v>
      </c>
    </row>
    <row r="6" spans="1:11" ht="13.8">
      <c r="A6" s="8"/>
      <c r="B6" s="11" t="s">
        <v>713</v>
      </c>
      <c r="C6" s="11" t="s">
        <v>714</v>
      </c>
      <c r="D6" s="12">
        <v>935</v>
      </c>
      <c r="E6" s="16"/>
      <c r="F6" s="12">
        <f t="shared" ref="F6:F12" si="0">D6/11</f>
        <v>85</v>
      </c>
      <c r="G6" s="11" t="s">
        <v>13</v>
      </c>
      <c r="H6" s="8"/>
      <c r="I6" s="14" t="s">
        <v>715</v>
      </c>
      <c r="J6" s="12">
        <v>14957.25</v>
      </c>
      <c r="K6" s="11" t="s">
        <v>13</v>
      </c>
    </row>
    <row r="7" spans="1:11" ht="13.8">
      <c r="A7" s="8"/>
      <c r="B7" s="11" t="s">
        <v>713</v>
      </c>
      <c r="C7" s="11" t="s">
        <v>716</v>
      </c>
      <c r="D7" s="12">
        <v>206.16</v>
      </c>
      <c r="E7" s="16"/>
      <c r="F7" s="12">
        <f t="shared" si="0"/>
        <v>18.741818181818182</v>
      </c>
      <c r="G7" s="11" t="s">
        <v>20</v>
      </c>
      <c r="H7" s="8"/>
      <c r="I7" s="11" t="s">
        <v>309</v>
      </c>
      <c r="J7" s="16">
        <v>14957.25</v>
      </c>
      <c r="K7" s="11" t="s">
        <v>13</v>
      </c>
    </row>
    <row r="8" spans="1:11" ht="13.8">
      <c r="A8" s="8"/>
      <c r="B8" s="11" t="s">
        <v>713</v>
      </c>
      <c r="C8" s="11" t="s">
        <v>717</v>
      </c>
      <c r="D8" s="16">
        <v>1219.56</v>
      </c>
      <c r="E8" s="12"/>
      <c r="F8" s="12">
        <f t="shared" si="0"/>
        <v>110.8690909090909</v>
      </c>
      <c r="G8" s="11" t="s">
        <v>20</v>
      </c>
      <c r="H8" s="8"/>
      <c r="I8" s="11" t="s">
        <v>391</v>
      </c>
      <c r="J8" s="16">
        <v>11795.5</v>
      </c>
      <c r="K8" s="11" t="s">
        <v>13</v>
      </c>
    </row>
    <row r="9" spans="1:11" ht="13.8">
      <c r="A9" s="8"/>
      <c r="B9" s="11" t="s">
        <v>718</v>
      </c>
      <c r="C9" s="11" t="s">
        <v>719</v>
      </c>
      <c r="D9" s="16">
        <v>440.8</v>
      </c>
      <c r="E9" s="12"/>
      <c r="F9" s="12">
        <f t="shared" si="0"/>
        <v>40.072727272727271</v>
      </c>
      <c r="G9" s="11" t="s">
        <v>20</v>
      </c>
      <c r="H9" s="8"/>
      <c r="I9" s="11"/>
      <c r="J9" s="16"/>
      <c r="K9" s="11"/>
    </row>
    <row r="10" spans="1:11" ht="13.8">
      <c r="A10" s="8"/>
      <c r="B10" s="11" t="s">
        <v>718</v>
      </c>
      <c r="C10" s="11" t="s">
        <v>720</v>
      </c>
      <c r="D10" s="16">
        <v>215.26</v>
      </c>
      <c r="E10" s="12"/>
      <c r="F10" s="12">
        <f t="shared" si="0"/>
        <v>19.569090909090907</v>
      </c>
      <c r="G10" s="11" t="s">
        <v>20</v>
      </c>
      <c r="H10" s="8"/>
      <c r="I10" s="11"/>
      <c r="J10" s="16"/>
      <c r="K10" s="11"/>
    </row>
    <row r="11" spans="1:11" ht="13.8">
      <c r="A11" s="8"/>
      <c r="B11" s="11" t="s">
        <v>721</v>
      </c>
      <c r="C11" s="11" t="s">
        <v>722</v>
      </c>
      <c r="D11" s="16">
        <v>179.34</v>
      </c>
      <c r="E11" s="12"/>
      <c r="F11" s="12">
        <f t="shared" si="0"/>
        <v>16.303636363636365</v>
      </c>
      <c r="G11" s="11" t="s">
        <v>20</v>
      </c>
      <c r="H11" s="8"/>
      <c r="I11" s="11"/>
      <c r="J11" s="16"/>
      <c r="K11" s="11"/>
    </row>
    <row r="12" spans="1:11" ht="13.8">
      <c r="A12" s="8"/>
      <c r="B12" s="11" t="s">
        <v>721</v>
      </c>
      <c r="C12" s="11" t="s">
        <v>723</v>
      </c>
      <c r="D12" s="16">
        <v>550</v>
      </c>
      <c r="E12" s="12"/>
      <c r="F12" s="12">
        <f t="shared" si="0"/>
        <v>50</v>
      </c>
      <c r="G12" s="11" t="s">
        <v>13</v>
      </c>
      <c r="H12" s="8"/>
      <c r="I12" s="11"/>
      <c r="J12" s="16"/>
      <c r="K12" s="11"/>
    </row>
    <row r="13" spans="1:11" ht="13.8">
      <c r="A13" s="8"/>
      <c r="B13" s="11" t="s">
        <v>356</v>
      </c>
      <c r="C13" s="11" t="s">
        <v>724</v>
      </c>
      <c r="D13" s="16">
        <v>1650</v>
      </c>
      <c r="E13" s="12"/>
      <c r="F13" s="12">
        <v>0</v>
      </c>
      <c r="G13" s="11" t="s">
        <v>23</v>
      </c>
      <c r="H13" s="8"/>
      <c r="I13" s="11"/>
      <c r="J13" s="16"/>
      <c r="K13" s="11"/>
    </row>
    <row r="14" spans="1:11" ht="13.8">
      <c r="A14" s="8"/>
      <c r="B14" s="11" t="s">
        <v>356</v>
      </c>
      <c r="C14" s="11" t="s">
        <v>725</v>
      </c>
      <c r="D14" s="12">
        <v>1375</v>
      </c>
      <c r="E14" s="16"/>
      <c r="F14" s="12">
        <f>D14/11</f>
        <v>125</v>
      </c>
      <c r="G14" s="11" t="s">
        <v>13</v>
      </c>
      <c r="H14" s="8"/>
      <c r="I14" s="11"/>
      <c r="J14" s="16"/>
      <c r="K14" s="11"/>
    </row>
    <row r="15" spans="1:11" ht="13.8">
      <c r="A15" s="8"/>
      <c r="B15" s="11" t="s">
        <v>726</v>
      </c>
      <c r="C15" s="11" t="s">
        <v>727</v>
      </c>
      <c r="D15" s="12">
        <v>2200</v>
      </c>
      <c r="E15" s="16"/>
      <c r="F15" s="12">
        <v>200</v>
      </c>
      <c r="G15" s="11" t="s">
        <v>13</v>
      </c>
      <c r="H15" s="8"/>
      <c r="I15" s="95"/>
      <c r="J15" s="16"/>
      <c r="K15" s="11"/>
    </row>
    <row r="16" spans="1:11" ht="13.8">
      <c r="A16" s="8"/>
      <c r="B16" s="11" t="s">
        <v>728</v>
      </c>
      <c r="C16" s="11" t="s">
        <v>729</v>
      </c>
      <c r="D16" s="16">
        <v>80.093999999999994</v>
      </c>
      <c r="E16" s="12"/>
      <c r="F16" s="12">
        <f t="shared" ref="F16:F17" si="1">D16/11</f>
        <v>7.2812727272727269</v>
      </c>
      <c r="G16" s="11" t="s">
        <v>20</v>
      </c>
      <c r="H16" s="8"/>
      <c r="I16" s="95"/>
      <c r="J16" s="16"/>
      <c r="K16" s="11"/>
    </row>
    <row r="17" spans="1:11" ht="13.8">
      <c r="A17" s="8"/>
      <c r="B17" s="15">
        <v>45354</v>
      </c>
      <c r="C17" s="11" t="s">
        <v>730</v>
      </c>
      <c r="D17" s="12">
        <v>1443.75</v>
      </c>
      <c r="E17" s="16"/>
      <c r="F17" s="12">
        <f t="shared" si="1"/>
        <v>131.25</v>
      </c>
      <c r="G17" s="11" t="s">
        <v>13</v>
      </c>
      <c r="H17" s="8"/>
      <c r="I17" s="95"/>
      <c r="J17" s="16"/>
      <c r="K17" s="11"/>
    </row>
    <row r="18" spans="1:11" ht="13.8">
      <c r="A18" s="8"/>
      <c r="B18" s="15">
        <v>45354</v>
      </c>
      <c r="C18" s="11" t="s">
        <v>731</v>
      </c>
      <c r="D18" s="12">
        <v>650</v>
      </c>
      <c r="E18" s="16"/>
      <c r="F18" s="12">
        <v>0</v>
      </c>
      <c r="G18" s="11" t="s">
        <v>23</v>
      </c>
      <c r="H18" s="8"/>
      <c r="I18" s="95"/>
      <c r="J18" s="16"/>
      <c r="K18" s="11"/>
    </row>
    <row r="19" spans="1:11" ht="13.8">
      <c r="A19" s="8"/>
      <c r="B19" s="119">
        <v>45354</v>
      </c>
      <c r="C19" s="11" t="s">
        <v>725</v>
      </c>
      <c r="D19" s="12">
        <v>1375</v>
      </c>
      <c r="E19" s="16"/>
      <c r="F19" s="12">
        <f t="shared" ref="F19:F28" si="2">D19/11</f>
        <v>125</v>
      </c>
      <c r="G19" s="11" t="s">
        <v>13</v>
      </c>
      <c r="H19" s="8"/>
      <c r="I19" s="95"/>
      <c r="J19" s="16"/>
      <c r="K19" s="11"/>
    </row>
    <row r="20" spans="1:11" ht="13.8">
      <c r="A20" s="8"/>
      <c r="B20" s="119">
        <v>45385</v>
      </c>
      <c r="C20" s="11" t="s">
        <v>732</v>
      </c>
      <c r="D20" s="12">
        <v>182.22</v>
      </c>
      <c r="E20" s="16"/>
      <c r="F20" s="12">
        <f t="shared" si="2"/>
        <v>16.565454545454546</v>
      </c>
      <c r="G20" s="11" t="s">
        <v>20</v>
      </c>
      <c r="H20" s="8"/>
      <c r="I20" s="95"/>
      <c r="J20" s="16"/>
      <c r="K20" s="11"/>
    </row>
    <row r="21" spans="1:11" ht="13.8">
      <c r="A21" s="8"/>
      <c r="B21" s="15">
        <v>45476</v>
      </c>
      <c r="C21" s="11" t="s">
        <v>733</v>
      </c>
      <c r="D21" s="12">
        <v>158.03</v>
      </c>
      <c r="E21" s="16"/>
      <c r="F21" s="12">
        <f t="shared" si="2"/>
        <v>14.366363636363637</v>
      </c>
      <c r="G21" s="11" t="s">
        <v>13</v>
      </c>
      <c r="H21" s="8"/>
      <c r="I21" s="95"/>
      <c r="J21" s="16"/>
      <c r="K21" s="11"/>
    </row>
    <row r="22" spans="1:11" ht="13.8">
      <c r="A22" s="8"/>
      <c r="B22" s="15">
        <v>45507</v>
      </c>
      <c r="C22" s="11" t="s">
        <v>734</v>
      </c>
      <c r="D22" s="12">
        <v>935</v>
      </c>
      <c r="E22" s="16"/>
      <c r="F22" s="12">
        <f t="shared" si="2"/>
        <v>85</v>
      </c>
      <c r="G22" s="11" t="s">
        <v>13</v>
      </c>
      <c r="H22" s="8"/>
      <c r="I22" s="95"/>
      <c r="J22" s="16"/>
      <c r="K22" s="11"/>
    </row>
    <row r="23" spans="1:11" ht="13.8">
      <c r="A23" s="8"/>
      <c r="B23" s="11" t="s">
        <v>735</v>
      </c>
      <c r="C23" s="11" t="s">
        <v>736</v>
      </c>
      <c r="D23" s="12">
        <v>115.58</v>
      </c>
      <c r="E23" s="16"/>
      <c r="F23" s="12">
        <f t="shared" si="2"/>
        <v>10.507272727272728</v>
      </c>
      <c r="G23" s="11" t="s">
        <v>20</v>
      </c>
      <c r="H23" s="8"/>
      <c r="I23" s="95"/>
      <c r="J23" s="16"/>
      <c r="K23" s="11"/>
    </row>
    <row r="24" spans="1:11" ht="13.8">
      <c r="A24" s="8"/>
      <c r="B24" s="11" t="s">
        <v>737</v>
      </c>
      <c r="C24" s="11" t="s">
        <v>738</v>
      </c>
      <c r="D24" s="12">
        <v>268.58999999999997</v>
      </c>
      <c r="E24" s="16"/>
      <c r="F24" s="12">
        <f t="shared" si="2"/>
        <v>24.417272727272724</v>
      </c>
      <c r="G24" s="11" t="s">
        <v>20</v>
      </c>
      <c r="H24" s="8"/>
      <c r="I24" s="95"/>
      <c r="J24" s="16"/>
      <c r="K24" s="11"/>
    </row>
    <row r="25" spans="1:11" ht="13.8">
      <c r="A25" s="8"/>
      <c r="B25" s="11" t="s">
        <v>737</v>
      </c>
      <c r="C25" s="11" t="s">
        <v>739</v>
      </c>
      <c r="D25" s="12">
        <v>254.16</v>
      </c>
      <c r="E25" s="16"/>
      <c r="F25" s="12">
        <f t="shared" si="2"/>
        <v>23.105454545454545</v>
      </c>
      <c r="G25" s="11" t="s">
        <v>20</v>
      </c>
      <c r="H25" s="8"/>
      <c r="I25" s="95"/>
      <c r="J25" s="16"/>
      <c r="K25" s="11"/>
    </row>
    <row r="26" spans="1:11" ht="13.8">
      <c r="A26" s="8"/>
      <c r="B26" s="11" t="s">
        <v>737</v>
      </c>
      <c r="C26" s="11" t="s">
        <v>740</v>
      </c>
      <c r="D26" s="12">
        <v>57</v>
      </c>
      <c r="E26" s="16"/>
      <c r="F26" s="12">
        <f t="shared" si="2"/>
        <v>5.1818181818181817</v>
      </c>
      <c r="G26" s="11" t="s">
        <v>20</v>
      </c>
      <c r="H26" s="8"/>
      <c r="I26" s="95"/>
      <c r="J26" s="16"/>
      <c r="K26" s="11"/>
    </row>
    <row r="27" spans="1:11" ht="13.8">
      <c r="A27" s="8"/>
      <c r="B27" s="11" t="s">
        <v>741</v>
      </c>
      <c r="C27" s="11" t="s">
        <v>742</v>
      </c>
      <c r="D27" s="12">
        <v>343.75</v>
      </c>
      <c r="E27" s="16"/>
      <c r="F27" s="12">
        <f t="shared" si="2"/>
        <v>31.25</v>
      </c>
      <c r="G27" s="11" t="s">
        <v>13</v>
      </c>
      <c r="H27" s="8"/>
      <c r="I27" s="95"/>
      <c r="J27" s="16"/>
      <c r="K27" s="11"/>
    </row>
    <row r="28" spans="1:11" ht="13.8">
      <c r="A28" s="8"/>
      <c r="B28" s="11" t="s">
        <v>741</v>
      </c>
      <c r="C28" s="11" t="s">
        <v>743</v>
      </c>
      <c r="D28" s="12">
        <v>275</v>
      </c>
      <c r="E28" s="16"/>
      <c r="F28" s="12">
        <f t="shared" si="2"/>
        <v>25</v>
      </c>
      <c r="G28" s="11" t="s">
        <v>13</v>
      </c>
      <c r="H28" s="8"/>
      <c r="I28" s="11"/>
      <c r="J28" s="16"/>
      <c r="K28" s="11"/>
    </row>
    <row r="29" spans="1:11" ht="13.8">
      <c r="A29" s="8"/>
      <c r="B29" s="11" t="s">
        <v>744</v>
      </c>
      <c r="C29" s="11" t="s">
        <v>745</v>
      </c>
      <c r="D29" s="16">
        <v>750</v>
      </c>
      <c r="E29" s="16"/>
      <c r="F29" s="16">
        <v>0</v>
      </c>
      <c r="G29" s="11" t="s">
        <v>23</v>
      </c>
      <c r="H29" s="8"/>
      <c r="I29" s="11"/>
      <c r="J29" s="16"/>
      <c r="K29" s="11"/>
    </row>
    <row r="30" spans="1:11" ht="13.8">
      <c r="A30" s="8"/>
      <c r="B30" s="11" t="s">
        <v>372</v>
      </c>
      <c r="C30" s="11" t="s">
        <v>746</v>
      </c>
      <c r="D30" s="16">
        <v>30.87</v>
      </c>
      <c r="E30" s="16"/>
      <c r="F30" s="12">
        <f t="shared" ref="F30:F37" si="3">D30/11</f>
        <v>2.8063636363636366</v>
      </c>
      <c r="G30" s="11" t="s">
        <v>20</v>
      </c>
      <c r="H30" s="8"/>
      <c r="I30" s="108"/>
      <c r="J30" s="120"/>
      <c r="K30" s="11"/>
    </row>
    <row r="31" spans="1:11" ht="13.8">
      <c r="A31" s="8"/>
      <c r="B31" s="119">
        <v>45355</v>
      </c>
      <c r="C31" s="11" t="s">
        <v>747</v>
      </c>
      <c r="D31" s="16">
        <v>4400</v>
      </c>
      <c r="E31" s="16"/>
      <c r="F31" s="12">
        <f t="shared" si="3"/>
        <v>400</v>
      </c>
      <c r="G31" s="11" t="s">
        <v>13</v>
      </c>
      <c r="H31" s="8"/>
      <c r="I31" s="108"/>
      <c r="J31" s="120"/>
      <c r="K31" s="11"/>
    </row>
    <row r="32" spans="1:11" ht="13.8">
      <c r="A32" s="8"/>
      <c r="B32" s="119">
        <v>45508</v>
      </c>
      <c r="C32" s="11" t="s">
        <v>748</v>
      </c>
      <c r="D32" s="16">
        <v>5425.75</v>
      </c>
      <c r="E32" s="16"/>
      <c r="F32" s="12">
        <f t="shared" si="3"/>
        <v>493.25</v>
      </c>
      <c r="G32" s="11" t="s">
        <v>13</v>
      </c>
      <c r="H32" s="8"/>
      <c r="I32" s="108"/>
      <c r="J32" s="120"/>
      <c r="K32" s="11"/>
    </row>
    <row r="33" spans="1:11" ht="13.8">
      <c r="A33" s="8"/>
      <c r="B33" s="119">
        <v>45508</v>
      </c>
      <c r="C33" s="11" t="s">
        <v>749</v>
      </c>
      <c r="D33" s="16">
        <v>28.66</v>
      </c>
      <c r="E33" s="16"/>
      <c r="F33" s="12">
        <f t="shared" si="3"/>
        <v>2.6054545454545455</v>
      </c>
      <c r="G33" s="11" t="s">
        <v>20</v>
      </c>
      <c r="H33" s="8"/>
      <c r="I33" s="108"/>
      <c r="J33" s="120"/>
      <c r="K33" s="11"/>
    </row>
    <row r="34" spans="1:11" ht="13.8">
      <c r="A34" s="8"/>
      <c r="B34" s="119">
        <v>45539</v>
      </c>
      <c r="C34" s="11" t="s">
        <v>750</v>
      </c>
      <c r="D34" s="16">
        <v>32</v>
      </c>
      <c r="E34" s="16"/>
      <c r="F34" s="12">
        <f t="shared" si="3"/>
        <v>2.9090909090909092</v>
      </c>
      <c r="G34" s="11" t="s">
        <v>20</v>
      </c>
      <c r="H34" s="8"/>
      <c r="I34" s="108"/>
      <c r="J34" s="120"/>
      <c r="K34" s="11"/>
    </row>
    <row r="35" spans="1:11" ht="13.8">
      <c r="A35" s="8"/>
      <c r="B35" s="119">
        <v>45539</v>
      </c>
      <c r="C35" s="11" t="s">
        <v>751</v>
      </c>
      <c r="D35" s="16">
        <v>52.72</v>
      </c>
      <c r="E35" s="16"/>
      <c r="F35" s="12">
        <f t="shared" si="3"/>
        <v>4.7927272727272729</v>
      </c>
      <c r="G35" s="11" t="s">
        <v>20</v>
      </c>
      <c r="H35" s="8"/>
      <c r="I35" s="108"/>
      <c r="J35" s="120"/>
      <c r="K35" s="11"/>
    </row>
    <row r="36" spans="1:11" ht="13.8">
      <c r="A36" s="8"/>
      <c r="B36" s="119">
        <v>45539</v>
      </c>
      <c r="C36" s="11" t="s">
        <v>752</v>
      </c>
      <c r="D36" s="16">
        <v>78.33</v>
      </c>
      <c r="E36" s="16"/>
      <c r="F36" s="12">
        <f t="shared" si="3"/>
        <v>7.1209090909090911</v>
      </c>
      <c r="G36" s="11" t="s">
        <v>20</v>
      </c>
      <c r="H36" s="8"/>
      <c r="I36" s="108"/>
      <c r="J36" s="120"/>
      <c r="K36" s="11"/>
    </row>
    <row r="37" spans="1:11" ht="13.8">
      <c r="A37" s="8"/>
      <c r="B37" s="119">
        <v>45569</v>
      </c>
      <c r="C37" s="11" t="s">
        <v>753</v>
      </c>
      <c r="D37" s="16">
        <v>191</v>
      </c>
      <c r="E37" s="16"/>
      <c r="F37" s="12">
        <f t="shared" si="3"/>
        <v>17.363636363636363</v>
      </c>
      <c r="G37" s="11" t="s">
        <v>13</v>
      </c>
      <c r="H37" s="8"/>
      <c r="I37" s="108"/>
      <c r="J37" s="120"/>
      <c r="K37" s="11"/>
    </row>
    <row r="38" spans="1:11" ht="13.8">
      <c r="A38" s="8"/>
      <c r="B38" s="119">
        <v>45630</v>
      </c>
      <c r="C38" s="11" t="s">
        <v>754</v>
      </c>
      <c r="D38" s="16">
        <v>5200</v>
      </c>
      <c r="E38" s="16"/>
      <c r="F38" s="12">
        <v>0</v>
      </c>
      <c r="G38" s="11" t="s">
        <v>23</v>
      </c>
      <c r="H38" s="8"/>
      <c r="I38" s="108"/>
      <c r="J38" s="120"/>
      <c r="K38" s="11"/>
    </row>
    <row r="39" spans="1:11" ht="13.8">
      <c r="A39" s="8"/>
      <c r="B39" s="11" t="s">
        <v>382</v>
      </c>
      <c r="C39" s="11" t="s">
        <v>755</v>
      </c>
      <c r="D39" s="16">
        <v>1500</v>
      </c>
      <c r="E39" s="16"/>
      <c r="F39" s="12">
        <v>0</v>
      </c>
      <c r="G39" s="11" t="s">
        <v>23</v>
      </c>
      <c r="H39" s="8"/>
      <c r="I39" s="108"/>
      <c r="J39" s="120"/>
      <c r="K39" s="11"/>
    </row>
    <row r="40" spans="1:11" ht="13.8">
      <c r="A40" s="8"/>
      <c r="B40" s="11" t="s">
        <v>382</v>
      </c>
      <c r="C40" s="11" t="s">
        <v>756</v>
      </c>
      <c r="D40" s="16">
        <v>550</v>
      </c>
      <c r="E40" s="16"/>
      <c r="F40" s="12">
        <f t="shared" ref="F40:F41" si="4">D40/11</f>
        <v>50</v>
      </c>
      <c r="G40" s="11" t="s">
        <v>13</v>
      </c>
      <c r="H40" s="8"/>
      <c r="I40" s="108"/>
      <c r="J40" s="120"/>
      <c r="K40" s="11"/>
    </row>
    <row r="41" spans="1:11" ht="13.8">
      <c r="A41" s="8"/>
      <c r="B41" s="11" t="s">
        <v>387</v>
      </c>
      <c r="C41" s="11" t="s">
        <v>757</v>
      </c>
      <c r="D41" s="16">
        <v>138</v>
      </c>
      <c r="E41" s="16"/>
      <c r="F41" s="12">
        <f t="shared" si="4"/>
        <v>12.545454545454545</v>
      </c>
      <c r="G41" s="11" t="s">
        <v>13</v>
      </c>
      <c r="H41" s="8"/>
      <c r="I41" s="108"/>
      <c r="J41" s="120"/>
      <c r="K41" s="11"/>
    </row>
    <row r="42" spans="1:11" ht="13.8">
      <c r="A42" s="8"/>
      <c r="B42" s="11" t="s">
        <v>758</v>
      </c>
      <c r="C42" s="11" t="s">
        <v>759</v>
      </c>
      <c r="D42" s="16"/>
      <c r="E42" s="16">
        <v>350</v>
      </c>
      <c r="F42" s="12">
        <v>0</v>
      </c>
      <c r="G42" s="27" t="s">
        <v>23</v>
      </c>
      <c r="H42" s="8"/>
      <c r="I42" s="108"/>
      <c r="J42" s="120"/>
      <c r="K42" s="11"/>
    </row>
    <row r="43" spans="1:11" ht="13.8">
      <c r="A43" s="8"/>
      <c r="B43" s="119">
        <v>45328</v>
      </c>
      <c r="C43" s="11" t="s">
        <v>760</v>
      </c>
      <c r="D43" s="16">
        <v>603.9</v>
      </c>
      <c r="E43" s="16"/>
      <c r="F43" s="12">
        <f>D43/11</f>
        <v>54.9</v>
      </c>
      <c r="G43" s="11" t="s">
        <v>13</v>
      </c>
      <c r="H43" s="8"/>
      <c r="I43" s="96"/>
      <c r="J43" s="41"/>
      <c r="K43" s="40"/>
    </row>
    <row r="44" spans="1:11" ht="13.8">
      <c r="A44" s="8"/>
      <c r="B44" s="121"/>
      <c r="C44" s="11"/>
      <c r="D44" s="16"/>
      <c r="E44" s="16"/>
      <c r="F44" s="12"/>
      <c r="G44" s="11"/>
      <c r="H44" s="8"/>
      <c r="I44" s="96" t="s">
        <v>282</v>
      </c>
      <c r="J44" s="41">
        <f>SUM(J6:J27)</f>
        <v>41710</v>
      </c>
      <c r="K44" s="40"/>
    </row>
    <row r="45" spans="1:11" ht="13.8">
      <c r="A45" s="8"/>
      <c r="B45" s="96" t="s">
        <v>282</v>
      </c>
      <c r="C45" s="40"/>
      <c r="D45" s="97">
        <f>SUM(D7:D44)</f>
        <v>33155.524000000005</v>
      </c>
      <c r="E45" s="41">
        <f>SUM(E7:E44)</f>
        <v>350</v>
      </c>
      <c r="F45" s="41">
        <f>SUM(F7:F44)</f>
        <v>2127.7749090909087</v>
      </c>
      <c r="G45" s="40"/>
      <c r="H45" s="1"/>
      <c r="I45" s="1"/>
      <c r="J45" s="1"/>
      <c r="K4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E573-8A6C-490B-8838-377250302E89}">
  <sheetPr codeName="Sheet14">
    <outlinePr summaryBelow="0" summaryRight="0"/>
  </sheetPr>
  <dimension ref="A1:K14"/>
  <sheetViews>
    <sheetView workbookViewId="0"/>
  </sheetViews>
  <sheetFormatPr defaultColWidth="12.6640625" defaultRowHeight="15.75" customHeight="1"/>
  <cols>
    <col min="1" max="1" width="4.21875" style="2" customWidth="1"/>
    <col min="2" max="2" width="12.6640625" style="2"/>
    <col min="3" max="3" width="24.33203125" style="2" customWidth="1"/>
    <col min="4" max="16384" width="12.6640625" style="2"/>
  </cols>
  <sheetData>
    <row r="1" spans="1:11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/>
      <c r="B2" s="94" t="s">
        <v>761</v>
      </c>
      <c r="C2" s="4"/>
      <c r="D2" s="47"/>
      <c r="E2" s="1"/>
      <c r="F2" s="1"/>
      <c r="G2" s="1"/>
      <c r="H2" s="1"/>
      <c r="I2" s="1"/>
      <c r="J2" s="1"/>
      <c r="K2" s="1"/>
    </row>
    <row r="3" spans="1:11" ht="15.75" customHeight="1">
      <c r="A3" s="1"/>
      <c r="B3" s="5" t="s">
        <v>1</v>
      </c>
      <c r="C3" s="1"/>
      <c r="D3" s="1"/>
      <c r="E3" s="1"/>
      <c r="F3" s="1"/>
      <c r="G3" s="1"/>
      <c r="H3" s="1"/>
      <c r="I3" s="5" t="s">
        <v>2</v>
      </c>
      <c r="J3" s="1"/>
      <c r="K3" s="1"/>
    </row>
    <row r="4" spans="1:11" ht="15.75" customHeight="1">
      <c r="A4" s="1"/>
      <c r="B4" s="6"/>
      <c r="C4" s="6"/>
      <c r="D4" s="6"/>
      <c r="E4" s="6"/>
      <c r="F4" s="6"/>
      <c r="G4" s="1"/>
      <c r="H4" s="1"/>
      <c r="I4" s="7" t="s">
        <v>762</v>
      </c>
      <c r="J4" s="6"/>
      <c r="K4" s="6"/>
    </row>
    <row r="5" spans="1:11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26"/>
      <c r="H5" s="1"/>
      <c r="I5" s="103" t="s">
        <v>4</v>
      </c>
      <c r="J5" s="9" t="s">
        <v>9</v>
      </c>
      <c r="K5" s="9" t="s">
        <v>8</v>
      </c>
    </row>
    <row r="6" spans="1:11" ht="13.8">
      <c r="A6" s="8"/>
      <c r="B6" s="11" t="s">
        <v>472</v>
      </c>
      <c r="C6" s="11" t="s">
        <v>763</v>
      </c>
      <c r="D6" s="12">
        <v>275</v>
      </c>
      <c r="E6" s="12">
        <f>D6/11</f>
        <v>25</v>
      </c>
      <c r="F6" s="11" t="s">
        <v>13</v>
      </c>
      <c r="G6" s="1"/>
      <c r="H6" s="1"/>
      <c r="I6" s="105"/>
      <c r="J6" s="12"/>
      <c r="K6" s="11" t="s">
        <v>13</v>
      </c>
    </row>
    <row r="7" spans="1:11" ht="13.8">
      <c r="A7" s="8"/>
      <c r="B7" s="11" t="s">
        <v>472</v>
      </c>
      <c r="C7" s="11" t="s">
        <v>417</v>
      </c>
      <c r="D7" s="12">
        <v>250</v>
      </c>
      <c r="E7" s="12">
        <v>0</v>
      </c>
      <c r="F7" s="11" t="s">
        <v>23</v>
      </c>
      <c r="G7" s="1"/>
      <c r="H7" s="1"/>
      <c r="I7" s="105"/>
      <c r="J7" s="16"/>
      <c r="K7" s="11"/>
    </row>
    <row r="8" spans="1:11" ht="13.8">
      <c r="A8" s="8"/>
      <c r="B8" s="11"/>
      <c r="C8" s="11"/>
      <c r="D8" s="12"/>
      <c r="E8" s="12"/>
      <c r="F8" s="11"/>
      <c r="G8" s="1"/>
      <c r="H8" s="1"/>
      <c r="I8" s="1"/>
      <c r="J8" s="1"/>
      <c r="K8" s="1"/>
    </row>
    <row r="9" spans="1:11" ht="13.8">
      <c r="A9" s="8"/>
      <c r="B9" s="11"/>
      <c r="C9" s="11"/>
      <c r="D9" s="12"/>
      <c r="E9" s="12"/>
      <c r="F9" s="11"/>
      <c r="G9" s="1"/>
      <c r="H9" s="1"/>
      <c r="I9" s="1"/>
      <c r="J9" s="1"/>
      <c r="K9" s="1"/>
    </row>
    <row r="10" spans="1:11" ht="13.8">
      <c r="A10" s="8"/>
      <c r="B10" s="11"/>
      <c r="C10" s="11"/>
      <c r="D10" s="16"/>
      <c r="E10" s="12"/>
      <c r="F10" s="11"/>
      <c r="G10" s="1"/>
      <c r="H10" s="1"/>
      <c r="I10" s="1"/>
      <c r="J10" s="1"/>
      <c r="K10" s="1"/>
    </row>
    <row r="11" spans="1:11" ht="13.8">
      <c r="A11" s="8"/>
      <c r="B11" s="11"/>
      <c r="C11" s="11"/>
      <c r="D11" s="16"/>
      <c r="E11" s="16"/>
      <c r="F11" s="11"/>
      <c r="G11" s="1"/>
      <c r="H11" s="1"/>
      <c r="I11" s="1"/>
      <c r="J11" s="1"/>
      <c r="K11" s="1"/>
    </row>
    <row r="12" spans="1:11" ht="13.8">
      <c r="A12" s="8"/>
      <c r="B12" s="11"/>
      <c r="C12" s="11"/>
      <c r="D12" s="16"/>
      <c r="E12" s="16"/>
      <c r="F12" s="11"/>
      <c r="G12" s="1"/>
      <c r="H12" s="1"/>
      <c r="I12" s="1"/>
      <c r="J12" s="1"/>
      <c r="K12" s="1"/>
    </row>
    <row r="13" spans="1:11" ht="13.8">
      <c r="A13" s="8"/>
      <c r="B13" s="96" t="s">
        <v>282</v>
      </c>
      <c r="C13" s="40"/>
      <c r="D13" s="109">
        <f>SUM(D6:D9)</f>
        <v>525</v>
      </c>
      <c r="E13" s="41">
        <f>SUM(E7:E9)</f>
        <v>0</v>
      </c>
      <c r="F13" s="40"/>
      <c r="G13" s="1"/>
      <c r="H13" s="1"/>
      <c r="I13" s="1"/>
      <c r="J13" s="1"/>
      <c r="K13" s="1"/>
    </row>
    <row r="14" spans="1:11" ht="13.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20DE-FC37-4387-A6F7-A2BB17F4E8D5}">
  <sheetPr codeName="Sheet15">
    <outlinePr summaryBelow="0" summaryRight="0"/>
  </sheetPr>
  <dimension ref="A1:K17"/>
  <sheetViews>
    <sheetView workbookViewId="0"/>
  </sheetViews>
  <sheetFormatPr defaultColWidth="12.6640625" defaultRowHeight="15.75" customHeight="1"/>
  <cols>
    <col min="1" max="2" width="12.6640625" style="2"/>
    <col min="3" max="3" width="24.109375" style="2" customWidth="1"/>
    <col min="4" max="16384" width="12.6640625" style="2"/>
  </cols>
  <sheetData>
    <row r="1" spans="1:11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/>
      <c r="B2" s="94" t="s">
        <v>761</v>
      </c>
      <c r="C2" s="4"/>
      <c r="D2" s="47"/>
      <c r="E2" s="1"/>
      <c r="F2" s="1"/>
      <c r="G2" s="1"/>
      <c r="H2" s="1"/>
      <c r="I2" s="1"/>
      <c r="J2" s="1"/>
      <c r="K2" s="1"/>
    </row>
    <row r="3" spans="1:11" ht="15.75" customHeight="1">
      <c r="A3" s="1"/>
      <c r="B3" s="5" t="s">
        <v>1</v>
      </c>
      <c r="C3" s="1"/>
      <c r="D3" s="1"/>
      <c r="E3" s="1"/>
      <c r="F3" s="1"/>
      <c r="G3" s="1"/>
      <c r="H3" s="1"/>
      <c r="I3" s="5" t="s">
        <v>2</v>
      </c>
      <c r="J3" s="1"/>
      <c r="K3" s="1"/>
    </row>
    <row r="4" spans="1:11" ht="15.75" customHeight="1">
      <c r="A4" s="1"/>
      <c r="B4" s="6"/>
      <c r="C4" s="6"/>
      <c r="D4" s="6"/>
      <c r="E4" s="6"/>
      <c r="F4" s="6"/>
      <c r="G4" s="1"/>
      <c r="H4" s="1"/>
      <c r="I4" s="7" t="s">
        <v>762</v>
      </c>
      <c r="J4" s="6"/>
      <c r="K4" s="6"/>
    </row>
    <row r="5" spans="1:11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26"/>
      <c r="H5" s="1"/>
      <c r="I5" s="103" t="s">
        <v>4</v>
      </c>
      <c r="J5" s="9" t="s">
        <v>9</v>
      </c>
      <c r="K5" s="9" t="s">
        <v>8</v>
      </c>
    </row>
    <row r="6" spans="1:11" ht="13.8">
      <c r="A6" s="8"/>
      <c r="B6" s="11" t="s">
        <v>475</v>
      </c>
      <c r="C6" s="11" t="s">
        <v>764</v>
      </c>
      <c r="D6" s="12">
        <v>35.81</v>
      </c>
      <c r="E6" s="12">
        <f t="shared" ref="E6:E9" si="0">D6/11</f>
        <v>3.2554545454545458</v>
      </c>
      <c r="F6" s="11" t="s">
        <v>20</v>
      </c>
      <c r="G6" s="1"/>
      <c r="H6" s="1"/>
      <c r="I6" s="105" t="s">
        <v>240</v>
      </c>
      <c r="J6" s="12">
        <v>2674</v>
      </c>
      <c r="K6" s="11" t="s">
        <v>13</v>
      </c>
    </row>
    <row r="7" spans="1:11" ht="13.8">
      <c r="A7" s="8"/>
      <c r="B7" s="11" t="s">
        <v>475</v>
      </c>
      <c r="C7" s="11" t="s">
        <v>765</v>
      </c>
      <c r="D7" s="12">
        <v>42.72</v>
      </c>
      <c r="E7" s="12">
        <f t="shared" si="0"/>
        <v>3.8836363636363633</v>
      </c>
      <c r="F7" s="11" t="s">
        <v>20</v>
      </c>
      <c r="G7" s="1"/>
      <c r="H7" s="1"/>
      <c r="I7" s="105"/>
      <c r="J7" s="16"/>
      <c r="K7" s="11"/>
    </row>
    <row r="8" spans="1:11" ht="13.8">
      <c r="A8" s="8"/>
      <c r="B8" s="11" t="s">
        <v>477</v>
      </c>
      <c r="C8" s="11" t="s">
        <v>766</v>
      </c>
      <c r="D8" s="12">
        <v>111.54</v>
      </c>
      <c r="E8" s="12">
        <f t="shared" si="0"/>
        <v>10.14</v>
      </c>
      <c r="F8" s="11" t="s">
        <v>20</v>
      </c>
      <c r="G8" s="1"/>
      <c r="H8" s="1"/>
      <c r="I8" s="1"/>
      <c r="J8" s="1"/>
      <c r="K8" s="1"/>
    </row>
    <row r="9" spans="1:11" ht="13.8">
      <c r="A9" s="8"/>
      <c r="B9" s="15">
        <v>45299</v>
      </c>
      <c r="C9" s="11" t="s">
        <v>767</v>
      </c>
      <c r="D9" s="12">
        <v>78.94</v>
      </c>
      <c r="E9" s="12">
        <f t="shared" si="0"/>
        <v>7.1763636363636358</v>
      </c>
      <c r="F9" s="11" t="s">
        <v>20</v>
      </c>
      <c r="G9" s="1"/>
      <c r="H9" s="1"/>
      <c r="I9" s="1"/>
      <c r="J9" s="1"/>
      <c r="K9" s="1"/>
    </row>
    <row r="10" spans="1:11" ht="13.8">
      <c r="A10" s="8"/>
      <c r="B10" s="15">
        <v>45390</v>
      </c>
      <c r="C10" s="11" t="s">
        <v>768</v>
      </c>
      <c r="D10" s="12">
        <v>500</v>
      </c>
      <c r="E10" s="12">
        <v>0</v>
      </c>
      <c r="F10" s="11" t="s">
        <v>23</v>
      </c>
      <c r="G10" s="1"/>
      <c r="H10" s="1"/>
      <c r="I10" s="1"/>
      <c r="J10" s="1"/>
      <c r="K10" s="1"/>
    </row>
    <row r="11" spans="1:11" ht="13.8">
      <c r="A11" s="8"/>
      <c r="B11" s="15">
        <v>45420</v>
      </c>
      <c r="C11" s="11" t="s">
        <v>769</v>
      </c>
      <c r="D11" s="12">
        <v>1100</v>
      </c>
      <c r="E11" s="12">
        <f t="shared" ref="E11:E13" si="1">D11/11</f>
        <v>100</v>
      </c>
      <c r="F11" s="11" t="s">
        <v>13</v>
      </c>
      <c r="G11" s="1"/>
      <c r="H11" s="1"/>
      <c r="I11" s="1"/>
      <c r="J11" s="1"/>
      <c r="K11" s="1"/>
    </row>
    <row r="12" spans="1:11" ht="13.8">
      <c r="A12" s="8"/>
      <c r="B12" s="15">
        <v>45420</v>
      </c>
      <c r="C12" s="11" t="s">
        <v>770</v>
      </c>
      <c r="D12" s="16">
        <v>481.25</v>
      </c>
      <c r="E12" s="12">
        <f t="shared" si="1"/>
        <v>43.75</v>
      </c>
      <c r="F12" s="11" t="s">
        <v>13</v>
      </c>
      <c r="G12" s="1"/>
      <c r="H12" s="1"/>
      <c r="I12" s="1"/>
      <c r="J12" s="1"/>
      <c r="K12" s="1"/>
    </row>
    <row r="13" spans="1:11" ht="13.8">
      <c r="A13" s="8"/>
      <c r="B13" s="38">
        <v>45420</v>
      </c>
      <c r="C13" s="42" t="s">
        <v>771</v>
      </c>
      <c r="D13" s="112">
        <v>265</v>
      </c>
      <c r="E13" s="12">
        <f t="shared" si="1"/>
        <v>24.09090909090909</v>
      </c>
      <c r="F13" s="11" t="s">
        <v>13</v>
      </c>
      <c r="G13" s="1"/>
      <c r="H13" s="1"/>
      <c r="I13" s="1"/>
      <c r="J13" s="1"/>
      <c r="K13" s="1"/>
    </row>
    <row r="14" spans="1:11" ht="13.8">
      <c r="A14" s="8"/>
      <c r="B14" s="11"/>
      <c r="C14" s="11"/>
      <c r="D14" s="16"/>
      <c r="E14" s="16"/>
      <c r="F14" s="11"/>
      <c r="G14" s="1"/>
      <c r="H14" s="1"/>
      <c r="I14" s="1"/>
      <c r="J14" s="1"/>
      <c r="K14" s="1"/>
    </row>
    <row r="15" spans="1:11" ht="13.8">
      <c r="A15" s="8"/>
      <c r="B15" s="96" t="s">
        <v>282</v>
      </c>
      <c r="C15" s="40"/>
      <c r="D15" s="109">
        <f>SUM(D6:D13)</f>
        <v>2615.2600000000002</v>
      </c>
      <c r="E15" s="41">
        <f>SUM(E7:E11)</f>
        <v>121.2</v>
      </c>
      <c r="F15" s="40"/>
      <c r="G15" s="1"/>
      <c r="H15" s="1"/>
      <c r="I15" s="1"/>
      <c r="J15" s="1"/>
      <c r="K15" s="1"/>
    </row>
    <row r="17" spans="3:5" ht="13.8">
      <c r="C17" s="60" t="s">
        <v>772</v>
      </c>
      <c r="D17" s="63">
        <v>2674</v>
      </c>
      <c r="E17" s="43">
        <f>D17/11</f>
        <v>243.09090909090909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84EB-80C9-4136-95A8-8E73DB1990DC}">
  <sheetPr codeName="Sheet16">
    <outlinePr summaryBelow="0" summaryRight="0"/>
  </sheetPr>
  <dimension ref="B2:K53"/>
  <sheetViews>
    <sheetView workbookViewId="0"/>
  </sheetViews>
  <sheetFormatPr defaultColWidth="12.6640625" defaultRowHeight="15.75" customHeight="1"/>
  <cols>
    <col min="1" max="1" width="4.6640625" style="2" customWidth="1"/>
    <col min="2" max="2" width="12.6640625" style="2"/>
    <col min="3" max="3" width="29" style="2" customWidth="1"/>
    <col min="4" max="8" width="12.6640625" style="2"/>
    <col min="9" max="9" width="13.33203125" style="2" customWidth="1"/>
    <col min="10" max="16384" width="12.6640625" style="2"/>
  </cols>
  <sheetData>
    <row r="2" spans="2:11" ht="15.75" customHeight="1">
      <c r="B2" s="94" t="s">
        <v>773</v>
      </c>
      <c r="C2" s="4"/>
      <c r="D2" s="1"/>
      <c r="E2" s="1"/>
      <c r="F2" s="1"/>
      <c r="G2" s="1"/>
      <c r="H2" s="1"/>
      <c r="I2" s="1"/>
      <c r="J2" s="1"/>
      <c r="K2" s="1"/>
    </row>
    <row r="3" spans="2:11" ht="15.75" customHeight="1">
      <c r="B3" s="5" t="s">
        <v>1</v>
      </c>
      <c r="C3" s="1"/>
      <c r="D3" s="1"/>
      <c r="E3" s="1"/>
      <c r="F3" s="1"/>
      <c r="G3" s="1"/>
      <c r="H3" s="1"/>
      <c r="I3" s="5" t="s">
        <v>2</v>
      </c>
      <c r="J3" s="1"/>
      <c r="K3" s="1"/>
    </row>
    <row r="4" spans="2:11" ht="15.75" customHeight="1">
      <c r="B4" s="6"/>
      <c r="C4" s="6"/>
      <c r="D4" s="6"/>
      <c r="E4" s="6"/>
      <c r="F4" s="6"/>
      <c r="G4" s="6"/>
      <c r="H4" s="1"/>
      <c r="I4" s="7" t="s">
        <v>774</v>
      </c>
      <c r="J4" s="6"/>
      <c r="K4" s="6"/>
    </row>
    <row r="5" spans="2:11" ht="15.75" customHeight="1">
      <c r="B5" s="103" t="s">
        <v>4</v>
      </c>
      <c r="C5" s="9" t="s">
        <v>5</v>
      </c>
      <c r="D5" s="9" t="s">
        <v>6</v>
      </c>
      <c r="E5" s="9" t="s">
        <v>58</v>
      </c>
      <c r="F5" s="9" t="s">
        <v>7</v>
      </c>
      <c r="G5" s="9" t="s">
        <v>8</v>
      </c>
      <c r="H5" s="8"/>
      <c r="I5" s="9" t="s">
        <v>4</v>
      </c>
      <c r="J5" s="9" t="s">
        <v>9</v>
      </c>
      <c r="K5" s="9" t="s">
        <v>8</v>
      </c>
    </row>
    <row r="6" spans="2:11" ht="13.8">
      <c r="B6" s="105" t="s">
        <v>313</v>
      </c>
      <c r="C6" s="11" t="s">
        <v>775</v>
      </c>
      <c r="D6" s="16">
        <v>750</v>
      </c>
      <c r="E6" s="12"/>
      <c r="F6" s="12">
        <f>D6/11</f>
        <v>68.181818181818187</v>
      </c>
      <c r="G6" s="11" t="s">
        <v>13</v>
      </c>
      <c r="H6" s="8"/>
      <c r="I6" s="122">
        <v>45353</v>
      </c>
      <c r="J6" s="12">
        <v>20000</v>
      </c>
      <c r="K6" s="11" t="s">
        <v>13</v>
      </c>
    </row>
    <row r="7" spans="2:11" ht="13.8">
      <c r="B7" s="105" t="s">
        <v>320</v>
      </c>
      <c r="C7" s="11" t="s">
        <v>776</v>
      </c>
      <c r="D7" s="12">
        <v>650</v>
      </c>
      <c r="E7" s="16"/>
      <c r="F7" s="12">
        <v>0</v>
      </c>
      <c r="G7" s="11" t="s">
        <v>23</v>
      </c>
      <c r="H7" s="8"/>
      <c r="I7" s="11" t="s">
        <v>777</v>
      </c>
      <c r="J7" s="12">
        <v>20000</v>
      </c>
      <c r="K7" s="11" t="s">
        <v>13</v>
      </c>
    </row>
    <row r="8" spans="2:11" ht="13.8">
      <c r="B8" s="105" t="s">
        <v>320</v>
      </c>
      <c r="C8" s="11" t="s">
        <v>778</v>
      </c>
      <c r="D8" s="12">
        <v>550</v>
      </c>
      <c r="E8" s="16"/>
      <c r="F8" s="12">
        <f>D8/11</f>
        <v>50</v>
      </c>
      <c r="G8" s="11" t="s">
        <v>13</v>
      </c>
      <c r="H8" s="8"/>
      <c r="I8" s="11" t="s">
        <v>735</v>
      </c>
      <c r="J8" s="12">
        <v>40524.720000000001</v>
      </c>
      <c r="K8" s="11" t="s">
        <v>13</v>
      </c>
    </row>
    <row r="9" spans="2:11" ht="13.8">
      <c r="B9" s="105" t="s">
        <v>323</v>
      </c>
      <c r="C9" s="11" t="s">
        <v>779</v>
      </c>
      <c r="D9" s="12">
        <v>570</v>
      </c>
      <c r="E9" s="16"/>
      <c r="F9" s="12">
        <f>D29/11</f>
        <v>50</v>
      </c>
      <c r="G9" s="11" t="s">
        <v>13</v>
      </c>
      <c r="H9" s="8"/>
      <c r="I9" s="11"/>
      <c r="J9" s="12"/>
      <c r="K9" s="11"/>
    </row>
    <row r="10" spans="2:11" ht="13.8">
      <c r="B10" s="105" t="s">
        <v>323</v>
      </c>
      <c r="C10" s="11" t="s">
        <v>780</v>
      </c>
      <c r="D10" s="12">
        <v>15.2</v>
      </c>
      <c r="E10" s="16"/>
      <c r="F10" s="12">
        <f>D10/11</f>
        <v>1.3818181818181818</v>
      </c>
      <c r="G10" s="11" t="s">
        <v>20</v>
      </c>
      <c r="H10" s="8"/>
      <c r="I10" s="11"/>
      <c r="J10" s="12"/>
      <c r="K10" s="11"/>
    </row>
    <row r="11" spans="2:11" ht="13.8">
      <c r="B11" s="105" t="s">
        <v>323</v>
      </c>
      <c r="C11" s="11" t="s">
        <v>781</v>
      </c>
      <c r="D11" s="12"/>
      <c r="E11" s="12">
        <v>66.959999999999994</v>
      </c>
      <c r="F11" s="12">
        <f>E11/11</f>
        <v>6.0872727272727269</v>
      </c>
      <c r="G11" s="11" t="s">
        <v>20</v>
      </c>
      <c r="H11" s="8"/>
      <c r="I11" s="95"/>
      <c r="J11" s="16"/>
      <c r="K11" s="11"/>
    </row>
    <row r="12" spans="2:11" ht="13.8">
      <c r="B12" s="105" t="s">
        <v>782</v>
      </c>
      <c r="C12" s="11" t="s">
        <v>783</v>
      </c>
      <c r="D12" s="16">
        <v>99.79</v>
      </c>
      <c r="E12" s="12"/>
      <c r="F12" s="12">
        <f>D12/2</f>
        <v>49.895000000000003</v>
      </c>
      <c r="G12" s="11" t="s">
        <v>20</v>
      </c>
      <c r="H12" s="8"/>
      <c r="I12" s="95"/>
      <c r="J12" s="16"/>
      <c r="K12" s="11"/>
    </row>
    <row r="13" spans="2:11" ht="13.8">
      <c r="B13" s="105" t="s">
        <v>325</v>
      </c>
      <c r="C13" s="11" t="s">
        <v>784</v>
      </c>
      <c r="D13" s="12">
        <v>750</v>
      </c>
      <c r="E13" s="16"/>
      <c r="F13" s="12">
        <f t="shared" ref="F13:F15" si="0">D13/11</f>
        <v>68.181818181818187</v>
      </c>
      <c r="G13" s="11" t="s">
        <v>13</v>
      </c>
      <c r="H13" s="8"/>
      <c r="I13" s="95"/>
      <c r="J13" s="16"/>
      <c r="K13" s="11"/>
    </row>
    <row r="14" spans="2:11" ht="13.8">
      <c r="B14" s="105" t="s">
        <v>325</v>
      </c>
      <c r="C14" s="11" t="s">
        <v>785</v>
      </c>
      <c r="D14" s="12">
        <v>91.42</v>
      </c>
      <c r="E14" s="16"/>
      <c r="F14" s="12">
        <f t="shared" si="0"/>
        <v>8.3109090909090906</v>
      </c>
      <c r="G14" s="11" t="s">
        <v>20</v>
      </c>
      <c r="H14" s="8"/>
      <c r="I14" s="95"/>
      <c r="J14" s="16"/>
      <c r="K14" s="11"/>
    </row>
    <row r="15" spans="2:11" ht="13.8">
      <c r="B15" s="123">
        <v>45384</v>
      </c>
      <c r="C15" s="11" t="s">
        <v>778</v>
      </c>
      <c r="D15" s="12">
        <v>1512.5</v>
      </c>
      <c r="E15" s="16"/>
      <c r="F15" s="12">
        <f t="shared" si="0"/>
        <v>137.5</v>
      </c>
      <c r="G15" s="11" t="s">
        <v>13</v>
      </c>
      <c r="H15" s="8"/>
      <c r="I15" s="95"/>
      <c r="J15" s="16"/>
      <c r="K15" s="11"/>
    </row>
    <row r="16" spans="2:11" ht="13.8">
      <c r="B16" s="124">
        <v>45384</v>
      </c>
      <c r="C16" s="11" t="s">
        <v>786</v>
      </c>
      <c r="D16" s="12">
        <v>1100</v>
      </c>
      <c r="E16" s="16"/>
      <c r="F16" s="12">
        <v>0</v>
      </c>
      <c r="G16" s="11" t="s">
        <v>23</v>
      </c>
      <c r="H16" s="8"/>
      <c r="I16" s="95"/>
      <c r="J16" s="16"/>
      <c r="K16" s="11"/>
    </row>
    <row r="17" spans="2:11" ht="13.8">
      <c r="B17" s="124">
        <v>45598</v>
      </c>
      <c r="C17" s="11" t="s">
        <v>787</v>
      </c>
      <c r="D17" s="12">
        <v>1400</v>
      </c>
      <c r="E17" s="16"/>
      <c r="F17" s="12">
        <v>0</v>
      </c>
      <c r="G17" s="11" t="s">
        <v>23</v>
      </c>
      <c r="H17" s="8"/>
      <c r="I17" s="95"/>
      <c r="J17" s="16"/>
      <c r="K17" s="11"/>
    </row>
    <row r="18" spans="2:11" ht="13.8">
      <c r="B18" s="124">
        <v>45598</v>
      </c>
      <c r="C18" s="11" t="s">
        <v>778</v>
      </c>
      <c r="D18" s="12">
        <v>481.25</v>
      </c>
      <c r="E18" s="16"/>
      <c r="F18" s="12">
        <f>D18/11</f>
        <v>43.75</v>
      </c>
      <c r="G18" s="11" t="s">
        <v>13</v>
      </c>
      <c r="H18" s="8"/>
      <c r="I18" s="95"/>
      <c r="J18" s="16"/>
      <c r="K18" s="11"/>
    </row>
    <row r="19" spans="2:11" ht="13.8">
      <c r="B19" s="124">
        <v>45628</v>
      </c>
      <c r="C19" s="11" t="s">
        <v>788</v>
      </c>
      <c r="D19" s="12">
        <v>2500</v>
      </c>
      <c r="E19" s="16"/>
      <c r="F19" s="12">
        <v>0</v>
      </c>
      <c r="G19" s="11" t="s">
        <v>23</v>
      </c>
      <c r="H19" s="8"/>
      <c r="I19" s="95"/>
      <c r="J19" s="16"/>
      <c r="K19" s="11"/>
    </row>
    <row r="20" spans="2:11" ht="13.8">
      <c r="B20" s="123">
        <v>45628</v>
      </c>
      <c r="C20" s="11" t="s">
        <v>789</v>
      </c>
      <c r="D20" s="12">
        <v>533.9</v>
      </c>
      <c r="E20" s="16"/>
      <c r="F20" s="12">
        <f t="shared" ref="F20:F22" si="1">D20/11</f>
        <v>48.536363636363632</v>
      </c>
      <c r="G20" s="11" t="s">
        <v>20</v>
      </c>
      <c r="H20" s="8"/>
      <c r="I20" s="95"/>
      <c r="J20" s="16"/>
      <c r="K20" s="11"/>
    </row>
    <row r="21" spans="2:11" ht="13.8">
      <c r="B21" s="123">
        <v>45628</v>
      </c>
      <c r="C21" s="11" t="s">
        <v>790</v>
      </c>
      <c r="D21" s="12">
        <v>32</v>
      </c>
      <c r="E21" s="16"/>
      <c r="F21" s="12">
        <f t="shared" si="1"/>
        <v>2.9090909090909092</v>
      </c>
      <c r="G21" s="11" t="s">
        <v>20</v>
      </c>
      <c r="H21" s="8"/>
      <c r="I21" s="95"/>
      <c r="J21" s="16"/>
      <c r="K21" s="11"/>
    </row>
    <row r="22" spans="2:11" ht="13.8">
      <c r="B22" s="123">
        <v>45628</v>
      </c>
      <c r="C22" s="11" t="s">
        <v>791</v>
      </c>
      <c r="D22" s="12">
        <v>414.77</v>
      </c>
      <c r="E22" s="16"/>
      <c r="F22" s="12">
        <f t="shared" si="1"/>
        <v>37.706363636363633</v>
      </c>
      <c r="G22" s="11" t="s">
        <v>20</v>
      </c>
      <c r="H22" s="8"/>
      <c r="I22" s="95"/>
      <c r="J22" s="16"/>
      <c r="K22" s="11"/>
    </row>
    <row r="23" spans="2:11" ht="13.8">
      <c r="B23" s="105" t="s">
        <v>259</v>
      </c>
      <c r="C23" s="11" t="s">
        <v>792</v>
      </c>
      <c r="D23" s="12">
        <v>900</v>
      </c>
      <c r="E23" s="16"/>
      <c r="F23" s="12">
        <v>0</v>
      </c>
      <c r="G23" s="11" t="s">
        <v>23</v>
      </c>
      <c r="H23" s="8"/>
      <c r="I23" s="95"/>
      <c r="J23" s="16"/>
      <c r="K23" s="11"/>
    </row>
    <row r="24" spans="2:11" ht="13.8">
      <c r="B24" s="105" t="s">
        <v>343</v>
      </c>
      <c r="C24" s="11" t="s">
        <v>793</v>
      </c>
      <c r="D24" s="12"/>
      <c r="E24" s="16">
        <v>2304</v>
      </c>
      <c r="F24" s="12">
        <f>E24/11</f>
        <v>209.45454545454547</v>
      </c>
      <c r="G24" s="11" t="s">
        <v>20</v>
      </c>
      <c r="H24" s="8"/>
      <c r="I24" s="95"/>
      <c r="J24" s="16"/>
      <c r="K24" s="11"/>
    </row>
    <row r="25" spans="2:11" ht="13.8">
      <c r="B25" s="105" t="s">
        <v>353</v>
      </c>
      <c r="C25" s="11" t="s">
        <v>794</v>
      </c>
      <c r="D25" s="12">
        <v>1500</v>
      </c>
      <c r="E25" s="16"/>
      <c r="F25" s="12">
        <f>D25/11</f>
        <v>136.36363636363637</v>
      </c>
      <c r="G25" s="11" t="s">
        <v>13</v>
      </c>
      <c r="H25" s="8"/>
      <c r="I25" s="95"/>
      <c r="J25" s="16"/>
      <c r="K25" s="11"/>
    </row>
    <row r="26" spans="2:11" ht="13.8">
      <c r="B26" s="105" t="s">
        <v>795</v>
      </c>
      <c r="C26" s="11" t="s">
        <v>796</v>
      </c>
      <c r="D26" s="12">
        <v>2100</v>
      </c>
      <c r="E26" s="16"/>
      <c r="F26" s="12">
        <v>0</v>
      </c>
      <c r="G26" s="11" t="s">
        <v>23</v>
      </c>
      <c r="H26" s="8"/>
      <c r="I26" s="95"/>
      <c r="J26" s="16"/>
      <c r="K26" s="11"/>
    </row>
    <row r="27" spans="2:11" ht="13.8">
      <c r="B27" s="105" t="s">
        <v>713</v>
      </c>
      <c r="C27" s="11" t="s">
        <v>797</v>
      </c>
      <c r="D27" s="12">
        <v>750</v>
      </c>
      <c r="E27" s="16"/>
      <c r="F27" s="12">
        <f t="shared" ref="F27:F33" si="2">D27/11</f>
        <v>68.181818181818187</v>
      </c>
      <c r="G27" s="11" t="s">
        <v>13</v>
      </c>
      <c r="H27" s="8"/>
      <c r="I27" s="95"/>
      <c r="J27" s="16"/>
      <c r="K27" s="11"/>
    </row>
    <row r="28" spans="2:11" ht="13.8">
      <c r="B28" s="105" t="s">
        <v>798</v>
      </c>
      <c r="C28" s="11" t="s">
        <v>799</v>
      </c>
      <c r="D28" s="12">
        <v>3159.68</v>
      </c>
      <c r="E28" s="16"/>
      <c r="F28" s="12">
        <f t="shared" si="2"/>
        <v>287.24363636363637</v>
      </c>
      <c r="G28" s="11" t="s">
        <v>20</v>
      </c>
      <c r="H28" s="8"/>
      <c r="I28" s="95"/>
      <c r="J28" s="16"/>
      <c r="K28" s="11"/>
    </row>
    <row r="29" spans="2:11" ht="13.8">
      <c r="B29" s="105" t="s">
        <v>721</v>
      </c>
      <c r="C29" s="11" t="s">
        <v>800</v>
      </c>
      <c r="D29" s="12">
        <v>550</v>
      </c>
      <c r="E29" s="16"/>
      <c r="F29" s="12">
        <f t="shared" si="2"/>
        <v>50</v>
      </c>
      <c r="G29" s="11" t="s">
        <v>13</v>
      </c>
      <c r="H29" s="8"/>
      <c r="I29" s="95"/>
      <c r="J29" s="16"/>
      <c r="K29" s="11"/>
    </row>
    <row r="30" spans="2:11" ht="13.8">
      <c r="B30" s="124">
        <v>45294</v>
      </c>
      <c r="C30" s="11" t="s">
        <v>801</v>
      </c>
      <c r="D30" s="12">
        <v>165</v>
      </c>
      <c r="E30" s="16"/>
      <c r="F30" s="12">
        <f t="shared" si="2"/>
        <v>15</v>
      </c>
      <c r="G30" s="11" t="s">
        <v>13</v>
      </c>
      <c r="H30" s="8"/>
      <c r="I30" s="95"/>
      <c r="J30" s="16"/>
      <c r="K30" s="11"/>
    </row>
    <row r="31" spans="2:11" ht="13.8">
      <c r="B31" s="123">
        <v>45294</v>
      </c>
      <c r="C31" s="11" t="s">
        <v>802</v>
      </c>
      <c r="D31" s="12">
        <v>117.46</v>
      </c>
      <c r="E31" s="16"/>
      <c r="F31" s="12">
        <f t="shared" si="2"/>
        <v>10.678181818181818</v>
      </c>
      <c r="G31" s="11" t="s">
        <v>20</v>
      </c>
      <c r="H31" s="8"/>
      <c r="I31" s="95"/>
      <c r="J31" s="16"/>
      <c r="K31" s="11"/>
    </row>
    <row r="32" spans="2:11" ht="13.8">
      <c r="B32" s="123">
        <v>45446</v>
      </c>
      <c r="C32" s="11" t="s">
        <v>803</v>
      </c>
      <c r="D32" s="12">
        <v>750</v>
      </c>
      <c r="E32" s="16"/>
      <c r="F32" s="12">
        <f t="shared" si="2"/>
        <v>68.181818181818187</v>
      </c>
      <c r="G32" s="11" t="s">
        <v>13</v>
      </c>
      <c r="H32" s="8"/>
      <c r="I32" s="95"/>
      <c r="J32" s="16"/>
      <c r="K32" s="11"/>
    </row>
    <row r="33" spans="2:11" ht="13.8">
      <c r="B33" s="123">
        <v>45446</v>
      </c>
      <c r="C33" s="11" t="s">
        <v>804</v>
      </c>
      <c r="D33" s="12">
        <v>11990</v>
      </c>
      <c r="E33" s="16"/>
      <c r="F33" s="12">
        <f t="shared" si="2"/>
        <v>1090</v>
      </c>
      <c r="G33" s="11" t="s">
        <v>13</v>
      </c>
      <c r="H33" s="8"/>
      <c r="I33" s="95"/>
      <c r="J33" s="16"/>
      <c r="K33" s="11"/>
    </row>
    <row r="34" spans="2:11" ht="13.8">
      <c r="B34" s="123">
        <v>45446</v>
      </c>
      <c r="C34" s="11" t="s">
        <v>805</v>
      </c>
      <c r="D34" s="12">
        <v>3500</v>
      </c>
      <c r="E34" s="16"/>
      <c r="F34" s="12">
        <v>0</v>
      </c>
      <c r="G34" s="11" t="s">
        <v>23</v>
      </c>
      <c r="H34" s="8"/>
      <c r="I34" s="95"/>
      <c r="J34" s="16"/>
      <c r="K34" s="11"/>
    </row>
    <row r="35" spans="2:11" ht="13.8">
      <c r="B35" s="123">
        <v>45446</v>
      </c>
      <c r="C35" s="11" t="s">
        <v>806</v>
      </c>
      <c r="D35" s="12">
        <v>3000</v>
      </c>
      <c r="E35" s="16"/>
      <c r="F35" s="12">
        <v>0</v>
      </c>
      <c r="G35" s="11" t="s">
        <v>23</v>
      </c>
      <c r="H35" s="8"/>
      <c r="I35" s="95"/>
      <c r="J35" s="16"/>
      <c r="K35" s="11"/>
    </row>
    <row r="36" spans="2:11" ht="13.8">
      <c r="B36" s="123">
        <v>45446</v>
      </c>
      <c r="C36" s="11" t="s">
        <v>807</v>
      </c>
      <c r="D36" s="12">
        <v>550</v>
      </c>
      <c r="E36" s="16"/>
      <c r="F36" s="12">
        <f>D36/11</f>
        <v>50</v>
      </c>
      <c r="G36" s="11" t="s">
        <v>13</v>
      </c>
      <c r="H36" s="8"/>
      <c r="I36" s="95"/>
      <c r="J36" s="16"/>
      <c r="K36" s="11"/>
    </row>
    <row r="37" spans="2:11" ht="13.8">
      <c r="B37" s="123">
        <v>45446</v>
      </c>
      <c r="C37" s="11" t="s">
        <v>808</v>
      </c>
      <c r="D37" s="12">
        <v>8000</v>
      </c>
      <c r="E37" s="16"/>
      <c r="F37" s="12">
        <v>0</v>
      </c>
      <c r="G37" s="11" t="s">
        <v>13</v>
      </c>
      <c r="H37" s="8"/>
      <c r="I37" s="95"/>
      <c r="J37" s="16"/>
      <c r="K37" s="11"/>
    </row>
    <row r="38" spans="2:11" ht="13.8">
      <c r="B38" s="123">
        <v>45446</v>
      </c>
      <c r="C38" s="11" t="s">
        <v>809</v>
      </c>
      <c r="D38" s="12">
        <v>720</v>
      </c>
      <c r="E38" s="16"/>
      <c r="F38" s="12">
        <v>0</v>
      </c>
      <c r="G38" s="11" t="s">
        <v>13</v>
      </c>
      <c r="H38" s="8"/>
      <c r="I38" s="95"/>
      <c r="J38" s="16"/>
      <c r="K38" s="11"/>
    </row>
    <row r="39" spans="2:11" ht="13.8">
      <c r="B39" s="125" t="s">
        <v>737</v>
      </c>
      <c r="C39" s="37" t="s">
        <v>810</v>
      </c>
      <c r="D39" s="126">
        <v>8000</v>
      </c>
      <c r="E39" s="127"/>
      <c r="F39" s="126">
        <v>0</v>
      </c>
      <c r="G39" s="37" t="s">
        <v>13</v>
      </c>
      <c r="H39" s="8"/>
      <c r="I39" s="95"/>
      <c r="J39" s="16"/>
      <c r="K39" s="11"/>
    </row>
    <row r="40" spans="2:11" ht="13.8">
      <c r="B40" s="123">
        <v>45446</v>
      </c>
      <c r="C40" s="11" t="s">
        <v>811</v>
      </c>
      <c r="D40" s="12">
        <v>250</v>
      </c>
      <c r="E40" s="16"/>
      <c r="F40" s="12">
        <v>0</v>
      </c>
      <c r="G40" s="11" t="s">
        <v>13</v>
      </c>
      <c r="H40" s="8"/>
      <c r="I40" s="95"/>
      <c r="J40" s="16"/>
      <c r="K40" s="11"/>
    </row>
    <row r="41" spans="2:11" ht="13.8">
      <c r="B41" s="105" t="s">
        <v>812</v>
      </c>
      <c r="C41" s="11" t="s">
        <v>813</v>
      </c>
      <c r="D41" s="12">
        <v>1500</v>
      </c>
      <c r="E41" s="16"/>
      <c r="F41" s="12">
        <v>0</v>
      </c>
      <c r="G41" s="11" t="s">
        <v>23</v>
      </c>
      <c r="H41" s="8"/>
      <c r="I41" s="95"/>
      <c r="J41" s="16"/>
      <c r="K41" s="11"/>
    </row>
    <row r="42" spans="2:11" ht="13.8">
      <c r="B42" s="105" t="s">
        <v>744</v>
      </c>
      <c r="C42" s="11" t="s">
        <v>814</v>
      </c>
      <c r="D42" s="12">
        <v>3100</v>
      </c>
      <c r="E42" s="16"/>
      <c r="F42" s="12">
        <v>0</v>
      </c>
      <c r="G42" s="11" t="s">
        <v>23</v>
      </c>
      <c r="H42" s="8"/>
      <c r="I42" s="95"/>
      <c r="J42" s="16"/>
      <c r="K42" s="11"/>
    </row>
    <row r="43" spans="2:11" ht="13.8">
      <c r="B43" s="105" t="s">
        <v>744</v>
      </c>
      <c r="C43" s="11" t="s">
        <v>815</v>
      </c>
      <c r="D43" s="12"/>
      <c r="E43" s="16">
        <v>240</v>
      </c>
      <c r="F43" s="12"/>
      <c r="G43" s="11" t="s">
        <v>23</v>
      </c>
      <c r="H43" s="8"/>
      <c r="I43" s="95"/>
      <c r="J43" s="16"/>
      <c r="K43" s="11"/>
    </row>
    <row r="44" spans="2:11" ht="13.8">
      <c r="B44" s="105"/>
      <c r="C44" s="128"/>
      <c r="D44" s="129"/>
      <c r="E44" s="16"/>
      <c r="F44" s="12"/>
      <c r="G44" s="11"/>
      <c r="H44" s="8"/>
      <c r="I44" s="96"/>
      <c r="J44" s="41"/>
      <c r="K44" s="40"/>
    </row>
    <row r="45" spans="2:11" ht="13.8">
      <c r="B45" s="105"/>
      <c r="C45" s="39"/>
      <c r="D45" s="130"/>
      <c r="E45" s="16"/>
      <c r="F45" s="12"/>
      <c r="G45" s="11"/>
      <c r="H45" s="8"/>
      <c r="I45" s="96"/>
      <c r="J45" s="41"/>
      <c r="K45" s="40"/>
    </row>
    <row r="46" spans="2:11" ht="13.8">
      <c r="B46" s="105" t="s">
        <v>737</v>
      </c>
      <c r="C46" s="37" t="s">
        <v>816</v>
      </c>
      <c r="D46" s="126">
        <v>2370.96</v>
      </c>
      <c r="E46" s="131">
        <v>-2370.96</v>
      </c>
      <c r="F46" s="12"/>
      <c r="G46" s="11"/>
      <c r="H46" s="99">
        <f>SUM(D6:D46)</f>
        <v>64423.93</v>
      </c>
      <c r="I46" s="96"/>
      <c r="J46" s="41"/>
      <c r="K46" s="40"/>
    </row>
    <row r="47" spans="2:11" ht="13.8">
      <c r="B47" s="105" t="s">
        <v>737</v>
      </c>
      <c r="C47" s="37" t="s">
        <v>817</v>
      </c>
      <c r="D47" s="126">
        <v>5000</v>
      </c>
      <c r="E47" s="16"/>
      <c r="F47" s="12">
        <f t="shared" ref="F47:F49" si="3">D47/11</f>
        <v>454.54545454545456</v>
      </c>
      <c r="G47" s="11" t="s">
        <v>13</v>
      </c>
      <c r="H47" s="8"/>
      <c r="I47" s="96"/>
      <c r="J47" s="41"/>
      <c r="K47" s="40"/>
    </row>
    <row r="48" spans="2:11" ht="13.8">
      <c r="B48" s="105" t="s">
        <v>309</v>
      </c>
      <c r="C48" s="11" t="s">
        <v>818</v>
      </c>
      <c r="D48" s="12">
        <v>4795</v>
      </c>
      <c r="E48" s="16"/>
      <c r="F48" s="12">
        <f t="shared" si="3"/>
        <v>435.90909090909093</v>
      </c>
      <c r="G48" s="11" t="s">
        <v>13</v>
      </c>
      <c r="H48" s="8"/>
      <c r="I48" s="96" t="s">
        <v>282</v>
      </c>
      <c r="J48" s="41">
        <f>SUM(J6:J43)</f>
        <v>80524.72</v>
      </c>
      <c r="K48" s="40"/>
    </row>
    <row r="49" spans="2:7" ht="13.8">
      <c r="B49" s="105" t="s">
        <v>362</v>
      </c>
      <c r="C49" s="37" t="s">
        <v>819</v>
      </c>
      <c r="D49" s="126">
        <v>5000</v>
      </c>
      <c r="E49" s="16"/>
      <c r="F49" s="12">
        <f t="shared" si="3"/>
        <v>454.54545454545456</v>
      </c>
      <c r="G49" s="11" t="s">
        <v>13</v>
      </c>
    </row>
    <row r="50" spans="2:7" ht="13.8">
      <c r="B50" s="132" t="s">
        <v>282</v>
      </c>
      <c r="C50" s="133"/>
      <c r="D50" s="134">
        <f>SUM(D6:D49)</f>
        <v>79218.929999999993</v>
      </c>
      <c r="E50" s="135">
        <f>SUM(E6:E48)</f>
        <v>240</v>
      </c>
      <c r="F50" s="135">
        <f>SUM(F6:F48)</f>
        <v>3447.9986363636367</v>
      </c>
      <c r="G50" s="133"/>
    </row>
    <row r="52" spans="2:7" ht="13.8">
      <c r="D52" s="136"/>
      <c r="E52" s="136"/>
    </row>
    <row r="53" spans="2:7" ht="13.8">
      <c r="D53" s="137"/>
      <c r="E53" s="1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4A1F-5CBC-4AD3-81A2-8618FE72B767}">
  <sheetPr codeName="Sheet17">
    <outlinePr summaryBelow="0" summaryRight="0"/>
  </sheetPr>
  <dimension ref="A1:J35"/>
  <sheetViews>
    <sheetView workbookViewId="0"/>
  </sheetViews>
  <sheetFormatPr defaultColWidth="12.6640625" defaultRowHeight="15.75" customHeight="1"/>
  <cols>
    <col min="1" max="1" width="5" style="2" customWidth="1"/>
    <col min="2" max="2" width="12.6640625" style="2"/>
    <col min="3" max="3" width="32.44140625" style="2" customWidth="1"/>
    <col min="4" max="4" width="12.6640625" style="2"/>
    <col min="5" max="5" width="13.33203125" style="2" customWidth="1"/>
    <col min="6" max="16384" width="12.6640625" style="2"/>
  </cols>
  <sheetData>
    <row r="1" spans="1:10" ht="13.8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3" t="s">
        <v>820</v>
      </c>
      <c r="C2" s="4"/>
      <c r="D2" s="4"/>
      <c r="E2" s="4"/>
      <c r="F2" s="47"/>
      <c r="G2" s="47"/>
      <c r="H2" s="1"/>
      <c r="I2" s="1"/>
      <c r="J2" s="1"/>
    </row>
    <row r="3" spans="1:10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1:10" ht="13.8">
      <c r="A4" s="1"/>
      <c r="B4" s="6"/>
      <c r="C4" s="6"/>
      <c r="D4" s="6"/>
      <c r="E4" s="6"/>
      <c r="F4" s="6"/>
      <c r="G4" s="1"/>
      <c r="H4" s="6" t="s">
        <v>821</v>
      </c>
      <c r="I4" s="6"/>
      <c r="J4" s="6"/>
    </row>
    <row r="5" spans="1:10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</row>
    <row r="6" spans="1:10" ht="13.8">
      <c r="A6" s="8"/>
      <c r="B6" s="11" t="s">
        <v>69</v>
      </c>
      <c r="C6" s="11" t="s">
        <v>822</v>
      </c>
      <c r="D6" s="12">
        <v>155</v>
      </c>
      <c r="E6" s="12">
        <f t="shared" ref="E6:E7" si="0">D6/11</f>
        <v>14.090909090909092</v>
      </c>
      <c r="F6" s="11" t="s">
        <v>20</v>
      </c>
      <c r="G6" s="13"/>
      <c r="H6" s="38"/>
      <c r="I6" s="16"/>
      <c r="J6" s="11"/>
    </row>
    <row r="7" spans="1:10" ht="13.8">
      <c r="A7" s="8"/>
      <c r="B7" s="11" t="s">
        <v>93</v>
      </c>
      <c r="C7" s="11" t="s">
        <v>823</v>
      </c>
      <c r="D7" s="12">
        <v>1925</v>
      </c>
      <c r="E7" s="12">
        <f t="shared" si="0"/>
        <v>175</v>
      </c>
      <c r="F7" s="11" t="s">
        <v>13</v>
      </c>
      <c r="G7" s="8"/>
      <c r="H7" s="38"/>
      <c r="I7" s="16"/>
      <c r="J7" s="11"/>
    </row>
    <row r="8" spans="1:10" ht="13.8">
      <c r="A8" s="8"/>
      <c r="B8" s="38"/>
      <c r="C8" s="11"/>
      <c r="D8" s="12"/>
      <c r="E8" s="12"/>
      <c r="F8" s="11"/>
      <c r="G8" s="8"/>
      <c r="H8" s="11"/>
      <c r="I8" s="16"/>
      <c r="J8" s="11"/>
    </row>
    <row r="9" spans="1:10" ht="13.8">
      <c r="A9" s="8"/>
      <c r="B9" s="38"/>
      <c r="C9" s="11"/>
      <c r="D9" s="12"/>
      <c r="E9" s="12"/>
      <c r="F9" s="11"/>
      <c r="G9" s="8"/>
      <c r="H9" s="11"/>
      <c r="I9" s="16"/>
      <c r="J9" s="11"/>
    </row>
    <row r="10" spans="1:10" ht="13.8">
      <c r="A10" s="8"/>
      <c r="B10" s="38"/>
      <c r="C10" s="11"/>
      <c r="D10" s="12"/>
      <c r="E10" s="12"/>
      <c r="F10" s="11"/>
      <c r="G10" s="8"/>
      <c r="H10" s="11"/>
      <c r="I10" s="16"/>
      <c r="J10" s="11"/>
    </row>
    <row r="11" spans="1:10" ht="13.8">
      <c r="A11" s="8"/>
      <c r="B11" s="11"/>
      <c r="C11" s="11"/>
      <c r="D11" s="12"/>
      <c r="E11" s="12"/>
      <c r="F11" s="11"/>
      <c r="G11" s="8"/>
      <c r="H11" s="11"/>
      <c r="I11" s="16"/>
      <c r="J11" s="11"/>
    </row>
    <row r="12" spans="1:10" ht="13.8">
      <c r="A12" s="8"/>
      <c r="B12" s="11"/>
      <c r="C12" s="11"/>
      <c r="D12" s="12"/>
      <c r="E12" s="12"/>
      <c r="F12" s="11"/>
      <c r="G12" s="8"/>
      <c r="H12" s="11"/>
      <c r="I12" s="16"/>
      <c r="J12" s="11"/>
    </row>
    <row r="13" spans="1:10" ht="13.8">
      <c r="A13" s="8"/>
      <c r="B13" s="11"/>
      <c r="C13" s="11"/>
      <c r="D13" s="12"/>
      <c r="E13" s="12"/>
      <c r="F13" s="11"/>
      <c r="G13" s="8"/>
      <c r="H13" s="11"/>
      <c r="I13" s="16"/>
      <c r="J13" s="11"/>
    </row>
    <row r="14" spans="1:10" ht="13.8">
      <c r="A14" s="8"/>
      <c r="B14" s="11"/>
      <c r="C14" s="11"/>
      <c r="D14" s="12"/>
      <c r="E14" s="12"/>
      <c r="F14" s="11"/>
      <c r="G14" s="8"/>
      <c r="H14" s="11"/>
      <c r="I14" s="16"/>
      <c r="J14" s="11"/>
    </row>
    <row r="15" spans="1:10" ht="13.8">
      <c r="A15" s="8"/>
      <c r="B15" s="11"/>
      <c r="C15" s="11"/>
      <c r="D15" s="16"/>
      <c r="E15" s="16"/>
      <c r="F15" s="11"/>
      <c r="G15" s="8"/>
      <c r="H15" s="11"/>
      <c r="I15" s="16"/>
      <c r="J15" s="11"/>
    </row>
    <row r="16" spans="1:10" ht="13.8">
      <c r="A16" s="8"/>
      <c r="B16" s="11"/>
      <c r="C16" s="11"/>
      <c r="D16" s="16"/>
      <c r="E16" s="16"/>
      <c r="F16" s="11"/>
      <c r="G16" s="8"/>
      <c r="H16" s="11"/>
      <c r="I16" s="16"/>
      <c r="J16" s="11"/>
    </row>
    <row r="17" spans="1:10" ht="13.8">
      <c r="A17" s="8"/>
      <c r="B17" s="11"/>
      <c r="C17" s="11"/>
      <c r="D17" s="16"/>
      <c r="E17" s="16"/>
      <c r="F17" s="11"/>
      <c r="G17" s="8"/>
      <c r="H17" s="11"/>
      <c r="I17" s="16"/>
      <c r="J17" s="11"/>
    </row>
    <row r="18" spans="1:10" ht="13.8">
      <c r="A18" s="8"/>
      <c r="B18" s="11"/>
      <c r="C18" s="11"/>
      <c r="D18" s="16"/>
      <c r="E18" s="16"/>
      <c r="F18" s="11"/>
      <c r="G18" s="8"/>
      <c r="H18" s="17"/>
      <c r="I18" s="18">
        <f>SUM(I6:I15)</f>
        <v>0</v>
      </c>
      <c r="J18" s="17"/>
    </row>
    <row r="19" spans="1:10" ht="13.8">
      <c r="A19" s="8"/>
      <c r="B19" s="11"/>
      <c r="C19" s="11"/>
      <c r="D19" s="16"/>
      <c r="E19" s="16"/>
      <c r="F19" s="11"/>
      <c r="G19" s="1"/>
      <c r="H19" s="1"/>
      <c r="I19" s="1"/>
      <c r="J19" s="1"/>
    </row>
    <row r="20" spans="1:10" ht="13.8">
      <c r="A20" s="8"/>
      <c r="B20" s="38"/>
      <c r="C20" s="11"/>
      <c r="D20" s="16"/>
      <c r="E20" s="16"/>
      <c r="F20" s="11"/>
      <c r="G20" s="1"/>
      <c r="H20" s="1"/>
      <c r="I20" s="1"/>
      <c r="J20" s="1"/>
    </row>
    <row r="21" spans="1:10" ht="13.8">
      <c r="A21" s="8"/>
      <c r="B21" s="38"/>
      <c r="C21" s="11"/>
      <c r="D21" s="16"/>
      <c r="E21" s="31"/>
      <c r="F21" s="11"/>
      <c r="G21" s="1"/>
      <c r="H21" s="19" t="s">
        <v>48</v>
      </c>
      <c r="I21" s="20">
        <f>I18-D34</f>
        <v>-2080</v>
      </c>
      <c r="J21" s="1"/>
    </row>
    <row r="22" spans="1:10" ht="13.8">
      <c r="A22" s="8"/>
      <c r="B22" s="38"/>
      <c r="C22" s="11"/>
      <c r="D22" s="16"/>
      <c r="E22" s="16"/>
      <c r="F22" s="11"/>
      <c r="G22" s="1"/>
      <c r="H22" s="19" t="s">
        <v>50</v>
      </c>
      <c r="I22" s="21">
        <f>I21/D34</f>
        <v>-1</v>
      </c>
      <c r="J22" s="1"/>
    </row>
    <row r="23" spans="1:10" ht="13.8">
      <c r="A23" s="8"/>
      <c r="B23" s="38"/>
      <c r="C23" s="11"/>
      <c r="D23" s="16"/>
      <c r="E23" s="16"/>
      <c r="F23" s="11"/>
      <c r="G23" s="1"/>
      <c r="H23" s="1"/>
      <c r="I23" s="1"/>
      <c r="J23" s="1"/>
    </row>
    <row r="24" spans="1:10" ht="13.8">
      <c r="A24" s="8"/>
      <c r="B24" s="11"/>
      <c r="C24" s="11"/>
      <c r="D24" s="16"/>
      <c r="E24" s="16"/>
      <c r="F24" s="11"/>
      <c r="G24" s="1"/>
      <c r="H24" s="1"/>
      <c r="I24" s="1"/>
      <c r="J24" s="1"/>
    </row>
    <row r="25" spans="1:10" ht="13.8">
      <c r="A25" s="8"/>
      <c r="B25" s="11"/>
      <c r="C25" s="11"/>
      <c r="D25" s="16"/>
      <c r="E25" s="16"/>
      <c r="F25" s="11"/>
      <c r="G25" s="1"/>
      <c r="H25" s="1"/>
      <c r="I25" s="1"/>
      <c r="J25" s="1"/>
    </row>
    <row r="26" spans="1:10" ht="13.8">
      <c r="A26" s="8"/>
      <c r="B26" s="38"/>
      <c r="C26" s="11"/>
      <c r="D26" s="16"/>
      <c r="E26" s="16"/>
      <c r="F26" s="11"/>
      <c r="G26" s="1"/>
      <c r="H26" s="1"/>
      <c r="I26" s="1"/>
      <c r="J26" s="1"/>
    </row>
    <row r="27" spans="1:10" ht="13.8">
      <c r="A27" s="8"/>
      <c r="B27" s="11"/>
      <c r="C27" s="11"/>
      <c r="D27" s="16"/>
      <c r="E27" s="16"/>
      <c r="F27" s="11"/>
      <c r="G27" s="1"/>
      <c r="H27" s="1"/>
      <c r="I27" s="1"/>
      <c r="J27" s="1"/>
    </row>
    <row r="28" spans="1:10" ht="13.8">
      <c r="A28" s="8"/>
      <c r="B28" s="11"/>
      <c r="C28" s="11"/>
      <c r="D28" s="16"/>
      <c r="E28" s="16"/>
      <c r="F28" s="11"/>
      <c r="G28" s="1"/>
      <c r="H28" s="1"/>
      <c r="I28" s="1"/>
      <c r="J28" s="1"/>
    </row>
    <row r="29" spans="1:10" ht="13.8">
      <c r="A29" s="8"/>
      <c r="B29" s="11"/>
      <c r="C29" s="11"/>
      <c r="D29" s="16"/>
      <c r="E29" s="16"/>
      <c r="F29" s="11"/>
      <c r="G29" s="1"/>
      <c r="H29" s="1"/>
      <c r="I29" s="1"/>
      <c r="J29" s="1"/>
    </row>
    <row r="30" spans="1:10" ht="13.8">
      <c r="A30" s="8"/>
      <c r="B30" s="11"/>
      <c r="C30" s="11"/>
      <c r="D30" s="16"/>
      <c r="E30" s="31"/>
      <c r="F30" s="11"/>
      <c r="G30" s="1"/>
      <c r="H30" s="1"/>
      <c r="I30" s="1"/>
      <c r="J30" s="1"/>
    </row>
    <row r="31" spans="1:10" ht="13.8">
      <c r="A31" s="8"/>
      <c r="B31" s="11"/>
      <c r="C31" s="11"/>
      <c r="D31" s="16"/>
      <c r="E31" s="31"/>
      <c r="F31" s="11"/>
      <c r="G31" s="1"/>
      <c r="H31" s="1"/>
      <c r="I31" s="1"/>
      <c r="J31" s="1"/>
    </row>
    <row r="32" spans="1:10" ht="13.8">
      <c r="A32" s="8"/>
      <c r="B32" s="38"/>
      <c r="C32" s="11"/>
      <c r="D32" s="16"/>
      <c r="E32" s="31"/>
      <c r="F32" s="11"/>
      <c r="G32" s="1"/>
      <c r="H32" s="1"/>
      <c r="I32" s="1"/>
      <c r="J32" s="1"/>
    </row>
    <row r="33" spans="1:10" ht="13.8">
      <c r="A33" s="8"/>
      <c r="B33" s="38"/>
      <c r="C33" s="11"/>
      <c r="D33" s="16"/>
      <c r="E33" s="31"/>
      <c r="F33" s="11"/>
      <c r="G33" s="1"/>
      <c r="H33" s="1"/>
      <c r="I33" s="1"/>
      <c r="J33" s="1"/>
    </row>
    <row r="34" spans="1:10" ht="13.8">
      <c r="A34" s="8"/>
      <c r="B34" s="40"/>
      <c r="C34" s="40"/>
      <c r="D34" s="41">
        <f>SUM(D6:D33)</f>
        <v>2080</v>
      </c>
      <c r="E34" s="41">
        <f>SUM(E6:E33)</f>
        <v>189.09090909090909</v>
      </c>
      <c r="F34" s="11"/>
      <c r="G34" s="1"/>
      <c r="H34" s="1"/>
      <c r="I34" s="1"/>
      <c r="J34" s="1"/>
    </row>
    <row r="35" spans="1:10" ht="13.8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dataValidations count="1">
    <dataValidation type="list" allowBlank="1" showErrorMessage="1" sqref="F6:F34" xr:uid="{F7F28967-D77A-4A8A-8D6B-9254E31E7FF6}">
      <formula1>"CARD,TRANSFER,CASH"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0F89-E8FC-4B95-8E42-5F42E7B3BEF7}">
  <sheetPr codeName="Sheet18">
    <outlinePr summaryBelow="0" summaryRight="0"/>
  </sheetPr>
  <dimension ref="A1:K65"/>
  <sheetViews>
    <sheetView workbookViewId="0"/>
  </sheetViews>
  <sheetFormatPr defaultColWidth="12.6640625" defaultRowHeight="15.75" customHeight="1"/>
  <cols>
    <col min="1" max="1" width="4.77734375" style="2" customWidth="1"/>
    <col min="2" max="2" width="12.6640625" style="2"/>
    <col min="3" max="3" width="32.44140625" style="2" customWidth="1"/>
    <col min="4" max="5" width="12.6640625" style="2"/>
    <col min="6" max="6" width="14" style="2" customWidth="1"/>
    <col min="7" max="8" width="12.6640625" style="2"/>
    <col min="9" max="9" width="13.88671875" style="2" customWidth="1"/>
    <col min="10" max="16384" width="12.6640625" style="2"/>
  </cols>
  <sheetData>
    <row r="1" spans="1:11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/>
      <c r="B2" s="94" t="s">
        <v>824</v>
      </c>
      <c r="C2" s="4"/>
      <c r="D2" s="47"/>
      <c r="E2" s="47"/>
      <c r="F2" s="47"/>
      <c r="G2" s="1"/>
      <c r="H2" s="1"/>
      <c r="I2" s="1"/>
      <c r="J2" s="1"/>
      <c r="K2" s="1"/>
    </row>
    <row r="3" spans="1:11" ht="15.75" customHeight="1">
      <c r="A3" s="1"/>
      <c r="B3" s="5" t="s">
        <v>1</v>
      </c>
      <c r="C3" s="1"/>
      <c r="D3" s="1"/>
      <c r="E3" s="1"/>
      <c r="F3" s="1"/>
      <c r="G3" s="1"/>
      <c r="H3" s="1"/>
      <c r="I3" s="5" t="s">
        <v>2</v>
      </c>
      <c r="J3" s="1"/>
      <c r="K3" s="1"/>
    </row>
    <row r="4" spans="1:11" ht="15.75" customHeight="1">
      <c r="A4" s="1"/>
      <c r="B4" s="6"/>
      <c r="C4" s="6"/>
      <c r="D4" s="6"/>
      <c r="E4" s="6"/>
      <c r="F4" s="6"/>
      <c r="G4" s="6"/>
      <c r="H4" s="1"/>
      <c r="I4" s="7" t="s">
        <v>825</v>
      </c>
      <c r="J4" s="6"/>
      <c r="K4" s="6"/>
    </row>
    <row r="5" spans="1:11" ht="15.75" customHeight="1">
      <c r="A5" s="8"/>
      <c r="B5" s="9" t="s">
        <v>4</v>
      </c>
      <c r="C5" s="9" t="s">
        <v>5</v>
      </c>
      <c r="D5" s="9" t="s">
        <v>6</v>
      </c>
      <c r="E5" s="9" t="s">
        <v>58</v>
      </c>
      <c r="F5" s="9" t="s">
        <v>7</v>
      </c>
      <c r="G5" s="9" t="s">
        <v>8</v>
      </c>
      <c r="H5" s="8"/>
      <c r="I5" s="10" t="s">
        <v>4</v>
      </c>
      <c r="J5" s="10" t="s">
        <v>9</v>
      </c>
      <c r="K5" s="10" t="s">
        <v>8</v>
      </c>
    </row>
    <row r="6" spans="1:11" ht="13.8">
      <c r="A6" s="8"/>
      <c r="B6" s="15">
        <v>45414</v>
      </c>
      <c r="C6" s="11" t="s">
        <v>826</v>
      </c>
      <c r="D6" s="12">
        <v>39.9</v>
      </c>
      <c r="E6" s="16"/>
      <c r="F6" s="12">
        <f t="shared" ref="F6:F7" si="0">D6/11</f>
        <v>3.627272727272727</v>
      </c>
      <c r="G6" s="11" t="s">
        <v>20</v>
      </c>
      <c r="H6" s="8"/>
      <c r="I6" s="138">
        <v>45537</v>
      </c>
      <c r="J6" s="139">
        <v>15000</v>
      </c>
      <c r="K6" s="26" t="s">
        <v>23</v>
      </c>
    </row>
    <row r="7" spans="1:11" ht="13.8">
      <c r="A7" s="8"/>
      <c r="B7" s="15">
        <v>45445</v>
      </c>
      <c r="C7" s="11" t="s">
        <v>827</v>
      </c>
      <c r="D7" s="12">
        <v>1085</v>
      </c>
      <c r="E7" s="16"/>
      <c r="F7" s="12">
        <f t="shared" si="0"/>
        <v>98.63636363636364</v>
      </c>
      <c r="G7" s="11" t="s">
        <v>13</v>
      </c>
      <c r="H7" s="8"/>
      <c r="I7" s="26" t="s">
        <v>828</v>
      </c>
      <c r="J7" s="139">
        <v>15000</v>
      </c>
      <c r="K7" s="26" t="s">
        <v>23</v>
      </c>
    </row>
    <row r="8" spans="1:11" ht="13.8">
      <c r="A8" s="8"/>
      <c r="B8" s="15">
        <v>45445</v>
      </c>
      <c r="C8" s="11" t="s">
        <v>829</v>
      </c>
      <c r="D8" s="12"/>
      <c r="E8" s="16">
        <v>133.91999999999999</v>
      </c>
      <c r="F8" s="12">
        <f t="shared" ref="F8:F9" si="1">E8/11</f>
        <v>12.174545454545454</v>
      </c>
      <c r="G8" s="11" t="s">
        <v>13</v>
      </c>
      <c r="H8" s="8"/>
      <c r="I8" s="26" t="s">
        <v>830</v>
      </c>
      <c r="J8" s="139">
        <v>15000</v>
      </c>
      <c r="K8" s="26" t="s">
        <v>23</v>
      </c>
    </row>
    <row r="9" spans="1:11" ht="13.8">
      <c r="A9" s="8"/>
      <c r="B9" s="15">
        <v>45445</v>
      </c>
      <c r="C9" s="11" t="s">
        <v>831</v>
      </c>
      <c r="D9" s="12"/>
      <c r="E9" s="16">
        <v>1232.74</v>
      </c>
      <c r="F9" s="12">
        <f t="shared" si="1"/>
        <v>112.06727272727272</v>
      </c>
      <c r="G9" s="11" t="s">
        <v>13</v>
      </c>
      <c r="H9" s="8"/>
      <c r="I9" s="26" t="s">
        <v>832</v>
      </c>
      <c r="J9" s="139">
        <v>9250</v>
      </c>
      <c r="K9" s="26" t="s">
        <v>23</v>
      </c>
    </row>
    <row r="10" spans="1:11" ht="13.8">
      <c r="A10" s="8"/>
      <c r="B10" s="15">
        <v>45445</v>
      </c>
      <c r="C10" s="11" t="s">
        <v>833</v>
      </c>
      <c r="D10" s="12">
        <v>83.21</v>
      </c>
      <c r="E10" s="16"/>
      <c r="F10" s="12">
        <f t="shared" ref="F10:F12" si="2">D10/11</f>
        <v>7.5645454545454536</v>
      </c>
      <c r="G10" s="11" t="s">
        <v>20</v>
      </c>
      <c r="H10" s="8"/>
      <c r="I10" s="140"/>
      <c r="J10" s="141">
        <f>SUM(J6:J9)</f>
        <v>54250</v>
      </c>
      <c r="K10" s="140"/>
    </row>
    <row r="11" spans="1:11" ht="13.8">
      <c r="A11" s="8"/>
      <c r="B11" s="15">
        <v>45475</v>
      </c>
      <c r="C11" s="11" t="s">
        <v>834</v>
      </c>
      <c r="D11" s="16">
        <v>82.29</v>
      </c>
      <c r="E11" s="12"/>
      <c r="F11" s="12">
        <f t="shared" si="2"/>
        <v>7.4809090909090914</v>
      </c>
      <c r="G11" s="11" t="s">
        <v>20</v>
      </c>
      <c r="H11" s="8"/>
      <c r="I11" s="138"/>
      <c r="J11" s="28"/>
      <c r="K11" s="26"/>
    </row>
    <row r="12" spans="1:11" ht="13.8">
      <c r="A12" s="8"/>
      <c r="B12" s="15">
        <v>45475</v>
      </c>
      <c r="C12" s="11" t="s">
        <v>835</v>
      </c>
      <c r="D12" s="16">
        <v>449</v>
      </c>
      <c r="E12" s="12"/>
      <c r="F12" s="12">
        <f t="shared" si="2"/>
        <v>40.81818181818182</v>
      </c>
      <c r="G12" s="11" t="s">
        <v>20</v>
      </c>
      <c r="H12" s="1"/>
      <c r="I12" s="1"/>
      <c r="J12" s="1"/>
      <c r="K12" s="1"/>
    </row>
    <row r="13" spans="1:11" ht="13.8">
      <c r="A13" s="8"/>
      <c r="B13" s="15">
        <v>45537</v>
      </c>
      <c r="C13" s="11" t="s">
        <v>836</v>
      </c>
      <c r="D13" s="12"/>
      <c r="E13" s="16">
        <v>244.74</v>
      </c>
      <c r="F13" s="12">
        <f t="shared" ref="F13:F15" si="3">E13/11</f>
        <v>22.24909090909091</v>
      </c>
      <c r="G13" s="11" t="s">
        <v>13</v>
      </c>
      <c r="H13" s="1"/>
    </row>
    <row r="14" spans="1:11" ht="13.8">
      <c r="A14" s="8"/>
      <c r="B14" s="15">
        <v>45598</v>
      </c>
      <c r="C14" s="11" t="s">
        <v>837</v>
      </c>
      <c r="D14" s="12">
        <v>1500</v>
      </c>
      <c r="E14" s="16"/>
      <c r="F14" s="12">
        <f t="shared" si="3"/>
        <v>0</v>
      </c>
      <c r="G14" s="11" t="s">
        <v>23</v>
      </c>
      <c r="H14" s="1"/>
    </row>
    <row r="15" spans="1:11" ht="13.8">
      <c r="A15" s="8"/>
      <c r="B15" s="15">
        <v>45598</v>
      </c>
      <c r="C15" s="11" t="s">
        <v>838</v>
      </c>
      <c r="D15" s="12">
        <v>375</v>
      </c>
      <c r="E15" s="16"/>
      <c r="F15" s="12">
        <f t="shared" si="3"/>
        <v>0</v>
      </c>
      <c r="G15" s="11" t="s">
        <v>23</v>
      </c>
      <c r="H15" s="1"/>
    </row>
    <row r="16" spans="1:11" ht="13.8">
      <c r="A16" s="8"/>
      <c r="B16" s="119">
        <v>45598</v>
      </c>
      <c r="C16" s="11" t="s">
        <v>378</v>
      </c>
      <c r="D16" s="12">
        <v>2000</v>
      </c>
      <c r="E16" s="16"/>
      <c r="F16" s="12">
        <v>0</v>
      </c>
      <c r="G16" s="11" t="s">
        <v>23</v>
      </c>
      <c r="H16" s="1"/>
    </row>
    <row r="17" spans="1:8" ht="13.8">
      <c r="A17" s="8"/>
      <c r="B17" s="15">
        <v>45628</v>
      </c>
      <c r="C17" s="11" t="s">
        <v>839</v>
      </c>
      <c r="D17" s="16">
        <v>98.95</v>
      </c>
      <c r="E17" s="16"/>
      <c r="F17" s="12">
        <f t="shared" ref="F17:F26" si="4">D17/11</f>
        <v>8.995454545454546</v>
      </c>
      <c r="G17" s="11" t="s">
        <v>20</v>
      </c>
      <c r="H17" s="1"/>
    </row>
    <row r="18" spans="1:8" ht="13.8">
      <c r="A18" s="8"/>
      <c r="B18" s="11" t="s">
        <v>259</v>
      </c>
      <c r="C18" s="11" t="s">
        <v>840</v>
      </c>
      <c r="D18" s="16">
        <v>91.64</v>
      </c>
      <c r="E18" s="16"/>
      <c r="F18" s="12">
        <f t="shared" si="4"/>
        <v>8.3309090909090902</v>
      </c>
      <c r="G18" s="11" t="s">
        <v>20</v>
      </c>
      <c r="H18" s="1"/>
    </row>
    <row r="19" spans="1:8" ht="13.8">
      <c r="A19" s="8"/>
      <c r="B19" s="11" t="s">
        <v>259</v>
      </c>
      <c r="C19" s="11" t="s">
        <v>841</v>
      </c>
      <c r="D19" s="16">
        <v>99.84</v>
      </c>
      <c r="E19" s="16"/>
      <c r="F19" s="12">
        <f t="shared" si="4"/>
        <v>9.0763636363636362</v>
      </c>
      <c r="G19" s="11" t="s">
        <v>20</v>
      </c>
      <c r="H19" s="1"/>
    </row>
    <row r="20" spans="1:8" ht="13.8">
      <c r="A20" s="8"/>
      <c r="B20" s="11" t="s">
        <v>259</v>
      </c>
      <c r="C20" s="11" t="s">
        <v>842</v>
      </c>
      <c r="D20" s="16">
        <v>42</v>
      </c>
      <c r="E20" s="16"/>
      <c r="F20" s="12">
        <f t="shared" si="4"/>
        <v>3.8181818181818183</v>
      </c>
      <c r="G20" s="11" t="s">
        <v>20</v>
      </c>
      <c r="H20" s="1"/>
    </row>
    <row r="21" spans="1:8" ht="13.8">
      <c r="A21" s="8"/>
      <c r="B21" s="11" t="s">
        <v>343</v>
      </c>
      <c r="C21" s="11" t="s">
        <v>843</v>
      </c>
      <c r="D21" s="16">
        <v>790</v>
      </c>
      <c r="E21" s="16"/>
      <c r="F21" s="12">
        <f t="shared" si="4"/>
        <v>71.818181818181813</v>
      </c>
      <c r="G21" s="11" t="s">
        <v>13</v>
      </c>
      <c r="H21" s="1"/>
    </row>
    <row r="22" spans="1:8" ht="13.8">
      <c r="A22" s="8"/>
      <c r="B22" s="11" t="s">
        <v>350</v>
      </c>
      <c r="C22" s="11" t="s">
        <v>844</v>
      </c>
      <c r="D22" s="16">
        <v>166.48</v>
      </c>
      <c r="E22" s="16"/>
      <c r="F22" s="12">
        <f t="shared" si="4"/>
        <v>15.134545454545453</v>
      </c>
      <c r="G22" s="11" t="s">
        <v>20</v>
      </c>
      <c r="H22" s="1"/>
    </row>
    <row r="23" spans="1:8" ht="13.8">
      <c r="A23" s="8"/>
      <c r="B23" s="11" t="s">
        <v>350</v>
      </c>
      <c r="C23" s="11" t="s">
        <v>342</v>
      </c>
      <c r="D23" s="16">
        <v>37.1</v>
      </c>
      <c r="E23" s="16"/>
      <c r="F23" s="12">
        <f t="shared" si="4"/>
        <v>3.372727272727273</v>
      </c>
      <c r="G23" s="11" t="s">
        <v>20</v>
      </c>
      <c r="H23" s="1"/>
    </row>
    <row r="24" spans="1:8" ht="13.8">
      <c r="A24" s="8"/>
      <c r="B24" s="11" t="s">
        <v>353</v>
      </c>
      <c r="C24" s="11" t="s">
        <v>845</v>
      </c>
      <c r="D24" s="16">
        <v>7200</v>
      </c>
      <c r="E24" s="16"/>
      <c r="F24" s="12">
        <f t="shared" si="4"/>
        <v>654.5454545454545</v>
      </c>
      <c r="G24" s="11" t="s">
        <v>13</v>
      </c>
      <c r="H24" s="1"/>
    </row>
    <row r="25" spans="1:8" ht="13.8">
      <c r="A25" s="8"/>
      <c r="B25" s="11" t="s">
        <v>353</v>
      </c>
      <c r="C25" s="11" t="s">
        <v>846</v>
      </c>
      <c r="D25" s="16">
        <v>433.24</v>
      </c>
      <c r="E25" s="16"/>
      <c r="F25" s="12">
        <f t="shared" si="4"/>
        <v>39.385454545454543</v>
      </c>
      <c r="G25" s="11" t="s">
        <v>20</v>
      </c>
      <c r="H25" s="1"/>
    </row>
    <row r="26" spans="1:8" ht="13.8">
      <c r="A26" s="8"/>
      <c r="B26" s="11" t="s">
        <v>353</v>
      </c>
      <c r="C26" s="11" t="s">
        <v>847</v>
      </c>
      <c r="D26" s="16">
        <v>30</v>
      </c>
      <c r="E26" s="16"/>
      <c r="F26" s="12">
        <f t="shared" si="4"/>
        <v>2.7272727272727271</v>
      </c>
      <c r="G26" s="11" t="s">
        <v>13</v>
      </c>
      <c r="H26" s="1"/>
    </row>
    <row r="27" spans="1:8" ht="13.8">
      <c r="A27" s="8"/>
      <c r="B27" s="11" t="s">
        <v>795</v>
      </c>
      <c r="C27" s="11" t="s">
        <v>837</v>
      </c>
      <c r="D27" s="16">
        <v>700</v>
      </c>
      <c r="E27" s="16"/>
      <c r="F27" s="12">
        <v>0</v>
      </c>
      <c r="G27" s="11" t="s">
        <v>23</v>
      </c>
      <c r="H27" s="1"/>
    </row>
    <row r="28" spans="1:8" ht="13.8">
      <c r="A28" s="8"/>
      <c r="B28" s="11" t="s">
        <v>795</v>
      </c>
      <c r="C28" s="11" t="s">
        <v>848</v>
      </c>
      <c r="D28" s="16">
        <v>1625</v>
      </c>
      <c r="E28" s="16"/>
      <c r="F28" s="12">
        <v>0</v>
      </c>
      <c r="G28" s="11" t="s">
        <v>23</v>
      </c>
      <c r="H28" s="1"/>
    </row>
    <row r="29" spans="1:8" ht="13.8">
      <c r="A29" s="8"/>
      <c r="B29" s="11" t="s">
        <v>795</v>
      </c>
      <c r="C29" s="11" t="s">
        <v>849</v>
      </c>
      <c r="D29" s="16">
        <v>2250</v>
      </c>
      <c r="E29" s="16"/>
      <c r="F29" s="12">
        <v>0</v>
      </c>
      <c r="G29" s="11" t="s">
        <v>23</v>
      </c>
      <c r="H29" s="1"/>
    </row>
    <row r="30" spans="1:8" ht="13.8">
      <c r="A30" s="8"/>
      <c r="B30" s="11" t="s">
        <v>718</v>
      </c>
      <c r="C30" s="11" t="s">
        <v>850</v>
      </c>
      <c r="D30" s="16">
        <v>18.98</v>
      </c>
      <c r="E30" s="16"/>
      <c r="F30" s="12">
        <f t="shared" ref="F30:F32" si="5">D30/11</f>
        <v>1.7254545454545456</v>
      </c>
      <c r="G30" s="11" t="s">
        <v>20</v>
      </c>
      <c r="H30" s="1"/>
    </row>
    <row r="31" spans="1:8" ht="13.8">
      <c r="A31" s="8"/>
      <c r="B31" s="11" t="s">
        <v>718</v>
      </c>
      <c r="C31" s="11" t="s">
        <v>851</v>
      </c>
      <c r="D31" s="16">
        <v>177.15</v>
      </c>
      <c r="E31" s="16"/>
      <c r="F31" s="12">
        <f t="shared" si="5"/>
        <v>16.104545454545455</v>
      </c>
      <c r="G31" s="11" t="s">
        <v>20</v>
      </c>
      <c r="H31" s="1"/>
    </row>
    <row r="32" spans="1:8" ht="13.8">
      <c r="A32" s="8"/>
      <c r="B32" s="11" t="s">
        <v>356</v>
      </c>
      <c r="C32" s="11" t="s">
        <v>852</v>
      </c>
      <c r="D32" s="16">
        <v>28.48</v>
      </c>
      <c r="E32" s="16"/>
      <c r="F32" s="12">
        <f t="shared" si="5"/>
        <v>2.5890909090909093</v>
      </c>
      <c r="G32" s="11" t="s">
        <v>20</v>
      </c>
      <c r="H32" s="1"/>
    </row>
    <row r="33" spans="1:8" ht="13.8">
      <c r="A33" s="8"/>
      <c r="B33" s="11" t="s">
        <v>356</v>
      </c>
      <c r="C33" s="11" t="s">
        <v>853</v>
      </c>
      <c r="D33" s="16">
        <v>900</v>
      </c>
      <c r="E33" s="16"/>
      <c r="F33" s="12">
        <v>0</v>
      </c>
      <c r="G33" s="11" t="s">
        <v>23</v>
      </c>
      <c r="H33" s="1"/>
    </row>
    <row r="34" spans="1:8" ht="13.8">
      <c r="A34" s="8"/>
      <c r="B34" s="11" t="s">
        <v>356</v>
      </c>
      <c r="C34" s="11" t="s">
        <v>854</v>
      </c>
      <c r="D34" s="16">
        <v>500</v>
      </c>
      <c r="E34" s="16"/>
      <c r="F34" s="12">
        <v>0</v>
      </c>
      <c r="G34" s="11" t="s">
        <v>23</v>
      </c>
      <c r="H34" s="1"/>
    </row>
    <row r="35" spans="1:8" ht="13.8">
      <c r="A35" s="8"/>
      <c r="B35" s="11" t="s">
        <v>356</v>
      </c>
      <c r="C35" s="11" t="s">
        <v>360</v>
      </c>
      <c r="D35" s="16">
        <v>375</v>
      </c>
      <c r="E35" s="16"/>
      <c r="F35" s="12">
        <v>0</v>
      </c>
      <c r="G35" s="11" t="s">
        <v>23</v>
      </c>
      <c r="H35" s="1"/>
    </row>
    <row r="36" spans="1:8" ht="13.8">
      <c r="A36" s="8"/>
      <c r="B36" s="11" t="s">
        <v>855</v>
      </c>
      <c r="C36" s="11" t="s">
        <v>856</v>
      </c>
      <c r="D36" s="16">
        <v>40.450000000000003</v>
      </c>
      <c r="E36" s="16"/>
      <c r="F36" s="12">
        <f>D36/11</f>
        <v>3.6772727272727277</v>
      </c>
      <c r="G36" s="11" t="s">
        <v>20</v>
      </c>
      <c r="H36" s="1"/>
    </row>
    <row r="37" spans="1:8" ht="13.8">
      <c r="A37" s="8"/>
      <c r="B37" s="119">
        <v>45294</v>
      </c>
      <c r="C37" s="11" t="s">
        <v>857</v>
      </c>
      <c r="D37" s="16"/>
      <c r="E37" s="16">
        <v>359.82</v>
      </c>
      <c r="F37" s="12">
        <f>E37/11</f>
        <v>32.710909090909091</v>
      </c>
      <c r="G37" s="11" t="s">
        <v>13</v>
      </c>
      <c r="H37" s="1"/>
    </row>
    <row r="38" spans="1:8" ht="13.8">
      <c r="A38" s="8"/>
      <c r="B38" s="119">
        <v>45354</v>
      </c>
      <c r="C38" s="11" t="s">
        <v>858</v>
      </c>
      <c r="D38" s="16">
        <v>250</v>
      </c>
      <c r="E38" s="16"/>
      <c r="F38" s="12">
        <v>0</v>
      </c>
      <c r="G38" s="11" t="s">
        <v>23</v>
      </c>
      <c r="H38" s="1"/>
    </row>
    <row r="39" spans="1:8" ht="13.8">
      <c r="A39" s="8"/>
      <c r="B39" s="119">
        <v>45354</v>
      </c>
      <c r="C39" s="11" t="s">
        <v>859</v>
      </c>
      <c r="D39" s="16">
        <v>250</v>
      </c>
      <c r="E39" s="16"/>
      <c r="F39" s="12">
        <v>0</v>
      </c>
      <c r="G39" s="11" t="s">
        <v>23</v>
      </c>
      <c r="H39" s="1"/>
    </row>
    <row r="40" spans="1:8" ht="13.8">
      <c r="A40" s="8"/>
      <c r="B40" s="119">
        <v>45446</v>
      </c>
      <c r="C40" s="11" t="s">
        <v>860</v>
      </c>
      <c r="D40" s="16">
        <v>13500</v>
      </c>
      <c r="E40" s="16"/>
      <c r="F40" s="12">
        <v>0</v>
      </c>
      <c r="G40" s="11" t="s">
        <v>23</v>
      </c>
      <c r="H40" s="1"/>
    </row>
    <row r="41" spans="1:8" ht="13.8">
      <c r="A41" s="8"/>
      <c r="B41" s="123">
        <v>45629</v>
      </c>
      <c r="C41" s="11" t="s">
        <v>861</v>
      </c>
      <c r="D41" s="12">
        <v>134.82</v>
      </c>
      <c r="E41" s="28"/>
      <c r="F41" s="12">
        <v>0</v>
      </c>
      <c r="G41" s="28" t="s">
        <v>20</v>
      </c>
      <c r="H41" s="1"/>
    </row>
    <row r="42" spans="1:8" ht="13.8">
      <c r="A42" s="8"/>
      <c r="B42" s="142" t="s">
        <v>862</v>
      </c>
      <c r="C42" s="11" t="s">
        <v>863</v>
      </c>
      <c r="D42" s="12">
        <v>17.690000000000001</v>
      </c>
      <c r="E42" s="28"/>
      <c r="F42" s="12">
        <v>0</v>
      </c>
      <c r="G42" s="28" t="s">
        <v>20</v>
      </c>
      <c r="H42" s="1"/>
    </row>
    <row r="43" spans="1:8" ht="13.8">
      <c r="A43" s="8"/>
      <c r="B43" s="142" t="s">
        <v>735</v>
      </c>
      <c r="C43" s="11" t="s">
        <v>864</v>
      </c>
      <c r="D43" s="12">
        <v>259.82</v>
      </c>
      <c r="E43" s="28"/>
      <c r="F43" s="12">
        <v>0</v>
      </c>
      <c r="G43" s="28" t="s">
        <v>13</v>
      </c>
      <c r="H43" s="1"/>
    </row>
    <row r="44" spans="1:8" ht="13.8">
      <c r="A44" s="8"/>
      <c r="B44" s="142" t="s">
        <v>735</v>
      </c>
      <c r="C44" s="11" t="s">
        <v>865</v>
      </c>
      <c r="D44" s="12">
        <v>74.680000000000007</v>
      </c>
      <c r="E44" s="28"/>
      <c r="F44" s="12">
        <v>0</v>
      </c>
      <c r="G44" s="28" t="s">
        <v>20</v>
      </c>
      <c r="H44" s="1"/>
    </row>
    <row r="45" spans="1:8" ht="13.8">
      <c r="A45" s="8"/>
      <c r="B45" s="121" t="s">
        <v>735</v>
      </c>
      <c r="C45" s="11" t="s">
        <v>866</v>
      </c>
      <c r="D45" s="12">
        <v>28.45</v>
      </c>
      <c r="E45" s="16"/>
      <c r="F45" s="12">
        <v>0</v>
      </c>
      <c r="G45" s="16" t="s">
        <v>20</v>
      </c>
      <c r="H45" s="1"/>
    </row>
    <row r="46" spans="1:8" ht="13.8">
      <c r="A46" s="8"/>
      <c r="B46" s="121" t="s">
        <v>737</v>
      </c>
      <c r="C46" s="11" t="s">
        <v>867</v>
      </c>
      <c r="D46" s="139">
        <v>4250</v>
      </c>
      <c r="E46" s="16"/>
      <c r="F46" s="12">
        <v>0</v>
      </c>
      <c r="G46" s="16" t="s">
        <v>23</v>
      </c>
      <c r="H46" s="1"/>
    </row>
    <row r="47" spans="1:8" ht="13.8">
      <c r="B47" s="143" t="s">
        <v>741</v>
      </c>
      <c r="C47" s="26" t="s">
        <v>868</v>
      </c>
      <c r="D47" s="139">
        <v>790</v>
      </c>
      <c r="E47" s="28"/>
      <c r="F47" s="139">
        <v>0</v>
      </c>
      <c r="G47" s="28" t="s">
        <v>13</v>
      </c>
    </row>
    <row r="48" spans="1:8" ht="13.8">
      <c r="B48" s="143" t="s">
        <v>812</v>
      </c>
      <c r="C48" s="26" t="s">
        <v>869</v>
      </c>
      <c r="D48" s="139">
        <v>1200</v>
      </c>
      <c r="E48" s="28"/>
      <c r="F48" s="139">
        <v>0</v>
      </c>
      <c r="G48" s="28" t="s">
        <v>13</v>
      </c>
    </row>
    <row r="49" spans="2:7" ht="13.8">
      <c r="B49" s="143" t="s">
        <v>870</v>
      </c>
      <c r="C49" s="26" t="s">
        <v>871</v>
      </c>
      <c r="D49" s="139">
        <v>170.85</v>
      </c>
      <c r="E49" s="28"/>
      <c r="F49" s="139">
        <v>0</v>
      </c>
      <c r="G49" s="28" t="s">
        <v>20</v>
      </c>
    </row>
    <row r="50" spans="2:7" ht="13.8">
      <c r="B50" s="143" t="s">
        <v>870</v>
      </c>
      <c r="C50" s="26" t="s">
        <v>872</v>
      </c>
      <c r="D50" s="139">
        <v>450</v>
      </c>
      <c r="E50" s="28"/>
      <c r="F50" s="139">
        <v>0</v>
      </c>
      <c r="G50" s="28" t="s">
        <v>23</v>
      </c>
    </row>
    <row r="51" spans="2:7" ht="13.8">
      <c r="B51" s="143" t="s">
        <v>870</v>
      </c>
      <c r="C51" s="26" t="s">
        <v>873</v>
      </c>
      <c r="D51" s="139">
        <v>510</v>
      </c>
      <c r="E51" s="28"/>
      <c r="F51" s="139">
        <v>0</v>
      </c>
      <c r="G51" s="28" t="s">
        <v>13</v>
      </c>
    </row>
    <row r="52" spans="2:7" ht="13.8">
      <c r="B52" s="143" t="s">
        <v>870</v>
      </c>
      <c r="C52" s="26" t="s">
        <v>874</v>
      </c>
      <c r="D52" s="139">
        <v>67.709999999999994</v>
      </c>
      <c r="E52" s="28"/>
      <c r="F52" s="139">
        <v>0</v>
      </c>
      <c r="G52" s="28" t="s">
        <v>20</v>
      </c>
    </row>
    <row r="53" spans="2:7" ht="13.8">
      <c r="B53" s="143" t="s">
        <v>744</v>
      </c>
      <c r="C53" s="26" t="s">
        <v>875</v>
      </c>
      <c r="D53" s="139">
        <v>1400</v>
      </c>
      <c r="E53" s="28"/>
      <c r="F53" s="139">
        <v>0</v>
      </c>
      <c r="G53" s="28" t="s">
        <v>23</v>
      </c>
    </row>
    <row r="54" spans="2:7" ht="13.8">
      <c r="B54" s="143" t="s">
        <v>876</v>
      </c>
      <c r="C54" s="26" t="s">
        <v>877</v>
      </c>
      <c r="D54" s="139">
        <v>250</v>
      </c>
      <c r="E54" s="28"/>
      <c r="F54" s="139">
        <v>0</v>
      </c>
      <c r="G54" s="28" t="s">
        <v>23</v>
      </c>
    </row>
    <row r="55" spans="2:7" ht="13.8">
      <c r="B55" s="143" t="s">
        <v>876</v>
      </c>
      <c r="C55" s="26" t="s">
        <v>878</v>
      </c>
      <c r="D55" s="139">
        <v>50</v>
      </c>
      <c r="E55" s="28"/>
      <c r="F55" s="139">
        <v>0</v>
      </c>
      <c r="G55" s="28" t="s">
        <v>23</v>
      </c>
    </row>
    <row r="56" spans="2:7" ht="13.8">
      <c r="B56" s="26" t="s">
        <v>879</v>
      </c>
      <c r="C56" s="26" t="s">
        <v>880</v>
      </c>
      <c r="D56" s="139">
        <v>44.5</v>
      </c>
      <c r="E56" s="28"/>
      <c r="F56" s="139">
        <v>0</v>
      </c>
      <c r="G56" s="28" t="s">
        <v>20</v>
      </c>
    </row>
    <row r="57" spans="2:7" ht="13.8">
      <c r="B57" s="26" t="s">
        <v>879</v>
      </c>
      <c r="C57" s="26" t="s">
        <v>881</v>
      </c>
      <c r="D57" s="139">
        <v>13.05</v>
      </c>
      <c r="E57" s="26"/>
      <c r="F57" s="139">
        <v>0</v>
      </c>
      <c r="G57" s="26" t="s">
        <v>20</v>
      </c>
    </row>
    <row r="58" spans="2:7" ht="13.8">
      <c r="B58" s="26" t="s">
        <v>372</v>
      </c>
      <c r="C58" s="26" t="s">
        <v>882</v>
      </c>
      <c r="D58" s="139">
        <v>125</v>
      </c>
      <c r="E58" s="26"/>
      <c r="F58" s="139">
        <v>0</v>
      </c>
      <c r="G58" s="26" t="s">
        <v>23</v>
      </c>
    </row>
    <row r="59" spans="2:7" ht="13.8">
      <c r="B59" s="26" t="s">
        <v>883</v>
      </c>
      <c r="C59" s="26" t="s">
        <v>493</v>
      </c>
      <c r="D59" s="139">
        <v>400</v>
      </c>
      <c r="E59" s="26"/>
      <c r="F59" s="139">
        <v>0</v>
      </c>
      <c r="G59" s="26" t="s">
        <v>23</v>
      </c>
    </row>
    <row r="60" spans="2:7" ht="13.8">
      <c r="B60" s="26" t="s">
        <v>884</v>
      </c>
      <c r="C60" s="26" t="s">
        <v>885</v>
      </c>
      <c r="D60" s="139">
        <v>165</v>
      </c>
      <c r="E60" s="26"/>
      <c r="F60" s="139">
        <v>0</v>
      </c>
      <c r="G60" s="26" t="s">
        <v>20</v>
      </c>
    </row>
    <row r="61" spans="2:7" ht="13.8">
      <c r="B61" s="26" t="s">
        <v>884</v>
      </c>
      <c r="C61" s="26" t="s">
        <v>877</v>
      </c>
      <c r="D61" s="139">
        <v>250</v>
      </c>
      <c r="E61" s="26"/>
      <c r="F61" s="139">
        <v>0</v>
      </c>
      <c r="G61" s="26" t="s">
        <v>23</v>
      </c>
    </row>
    <row r="62" spans="2:7" ht="13.8">
      <c r="B62" s="144">
        <v>45296</v>
      </c>
      <c r="C62" s="26" t="s">
        <v>886</v>
      </c>
      <c r="D62" s="139">
        <v>400</v>
      </c>
      <c r="E62" s="26"/>
      <c r="F62" s="139">
        <v>0</v>
      </c>
      <c r="G62" s="26" t="s">
        <v>23</v>
      </c>
    </row>
    <row r="63" spans="2:7" ht="13.8">
      <c r="B63" s="144">
        <v>45387</v>
      </c>
      <c r="C63" s="26" t="s">
        <v>887</v>
      </c>
      <c r="D63" s="139">
        <v>1980</v>
      </c>
      <c r="E63" s="26"/>
      <c r="F63" s="139">
        <v>0</v>
      </c>
      <c r="G63" s="26" t="s">
        <v>13</v>
      </c>
    </row>
    <row r="64" spans="2:7" ht="13.8">
      <c r="B64" s="26" t="s">
        <v>431</v>
      </c>
      <c r="C64" s="26" t="s">
        <v>888</v>
      </c>
      <c r="D64" s="139">
        <v>1200</v>
      </c>
      <c r="E64" s="26"/>
      <c r="F64" s="139">
        <v>0</v>
      </c>
      <c r="G64" s="26" t="s">
        <v>23</v>
      </c>
    </row>
    <row r="65" spans="2:7" ht="13.8">
      <c r="B65" s="145"/>
      <c r="C65" s="145" t="s">
        <v>63</v>
      </c>
      <c r="D65" s="146">
        <f>SUM(D6:D64)</f>
        <v>49450.280000000006</v>
      </c>
      <c r="E65" s="145"/>
      <c r="F65" s="145"/>
      <c r="G65" s="14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19B7-EBE3-49DF-8BB9-DDAA9DE962AD}">
  <sheetPr codeName="Sheet19">
    <outlinePr summaryBelow="0" summaryRight="0"/>
  </sheetPr>
  <dimension ref="A1:L21"/>
  <sheetViews>
    <sheetView workbookViewId="0"/>
  </sheetViews>
  <sheetFormatPr defaultColWidth="12.6640625" defaultRowHeight="15.75" customHeight="1"/>
  <cols>
    <col min="1" max="1" width="8.109375" style="2" customWidth="1"/>
    <col min="2" max="2" width="12.6640625" style="2"/>
    <col min="3" max="3" width="30.21875" style="2" customWidth="1"/>
    <col min="4" max="16384" width="12.6640625" style="2"/>
  </cols>
  <sheetData>
    <row r="1" spans="1:12" ht="13.8">
      <c r="A1" s="1"/>
      <c r="B1" s="1"/>
      <c r="C1" s="1"/>
      <c r="D1" s="1"/>
      <c r="E1" s="1"/>
      <c r="F1" s="1"/>
      <c r="G1" s="1"/>
    </row>
    <row r="2" spans="1:12" ht="15.75" customHeight="1">
      <c r="A2" s="1"/>
      <c r="B2" s="3" t="s">
        <v>889</v>
      </c>
      <c r="C2" s="4"/>
      <c r="D2" s="4"/>
      <c r="E2" s="4"/>
      <c r="F2" s="1"/>
      <c r="G2" s="1"/>
    </row>
    <row r="3" spans="1:12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  <c r="K3" s="1"/>
      <c r="L3" s="1"/>
    </row>
    <row r="4" spans="1:12" ht="15.75" customHeight="1">
      <c r="A4" s="1"/>
      <c r="B4" s="6"/>
      <c r="C4" s="6"/>
      <c r="D4" s="6"/>
      <c r="E4" s="6"/>
      <c r="F4" s="6"/>
      <c r="G4" s="1"/>
      <c r="H4" s="7" t="s">
        <v>890</v>
      </c>
      <c r="I4" s="6"/>
      <c r="J4" s="6"/>
      <c r="K4" s="1"/>
      <c r="L4" s="1"/>
    </row>
    <row r="5" spans="1:12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  <c r="K5" s="10" t="s">
        <v>10</v>
      </c>
      <c r="L5" s="1"/>
    </row>
    <row r="6" spans="1:12" ht="13.8">
      <c r="A6" s="8"/>
      <c r="B6" s="11" t="s">
        <v>891</v>
      </c>
      <c r="C6" s="11" t="s">
        <v>892</v>
      </c>
      <c r="D6" s="16">
        <v>2712</v>
      </c>
      <c r="E6" s="16">
        <f t="shared" ref="E6:E11" si="0">D6/11</f>
        <v>246.54545454545453</v>
      </c>
      <c r="F6" s="11" t="s">
        <v>78</v>
      </c>
      <c r="G6" s="13"/>
      <c r="H6" s="11" t="s">
        <v>124</v>
      </c>
      <c r="I6" s="12">
        <v>5000</v>
      </c>
      <c r="J6" s="11" t="s">
        <v>13</v>
      </c>
      <c r="K6" s="44"/>
      <c r="L6" s="1"/>
    </row>
    <row r="7" spans="1:12" ht="13.8">
      <c r="A7" s="8"/>
      <c r="B7" s="11" t="s">
        <v>893</v>
      </c>
      <c r="C7" s="11" t="s">
        <v>894</v>
      </c>
      <c r="D7" s="16">
        <v>245.83</v>
      </c>
      <c r="E7" s="16">
        <f t="shared" si="0"/>
        <v>22.348181818181818</v>
      </c>
      <c r="F7" s="11" t="s">
        <v>78</v>
      </c>
      <c r="G7" s="8"/>
      <c r="H7" s="15">
        <v>45302</v>
      </c>
      <c r="I7" s="12">
        <v>5000</v>
      </c>
      <c r="J7" s="11" t="s">
        <v>13</v>
      </c>
      <c r="K7" s="44"/>
      <c r="L7" s="1"/>
    </row>
    <row r="8" spans="1:12" ht="13.8">
      <c r="A8" s="8"/>
      <c r="B8" s="11" t="s">
        <v>893</v>
      </c>
      <c r="C8" s="11" t="s">
        <v>895</v>
      </c>
      <c r="D8" s="16">
        <v>275</v>
      </c>
      <c r="E8" s="16">
        <f t="shared" si="0"/>
        <v>25</v>
      </c>
      <c r="F8" s="11" t="s">
        <v>20</v>
      </c>
      <c r="G8" s="8"/>
      <c r="H8" s="15">
        <v>45393</v>
      </c>
      <c r="I8" s="12">
        <v>5000</v>
      </c>
      <c r="J8" s="11" t="s">
        <v>13</v>
      </c>
      <c r="K8" s="44"/>
      <c r="L8" s="1"/>
    </row>
    <row r="9" spans="1:12" ht="13.8">
      <c r="A9" s="8"/>
      <c r="B9" s="11" t="s">
        <v>98</v>
      </c>
      <c r="C9" s="11" t="s">
        <v>143</v>
      </c>
      <c r="D9" s="16">
        <v>750</v>
      </c>
      <c r="E9" s="16">
        <f t="shared" si="0"/>
        <v>68.181818181818187</v>
      </c>
      <c r="F9" s="11" t="s">
        <v>23</v>
      </c>
      <c r="G9" s="8"/>
      <c r="H9" s="15">
        <v>45393</v>
      </c>
      <c r="I9" s="12">
        <v>5000</v>
      </c>
      <c r="J9" s="11" t="s">
        <v>13</v>
      </c>
      <c r="K9" s="44"/>
      <c r="L9" s="1"/>
    </row>
    <row r="10" spans="1:12" ht="13.8">
      <c r="A10" s="8"/>
      <c r="B10" s="11" t="s">
        <v>98</v>
      </c>
      <c r="C10" s="11" t="s">
        <v>896</v>
      </c>
      <c r="D10" s="16">
        <v>440</v>
      </c>
      <c r="E10" s="16">
        <f t="shared" si="0"/>
        <v>40</v>
      </c>
      <c r="F10" s="11" t="s">
        <v>520</v>
      </c>
      <c r="G10" s="8"/>
      <c r="H10" s="15">
        <v>45393</v>
      </c>
      <c r="I10" s="16">
        <v>1725</v>
      </c>
      <c r="J10" s="11" t="s">
        <v>13</v>
      </c>
      <c r="K10" s="11"/>
      <c r="L10" s="1"/>
    </row>
    <row r="11" spans="1:12" ht="13.8">
      <c r="A11" s="8"/>
      <c r="B11" s="11" t="s">
        <v>98</v>
      </c>
      <c r="C11" s="11" t="s">
        <v>897</v>
      </c>
      <c r="D11" s="16">
        <v>275</v>
      </c>
      <c r="E11" s="16">
        <f t="shared" si="0"/>
        <v>25</v>
      </c>
      <c r="F11" s="11" t="s">
        <v>520</v>
      </c>
      <c r="G11" s="8"/>
      <c r="H11" s="11"/>
      <c r="I11" s="16"/>
      <c r="J11" s="11"/>
      <c r="K11" s="11"/>
      <c r="L11" s="1"/>
    </row>
    <row r="12" spans="1:12" ht="13.8">
      <c r="A12" s="8"/>
      <c r="B12" s="11" t="s">
        <v>105</v>
      </c>
      <c r="C12" s="11" t="s">
        <v>898</v>
      </c>
      <c r="D12" s="16">
        <v>11500</v>
      </c>
      <c r="E12" s="16">
        <v>0</v>
      </c>
      <c r="F12" s="11" t="s">
        <v>520</v>
      </c>
      <c r="G12" s="8"/>
      <c r="H12" s="11"/>
      <c r="I12" s="16"/>
      <c r="J12" s="11"/>
      <c r="K12" s="11"/>
      <c r="L12" s="1"/>
    </row>
    <row r="13" spans="1:12" ht="13.8">
      <c r="A13" s="8"/>
      <c r="B13" s="11" t="s">
        <v>105</v>
      </c>
      <c r="C13" s="11" t="s">
        <v>899</v>
      </c>
      <c r="D13" s="16">
        <v>910</v>
      </c>
      <c r="E13" s="16">
        <f>D13/11</f>
        <v>82.727272727272734</v>
      </c>
      <c r="F13" s="11" t="s">
        <v>520</v>
      </c>
      <c r="G13" s="8"/>
      <c r="H13" s="11"/>
      <c r="I13" s="16"/>
      <c r="J13" s="11"/>
      <c r="K13" s="11"/>
      <c r="L13" s="1"/>
    </row>
    <row r="14" spans="1:12" ht="13.8">
      <c r="A14" s="8"/>
      <c r="B14" s="38"/>
      <c r="C14" s="11"/>
      <c r="D14" s="16"/>
      <c r="E14" s="16"/>
      <c r="F14" s="11"/>
      <c r="G14" s="8"/>
      <c r="H14" s="11"/>
      <c r="I14" s="16"/>
      <c r="J14" s="11"/>
      <c r="K14" s="11"/>
      <c r="L14" s="1"/>
    </row>
    <row r="15" spans="1:12" ht="13.8">
      <c r="A15" s="8"/>
      <c r="B15" s="38"/>
      <c r="C15" s="11"/>
      <c r="D15" s="16"/>
      <c r="E15" s="16"/>
      <c r="F15" s="11"/>
      <c r="G15" s="8"/>
      <c r="H15" s="11"/>
      <c r="I15" s="16"/>
      <c r="J15" s="11"/>
      <c r="K15" s="11"/>
      <c r="L15" s="1"/>
    </row>
    <row r="16" spans="1:12" ht="13.8">
      <c r="A16" s="8"/>
      <c r="B16" s="38"/>
      <c r="C16" s="11"/>
      <c r="D16" s="16"/>
      <c r="E16" s="16"/>
      <c r="F16" s="11"/>
      <c r="G16" s="8"/>
      <c r="H16" s="11"/>
      <c r="I16" s="16"/>
      <c r="J16" s="11"/>
      <c r="K16" s="11"/>
      <c r="L16" s="1"/>
    </row>
    <row r="17" spans="1:12" ht="13.8">
      <c r="A17" s="8"/>
      <c r="B17" s="38"/>
      <c r="C17" s="11"/>
      <c r="D17" s="16"/>
      <c r="E17" s="16"/>
      <c r="F17" s="11"/>
      <c r="G17" s="8"/>
      <c r="H17" s="11"/>
      <c r="I17" s="16"/>
      <c r="J17" s="11"/>
      <c r="K17" s="11"/>
      <c r="L17" s="1"/>
    </row>
    <row r="18" spans="1:12" ht="13.8">
      <c r="A18" s="8"/>
      <c r="B18" s="38"/>
      <c r="C18" s="11"/>
      <c r="D18" s="16"/>
      <c r="E18" s="16"/>
      <c r="F18" s="11"/>
      <c r="G18" s="8"/>
      <c r="H18" s="11"/>
      <c r="I18" s="16"/>
      <c r="J18" s="11"/>
      <c r="K18" s="11"/>
      <c r="L18" s="1"/>
    </row>
    <row r="19" spans="1:12" ht="13.8">
      <c r="A19" s="8"/>
      <c r="B19" s="40"/>
      <c r="C19" s="40"/>
      <c r="D19" s="41">
        <f>SUM(D6:D18)</f>
        <v>17107.830000000002</v>
      </c>
      <c r="E19" s="41">
        <f>SUM(E6:E18)</f>
        <v>509.80272727272728</v>
      </c>
      <c r="F19" s="11"/>
      <c r="G19" s="8"/>
      <c r="H19" s="17"/>
      <c r="I19" s="18">
        <f>SUM(I6:I16)</f>
        <v>21725</v>
      </c>
      <c r="J19" s="17"/>
      <c r="K19" s="17"/>
      <c r="L19" s="1"/>
    </row>
    <row r="21" spans="1:12" ht="13.8">
      <c r="C21" s="42" t="s">
        <v>900</v>
      </c>
      <c r="D21" s="112"/>
    </row>
  </sheetData>
  <dataValidations count="1">
    <dataValidation type="list" allowBlank="1" showErrorMessage="1" sqref="F6:F19" xr:uid="{DED91865-027B-41B6-A4C1-19165B905A48}">
      <formula1>"CARD,TRANSFER,CASH,AMEX,AMEX Pay"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266F-B04D-41B1-9A52-949D345B03DF}">
  <sheetPr codeName="Sheet20">
    <outlinePr summaryBelow="0" summaryRight="0"/>
  </sheetPr>
  <dimension ref="A1:K1000"/>
  <sheetViews>
    <sheetView workbookViewId="0"/>
  </sheetViews>
  <sheetFormatPr defaultColWidth="12.6640625" defaultRowHeight="15" customHeight="1"/>
  <cols>
    <col min="1" max="1" width="6.6640625" style="2" customWidth="1"/>
    <col min="2" max="2" width="12.6640625" style="2" customWidth="1"/>
    <col min="3" max="3" width="34.33203125" style="2" customWidth="1"/>
    <col min="4" max="6" width="12.6640625" style="2" customWidth="1"/>
    <col min="7" max="16384" width="12.6640625" style="2"/>
  </cols>
  <sheetData>
    <row r="1" spans="1:1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/>
      <c r="B2" s="3" t="s">
        <v>901</v>
      </c>
      <c r="C2" s="4"/>
      <c r="D2" s="4"/>
      <c r="E2" s="1"/>
      <c r="F2" s="1"/>
      <c r="G2" s="1"/>
      <c r="H2" s="1"/>
      <c r="I2" s="1"/>
      <c r="J2" s="1"/>
      <c r="K2" s="1"/>
    </row>
    <row r="3" spans="1:11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  <c r="K3" s="1"/>
    </row>
    <row r="4" spans="1:11" ht="15.75" customHeight="1">
      <c r="A4" s="1"/>
      <c r="B4" s="6"/>
      <c r="C4" s="6"/>
      <c r="D4" s="6"/>
      <c r="E4" s="6"/>
      <c r="F4" s="6"/>
      <c r="G4" s="1"/>
      <c r="H4" s="7" t="s">
        <v>902</v>
      </c>
      <c r="I4" s="6"/>
      <c r="J4" s="6"/>
      <c r="K4" s="1"/>
    </row>
    <row r="5" spans="1:11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  <c r="K5" s="10" t="s">
        <v>10</v>
      </c>
    </row>
    <row r="6" spans="1:11" ht="15.75" customHeight="1">
      <c r="A6" s="8"/>
      <c r="B6" s="11" t="s">
        <v>903</v>
      </c>
      <c r="C6" s="11" t="s">
        <v>904</v>
      </c>
      <c r="D6" s="12">
        <v>3728.9</v>
      </c>
      <c r="E6" s="12">
        <f t="shared" ref="E6:E7" si="0">D6/11</f>
        <v>338.9909090909091</v>
      </c>
      <c r="F6" s="11" t="s">
        <v>20</v>
      </c>
      <c r="G6" s="13"/>
      <c r="H6" s="95">
        <v>45593</v>
      </c>
      <c r="I6" s="12">
        <v>24142</v>
      </c>
      <c r="J6" s="11"/>
      <c r="K6" s="44"/>
    </row>
    <row r="7" spans="1:11" ht="15.75" customHeight="1">
      <c r="A7" s="8"/>
      <c r="B7" s="11" t="s">
        <v>905</v>
      </c>
      <c r="C7" s="11" t="s">
        <v>906</v>
      </c>
      <c r="D7" s="12">
        <v>610.91</v>
      </c>
      <c r="E7" s="12">
        <f t="shared" si="0"/>
        <v>55.537272727272722</v>
      </c>
      <c r="F7" s="147" t="s">
        <v>907</v>
      </c>
      <c r="G7" s="8"/>
      <c r="H7" s="11"/>
      <c r="I7" s="12"/>
      <c r="J7" s="11"/>
      <c r="K7" s="44"/>
    </row>
    <row r="8" spans="1:11" ht="15.75" customHeight="1">
      <c r="A8" s="8"/>
      <c r="B8" s="11"/>
      <c r="C8" s="11"/>
      <c r="D8" s="12"/>
      <c r="E8" s="12"/>
      <c r="F8" s="11"/>
      <c r="G8" s="8"/>
      <c r="H8" s="38"/>
      <c r="I8" s="12"/>
      <c r="J8" s="11"/>
      <c r="K8" s="44"/>
    </row>
    <row r="9" spans="1:11" ht="15.75" customHeight="1">
      <c r="A9" s="8"/>
      <c r="B9" s="11"/>
      <c r="C9" s="11"/>
      <c r="D9" s="12"/>
      <c r="E9" s="12"/>
      <c r="F9" s="11"/>
      <c r="G9" s="8"/>
      <c r="H9" s="38"/>
      <c r="I9" s="12"/>
      <c r="J9" s="11"/>
      <c r="K9" s="44"/>
    </row>
    <row r="10" spans="1:11" ht="15.75" customHeight="1">
      <c r="A10" s="8"/>
      <c r="B10" s="11"/>
      <c r="C10" s="11"/>
      <c r="D10" s="12"/>
      <c r="E10" s="12"/>
      <c r="F10" s="11"/>
      <c r="G10" s="8"/>
      <c r="H10" s="38"/>
      <c r="I10" s="16"/>
      <c r="J10" s="11"/>
      <c r="K10" s="11"/>
    </row>
    <row r="11" spans="1:11" ht="15.75" customHeight="1">
      <c r="A11" s="8"/>
      <c r="B11" s="11"/>
      <c r="C11" s="11"/>
      <c r="D11" s="12"/>
      <c r="E11" s="12"/>
      <c r="F11" s="11"/>
      <c r="G11" s="8"/>
      <c r="H11" s="11"/>
      <c r="I11" s="16"/>
      <c r="J11" s="11"/>
      <c r="K11" s="11"/>
    </row>
    <row r="12" spans="1:11" ht="15.75" customHeight="1">
      <c r="A12" s="8"/>
      <c r="B12" s="11"/>
      <c r="C12" s="11"/>
      <c r="D12" s="12"/>
      <c r="E12" s="12"/>
      <c r="F12" s="11"/>
      <c r="G12" s="8"/>
      <c r="H12" s="11"/>
      <c r="I12" s="16"/>
      <c r="J12" s="11"/>
      <c r="K12" s="11"/>
    </row>
    <row r="13" spans="1:11" ht="15.75" customHeight="1">
      <c r="A13" s="8"/>
      <c r="B13" s="11"/>
      <c r="C13" s="11"/>
      <c r="D13" s="12"/>
      <c r="E13" s="12"/>
      <c r="F13" s="11"/>
      <c r="G13" s="8"/>
      <c r="H13" s="11"/>
      <c r="I13" s="16"/>
      <c r="J13" s="11"/>
      <c r="K13" s="11"/>
    </row>
    <row r="14" spans="1:11" ht="15.75" customHeight="1">
      <c r="A14" s="8"/>
      <c r="B14" s="11"/>
      <c r="C14" s="11"/>
      <c r="D14" s="12"/>
      <c r="E14" s="12"/>
      <c r="F14" s="11"/>
      <c r="G14" s="8"/>
      <c r="H14" s="11"/>
      <c r="I14" s="16"/>
      <c r="J14" s="11"/>
      <c r="K14" s="11"/>
    </row>
    <row r="15" spans="1:11" ht="15.75" customHeight="1">
      <c r="A15" s="8"/>
      <c r="B15" s="11"/>
      <c r="C15" s="11"/>
      <c r="D15" s="12"/>
      <c r="E15" s="12"/>
      <c r="F15" s="11"/>
      <c r="G15" s="8"/>
      <c r="H15" s="11"/>
      <c r="I15" s="16"/>
      <c r="J15" s="11"/>
      <c r="K15" s="11"/>
    </row>
    <row r="16" spans="1:11" ht="15.75" customHeight="1">
      <c r="A16" s="8"/>
      <c r="B16" s="11"/>
      <c r="C16" s="11"/>
      <c r="D16" s="12"/>
      <c r="E16" s="12"/>
      <c r="F16" s="11"/>
      <c r="G16" s="8"/>
      <c r="H16" s="11"/>
      <c r="I16" s="16"/>
      <c r="J16" s="11"/>
      <c r="K16" s="11"/>
    </row>
    <row r="17" spans="1:11" ht="15.75" customHeight="1">
      <c r="A17" s="8"/>
      <c r="B17" s="11"/>
      <c r="C17" s="11"/>
      <c r="D17" s="12"/>
      <c r="E17" s="12"/>
      <c r="F17" s="11"/>
      <c r="G17" s="8"/>
      <c r="H17" s="11"/>
      <c r="I17" s="16"/>
      <c r="J17" s="11"/>
      <c r="K17" s="11"/>
    </row>
    <row r="18" spans="1:11" ht="15.75" customHeight="1">
      <c r="A18" s="8"/>
      <c r="B18" s="11"/>
      <c r="C18" s="11"/>
      <c r="D18" s="12"/>
      <c r="E18" s="12"/>
      <c r="F18" s="11"/>
      <c r="G18" s="8"/>
      <c r="H18" s="11"/>
      <c r="I18" s="16"/>
      <c r="J18" s="11"/>
      <c r="K18" s="11"/>
    </row>
    <row r="19" spans="1:11" ht="15.75" customHeight="1">
      <c r="A19" s="8"/>
      <c r="B19" s="11"/>
      <c r="C19" s="11"/>
      <c r="D19" s="12"/>
      <c r="E19" s="12"/>
      <c r="F19" s="11"/>
      <c r="G19" s="8"/>
      <c r="H19" s="17"/>
      <c r="I19" s="18">
        <f>SUM(I6:I16)</f>
        <v>24142</v>
      </c>
      <c r="J19" s="17"/>
      <c r="K19" s="17"/>
    </row>
    <row r="20" spans="1:11" ht="15.75" customHeight="1">
      <c r="A20" s="8"/>
      <c r="B20" s="38"/>
      <c r="C20" s="11"/>
      <c r="D20" s="12"/>
      <c r="E20" s="12"/>
      <c r="F20" s="11"/>
      <c r="G20" s="1"/>
      <c r="H20" s="1"/>
      <c r="I20" s="1"/>
      <c r="J20" s="1"/>
      <c r="K20" s="1"/>
    </row>
    <row r="21" spans="1:11" ht="15.75" customHeight="1">
      <c r="A21" s="8"/>
      <c r="B21" s="38"/>
      <c r="C21" s="11"/>
      <c r="D21" s="12"/>
      <c r="E21" s="12"/>
      <c r="F21" s="11"/>
      <c r="G21" s="1"/>
      <c r="H21" s="1"/>
      <c r="I21" s="1"/>
      <c r="J21" s="1"/>
      <c r="K21" s="1"/>
    </row>
    <row r="22" spans="1:11" ht="15.75" customHeight="1">
      <c r="A22" s="8"/>
      <c r="B22" s="38"/>
      <c r="C22" s="11"/>
      <c r="D22" s="12"/>
      <c r="E22" s="12"/>
      <c r="F22" s="11"/>
      <c r="G22" s="1"/>
      <c r="H22" s="1"/>
      <c r="I22" s="1"/>
      <c r="J22" s="1"/>
      <c r="K22" s="1"/>
    </row>
    <row r="23" spans="1:11" ht="15.75" customHeight="1">
      <c r="A23" s="8"/>
      <c r="B23" s="38"/>
      <c r="C23" s="11"/>
      <c r="D23" s="12"/>
      <c r="E23" s="12"/>
      <c r="F23" s="11"/>
      <c r="G23" s="1"/>
      <c r="H23" s="1"/>
      <c r="I23" s="1"/>
      <c r="J23" s="1"/>
      <c r="K23" s="1"/>
    </row>
    <row r="24" spans="1:11" ht="15.75" customHeight="1">
      <c r="A24" s="8"/>
      <c r="B24" s="38"/>
      <c r="C24" s="11"/>
      <c r="D24" s="12"/>
      <c r="E24" s="12"/>
      <c r="F24" s="11"/>
      <c r="G24" s="1"/>
      <c r="H24" s="1"/>
      <c r="I24" s="1"/>
      <c r="J24" s="1"/>
      <c r="K24" s="1"/>
    </row>
    <row r="25" spans="1:11" ht="15.75" customHeight="1">
      <c r="A25" s="8"/>
      <c r="B25" s="38"/>
      <c r="C25" s="11"/>
      <c r="D25" s="12"/>
      <c r="E25" s="12"/>
      <c r="F25" s="11"/>
      <c r="G25" s="1"/>
      <c r="H25" s="1"/>
      <c r="I25" s="1"/>
      <c r="J25" s="1"/>
      <c r="K25" s="1"/>
    </row>
    <row r="26" spans="1:11" ht="15.75" customHeight="1">
      <c r="A26" s="8"/>
      <c r="B26" s="40"/>
      <c r="C26" s="40"/>
      <c r="D26" s="41">
        <f t="shared" ref="D26:E26" si="1">SUM(D6:D25)</f>
        <v>4339.8100000000004</v>
      </c>
      <c r="E26" s="41">
        <f t="shared" si="1"/>
        <v>394.52818181818179</v>
      </c>
      <c r="F26" s="11"/>
      <c r="G26" s="1"/>
      <c r="H26" s="1"/>
      <c r="I26" s="1"/>
      <c r="J26" s="1"/>
      <c r="K26" s="1"/>
    </row>
    <row r="27" spans="1:11" ht="15.75" customHeigh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>
      <c r="A28" s="8"/>
      <c r="G28" s="1"/>
      <c r="H28" s="19" t="s">
        <v>48</v>
      </c>
      <c r="I28" s="20">
        <f>I19-D26</f>
        <v>19802.189999999999</v>
      </c>
      <c r="J28" s="1"/>
      <c r="K28" s="1"/>
    </row>
    <row r="29" spans="1:11" ht="15.75" customHeight="1">
      <c r="A29" s="8"/>
      <c r="G29" s="1"/>
      <c r="H29" s="19" t="s">
        <v>50</v>
      </c>
      <c r="I29" s="21">
        <f>I28/D26</f>
        <v>4.5629163488724149</v>
      </c>
      <c r="J29" s="1"/>
      <c r="K29" s="1"/>
    </row>
    <row r="30" spans="1:11" ht="15.75" customHeight="1">
      <c r="A30" s="8"/>
      <c r="G30" s="1"/>
      <c r="H30" s="1"/>
      <c r="I30" s="1"/>
      <c r="J30" s="1"/>
      <c r="K30" s="1"/>
    </row>
    <row r="31" spans="1:11" ht="15.75" customHeight="1">
      <c r="A31" s="8"/>
      <c r="G31" s="1"/>
      <c r="H31" s="1"/>
      <c r="I31" s="1"/>
      <c r="J31" s="1"/>
      <c r="K31" s="1"/>
    </row>
    <row r="32" spans="1:11" ht="15.75" customHeight="1">
      <c r="A32" s="8"/>
      <c r="G32" s="1"/>
      <c r="H32" s="1"/>
      <c r="I32" s="1"/>
      <c r="J32" s="1"/>
      <c r="K32" s="1"/>
    </row>
    <row r="33" spans="1:11" ht="15.75" customHeight="1">
      <c r="A33" s="8"/>
      <c r="G33" s="1"/>
      <c r="H33" s="1"/>
      <c r="I33" s="1"/>
      <c r="J33" s="1"/>
      <c r="K33" s="1"/>
    </row>
    <row r="34" spans="1:11" ht="15.75" customHeight="1">
      <c r="A34" s="8"/>
      <c r="G34" s="1"/>
      <c r="H34" s="1"/>
      <c r="I34" s="1"/>
      <c r="J34" s="1"/>
      <c r="K34" s="1"/>
    </row>
    <row r="35" spans="1:11" ht="15.75" customHeight="1">
      <c r="A35" s="8"/>
      <c r="G35" s="1"/>
      <c r="H35" s="1"/>
      <c r="I35" s="1"/>
      <c r="J35" s="1"/>
      <c r="K35" s="1"/>
    </row>
    <row r="36" spans="1:11" ht="15.75" customHeight="1">
      <c r="A36" s="8"/>
      <c r="G36" s="1"/>
      <c r="H36" s="1"/>
      <c r="I36" s="1"/>
      <c r="J36" s="1"/>
      <c r="K36" s="1"/>
    </row>
    <row r="37" spans="1:11" ht="15.75" customHeight="1">
      <c r="A37" s="8"/>
      <c r="G37" s="1"/>
      <c r="H37" s="1"/>
      <c r="I37" s="1"/>
      <c r="J37" s="1"/>
      <c r="K37" s="1"/>
    </row>
    <row r="38" spans="1:11" ht="15.75" customHeight="1">
      <c r="A38" s="8"/>
      <c r="G38" s="1"/>
      <c r="H38" s="1"/>
      <c r="I38" s="1"/>
      <c r="J38" s="1"/>
      <c r="K38" s="1"/>
    </row>
    <row r="39" spans="1:11" ht="15.75" customHeight="1">
      <c r="A39" s="8"/>
      <c r="G39" s="1"/>
      <c r="H39" s="1"/>
      <c r="I39" s="1"/>
      <c r="J39" s="1"/>
      <c r="K39" s="1"/>
    </row>
    <row r="40" spans="1:11" ht="15.75" customHeight="1">
      <c r="A40" s="8"/>
      <c r="G40" s="1"/>
      <c r="H40" s="1"/>
      <c r="I40" s="1"/>
      <c r="J40" s="1"/>
      <c r="K40" s="1"/>
    </row>
    <row r="41" spans="1:11" ht="15.75" customHeight="1">
      <c r="A41" s="8"/>
      <c r="G41" s="1"/>
      <c r="H41" s="1"/>
      <c r="I41" s="1"/>
      <c r="J41" s="1"/>
      <c r="K41" s="1"/>
    </row>
    <row r="42" spans="1:11" ht="15.75" customHeight="1">
      <c r="A42" s="8"/>
      <c r="G42" s="1"/>
      <c r="H42" s="1"/>
      <c r="I42" s="1"/>
      <c r="J42" s="1"/>
      <c r="K42" s="1"/>
    </row>
    <row r="43" spans="1:11" ht="15.75" customHeight="1">
      <c r="A43" s="8"/>
      <c r="G43" s="1"/>
      <c r="H43" s="1"/>
      <c r="I43" s="1"/>
      <c r="J43" s="1"/>
      <c r="K43" s="1"/>
    </row>
    <row r="44" spans="1:11" ht="15.75" customHeight="1">
      <c r="A44" s="8"/>
      <c r="G44" s="1"/>
      <c r="H44" s="1"/>
      <c r="I44" s="1"/>
      <c r="J44" s="1"/>
      <c r="K44" s="1"/>
    </row>
    <row r="45" spans="1:11" ht="15.75" customHeight="1">
      <c r="A45" s="8"/>
      <c r="G45" s="1"/>
      <c r="H45" s="1"/>
      <c r="I45" s="1"/>
      <c r="J45" s="1"/>
      <c r="K45" s="1"/>
    </row>
    <row r="46" spans="1:11" ht="15.75" customHeight="1">
      <c r="A46" s="8"/>
      <c r="G46" s="1"/>
      <c r="H46" s="1"/>
      <c r="I46" s="1"/>
      <c r="J46" s="1"/>
      <c r="K46" s="1"/>
    </row>
    <row r="47" spans="1:11" ht="15.75" customHeight="1">
      <c r="A47" s="8"/>
      <c r="G47" s="1"/>
      <c r="H47" s="1"/>
      <c r="I47" s="1"/>
      <c r="J47" s="1"/>
      <c r="K47" s="1"/>
    </row>
    <row r="48" spans="1:11" ht="15.75" customHeight="1">
      <c r="A48" s="8"/>
      <c r="G48" s="1"/>
      <c r="H48" s="1"/>
      <c r="I48" s="1"/>
      <c r="J48" s="1"/>
      <c r="K48" s="1"/>
    </row>
    <row r="49" spans="1:11" ht="15.75" customHeight="1">
      <c r="A49" s="8"/>
      <c r="G49" s="1"/>
      <c r="H49" s="1"/>
      <c r="I49" s="1"/>
      <c r="J49" s="1"/>
      <c r="K49" s="1"/>
    </row>
    <row r="50" spans="1:11" ht="15.75" customHeight="1">
      <c r="A50" s="8"/>
      <c r="G50" s="1"/>
      <c r="H50" s="1"/>
      <c r="I50" s="1"/>
      <c r="J50" s="1"/>
      <c r="K50" s="1"/>
    </row>
    <row r="51" spans="1:11" ht="15.75" customHeight="1">
      <c r="A51" s="8"/>
      <c r="G51" s="1"/>
      <c r="H51" s="1"/>
      <c r="I51" s="1"/>
      <c r="J51" s="1"/>
      <c r="K51" s="1"/>
    </row>
    <row r="52" spans="1:11" ht="15.75" customHeight="1">
      <c r="A52" s="8"/>
      <c r="G52" s="1"/>
      <c r="H52" s="1"/>
      <c r="I52" s="1"/>
      <c r="J52" s="1"/>
      <c r="K52" s="1"/>
    </row>
    <row r="53" spans="1:11" ht="15.75" customHeight="1">
      <c r="A53" s="8"/>
      <c r="G53" s="1"/>
      <c r="H53" s="1"/>
      <c r="I53" s="1"/>
      <c r="J53" s="1"/>
      <c r="K53" s="1"/>
    </row>
    <row r="54" spans="1:11" ht="15.75" customHeight="1">
      <c r="A54" s="8"/>
      <c r="G54" s="1"/>
      <c r="H54" s="1"/>
      <c r="I54" s="1"/>
      <c r="J54" s="1"/>
      <c r="K54" s="1"/>
    </row>
    <row r="55" spans="1:11" ht="15.75" customHeight="1">
      <c r="A55" s="8"/>
      <c r="G55" s="1"/>
      <c r="H55" s="1"/>
      <c r="I55" s="1"/>
      <c r="J55" s="1"/>
      <c r="K55" s="1"/>
    </row>
    <row r="56" spans="1:11" ht="15.75" customHeight="1">
      <c r="A56" s="8"/>
      <c r="G56" s="1"/>
      <c r="H56" s="1"/>
      <c r="I56" s="1"/>
      <c r="J56" s="1"/>
      <c r="K56" s="1"/>
    </row>
    <row r="57" spans="1:11" ht="15.75" customHeight="1">
      <c r="A57" s="8"/>
      <c r="G57" s="1"/>
      <c r="H57" s="1"/>
      <c r="I57" s="1"/>
      <c r="J57" s="1"/>
      <c r="K57" s="1"/>
    </row>
    <row r="58" spans="1:11" ht="15.75" customHeight="1">
      <c r="A58" s="8"/>
      <c r="G58" s="1"/>
      <c r="H58" s="1"/>
      <c r="I58" s="1"/>
      <c r="J58" s="1"/>
      <c r="K58" s="1"/>
    </row>
    <row r="59" spans="1:11" ht="15.75" customHeight="1">
      <c r="A59" s="8"/>
      <c r="G59" s="1"/>
      <c r="H59" s="1"/>
      <c r="I59" s="1"/>
      <c r="J59" s="1"/>
      <c r="K59" s="1"/>
    </row>
    <row r="60" spans="1:11" ht="15.75" customHeight="1">
      <c r="A60" s="8"/>
      <c r="G60" s="1"/>
      <c r="H60" s="1"/>
      <c r="I60" s="1"/>
      <c r="J60" s="1"/>
      <c r="K60" s="1"/>
    </row>
    <row r="61" spans="1:11" ht="15.75" customHeight="1">
      <c r="A61" s="8"/>
      <c r="G61" s="1"/>
      <c r="H61" s="1"/>
      <c r="I61" s="1"/>
      <c r="J61" s="1"/>
      <c r="K61" s="1"/>
    </row>
    <row r="62" spans="1:11" ht="15.75" customHeight="1">
      <c r="A62" s="8"/>
      <c r="G62" s="1"/>
      <c r="H62" s="1"/>
      <c r="I62" s="1"/>
      <c r="J62" s="1"/>
      <c r="K62" s="1"/>
    </row>
    <row r="63" spans="1:11" ht="15.75" customHeight="1">
      <c r="A63" s="8"/>
      <c r="G63" s="1"/>
      <c r="H63" s="1"/>
      <c r="I63" s="1"/>
      <c r="J63" s="1"/>
      <c r="K63" s="1"/>
    </row>
    <row r="64" spans="1:11" ht="15.75" customHeight="1">
      <c r="A64" s="8"/>
      <c r="G64" s="1"/>
      <c r="H64" s="1"/>
      <c r="I64" s="1"/>
      <c r="J64" s="1"/>
      <c r="K64" s="1"/>
    </row>
    <row r="65" spans="1:11" ht="15.75" customHeight="1">
      <c r="A65" s="8"/>
      <c r="G65" s="1"/>
      <c r="H65" s="1"/>
      <c r="I65" s="1"/>
      <c r="J65" s="1"/>
      <c r="K65" s="1"/>
    </row>
    <row r="66" spans="1:11" ht="15.75" customHeight="1">
      <c r="A66" s="8"/>
      <c r="G66" s="1"/>
      <c r="H66" s="1"/>
      <c r="I66" s="1"/>
      <c r="J66" s="1"/>
      <c r="K66" s="1"/>
    </row>
    <row r="67" spans="1:11" ht="15.75" customHeight="1">
      <c r="A67" s="8"/>
      <c r="G67" s="1"/>
      <c r="H67" s="1"/>
      <c r="I67" s="1"/>
      <c r="J67" s="1"/>
      <c r="K67" s="1"/>
    </row>
    <row r="68" spans="1:11" ht="15.75" customHeight="1">
      <c r="A68" s="8"/>
      <c r="G68" s="1"/>
      <c r="H68" s="1"/>
      <c r="I68" s="1"/>
      <c r="J68" s="1"/>
      <c r="K68" s="1"/>
    </row>
    <row r="69" spans="1:11" ht="15.75" customHeight="1">
      <c r="A69" s="8"/>
      <c r="G69" s="1"/>
      <c r="H69" s="1"/>
      <c r="I69" s="1"/>
      <c r="J69" s="1"/>
      <c r="K69" s="1"/>
    </row>
    <row r="70" spans="1:11" ht="15.75" customHeight="1">
      <c r="A70" s="8"/>
      <c r="G70" s="1"/>
      <c r="H70" s="1"/>
      <c r="I70" s="1"/>
      <c r="J70" s="1"/>
      <c r="K70" s="1"/>
    </row>
    <row r="71" spans="1:11" ht="15.75" customHeight="1">
      <c r="A71" s="8"/>
      <c r="G71" s="1"/>
      <c r="H71" s="1"/>
      <c r="I71" s="1"/>
      <c r="J71" s="1"/>
      <c r="K71" s="1"/>
    </row>
    <row r="72" spans="1:11" ht="15.75" customHeight="1">
      <c r="A72" s="8"/>
      <c r="G72" s="1"/>
      <c r="H72" s="1"/>
      <c r="I72" s="1"/>
      <c r="J72" s="1"/>
      <c r="K72" s="1"/>
    </row>
    <row r="73" spans="1:11" ht="15.75" customHeight="1">
      <c r="A73" s="8"/>
      <c r="G73" s="1"/>
      <c r="H73" s="1"/>
      <c r="I73" s="1"/>
      <c r="J73" s="1"/>
      <c r="K73" s="1"/>
    </row>
    <row r="74" spans="1:11" ht="15.75" customHeight="1">
      <c r="A74" s="8"/>
      <c r="G74" s="1"/>
      <c r="H74" s="1"/>
      <c r="I74" s="1"/>
      <c r="J74" s="1"/>
      <c r="K74" s="1"/>
    </row>
    <row r="75" spans="1:11" ht="15.75" customHeight="1">
      <c r="A75" s="8"/>
      <c r="G75" s="1"/>
      <c r="H75" s="1"/>
      <c r="I75" s="1"/>
      <c r="J75" s="1"/>
      <c r="K75" s="1"/>
    </row>
    <row r="76" spans="1:11" ht="15.75" customHeight="1">
      <c r="A76" s="8"/>
      <c r="G76" s="1"/>
      <c r="H76" s="1"/>
      <c r="I76" s="1"/>
      <c r="J76" s="1"/>
      <c r="K76" s="1"/>
    </row>
    <row r="77" spans="1:11" ht="15.75" customHeight="1">
      <c r="A77" s="8"/>
      <c r="G77" s="1"/>
      <c r="H77" s="1"/>
      <c r="I77" s="1"/>
      <c r="J77" s="1"/>
      <c r="K77" s="1"/>
    </row>
    <row r="78" spans="1:11" ht="15.75" customHeight="1">
      <c r="A78" s="8"/>
      <c r="G78" s="1"/>
      <c r="H78" s="1"/>
      <c r="I78" s="1"/>
      <c r="J78" s="1"/>
      <c r="K78" s="1"/>
    </row>
    <row r="79" spans="1:11" ht="15.75" customHeight="1">
      <c r="A79" s="8"/>
      <c r="G79" s="1"/>
      <c r="H79" s="1"/>
      <c r="I79" s="1"/>
      <c r="J79" s="1"/>
      <c r="K79" s="1"/>
    </row>
    <row r="80" spans="1:11" ht="15.75" customHeight="1">
      <c r="A80" s="1"/>
      <c r="G80" s="1"/>
      <c r="H80" s="1"/>
      <c r="I80" s="1"/>
      <c r="J80" s="1"/>
      <c r="K80" s="1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howErrorMessage="1" sqref="F6:F26" xr:uid="{B82E85C0-9261-4706-868B-C783A932188D}">
      <formula1>"CARD,TRANSFER,CASH,AMEX Pay.com.au,AMEX"</formula1>
    </dataValidation>
  </dataValidations>
  <hyperlinks>
    <hyperlink ref="F7" r:id="rId1" xr:uid="{3C1EF2C2-E145-400F-A994-2635098597CF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074A-9C64-4D6A-9D84-83F2790B7DCE}">
  <sheetPr codeName="Sheet21">
    <outlinePr summaryBelow="0" summaryRight="0"/>
  </sheetPr>
  <dimension ref="A1:J32"/>
  <sheetViews>
    <sheetView workbookViewId="0"/>
  </sheetViews>
  <sheetFormatPr defaultColWidth="12.6640625" defaultRowHeight="15.75" customHeight="1"/>
  <cols>
    <col min="1" max="1" width="5.109375" style="2" customWidth="1"/>
    <col min="2" max="2" width="20.77734375" style="2" customWidth="1"/>
    <col min="3" max="3" width="40.88671875" style="2" customWidth="1"/>
    <col min="4" max="16384" width="12.6640625" style="2"/>
  </cols>
  <sheetData>
    <row r="1" spans="1:10" ht="15.75" customHeight="1">
      <c r="A1" s="148"/>
    </row>
    <row r="2" spans="1:10" ht="15.75" customHeight="1">
      <c r="A2" s="148"/>
      <c r="B2" s="148" t="s">
        <v>908</v>
      </c>
    </row>
    <row r="3" spans="1:10" ht="15.75" customHeight="1">
      <c r="A3" s="149"/>
      <c r="B3" s="149" t="s">
        <v>909</v>
      </c>
      <c r="H3" s="150" t="s">
        <v>2</v>
      </c>
      <c r="I3" s="151"/>
      <c r="J3" s="151"/>
    </row>
    <row r="4" spans="1:10" ht="15.75" customHeight="1">
      <c r="H4" s="152" t="s">
        <v>910</v>
      </c>
      <c r="I4" s="151"/>
      <c r="J4" s="151"/>
    </row>
    <row r="5" spans="1:10" ht="15.75" customHeight="1">
      <c r="A5" s="153"/>
      <c r="B5" s="154" t="s">
        <v>4</v>
      </c>
      <c r="C5" s="154" t="s">
        <v>5</v>
      </c>
      <c r="D5" s="154" t="s">
        <v>6</v>
      </c>
      <c r="E5" s="154" t="s">
        <v>7</v>
      </c>
      <c r="F5" s="154" t="s">
        <v>8</v>
      </c>
      <c r="H5" s="153" t="s">
        <v>4</v>
      </c>
      <c r="I5" s="153" t="s">
        <v>9</v>
      </c>
      <c r="J5" s="153" t="s">
        <v>8</v>
      </c>
    </row>
    <row r="6" spans="1:10" ht="15.75" customHeight="1">
      <c r="A6" s="155"/>
      <c r="B6" s="156">
        <v>44937</v>
      </c>
      <c r="C6" s="157" t="s">
        <v>911</v>
      </c>
      <c r="D6" s="158">
        <v>199.52</v>
      </c>
      <c r="E6" s="158">
        <v>18.14</v>
      </c>
      <c r="F6" s="157" t="s">
        <v>912</v>
      </c>
      <c r="H6" s="159" t="s">
        <v>913</v>
      </c>
      <c r="I6" s="160">
        <v>12100</v>
      </c>
      <c r="J6" s="161" t="s">
        <v>912</v>
      </c>
    </row>
    <row r="7" spans="1:10" ht="15.75" customHeight="1">
      <c r="A7" s="155"/>
      <c r="B7" s="156">
        <v>44937</v>
      </c>
      <c r="C7" s="157" t="s">
        <v>914</v>
      </c>
      <c r="D7" s="158">
        <v>50.49</v>
      </c>
      <c r="E7" s="158">
        <v>4.5999999999999996</v>
      </c>
      <c r="F7" s="157" t="s">
        <v>912</v>
      </c>
      <c r="H7" s="159" t="s">
        <v>915</v>
      </c>
      <c r="I7" s="160">
        <v>26400</v>
      </c>
      <c r="J7" s="161" t="s">
        <v>912</v>
      </c>
    </row>
    <row r="8" spans="1:10" ht="15.75" customHeight="1">
      <c r="A8" s="155"/>
      <c r="B8" s="156">
        <v>44968</v>
      </c>
      <c r="C8" s="157" t="s">
        <v>916</v>
      </c>
      <c r="D8" s="158">
        <v>40.549999999999997</v>
      </c>
      <c r="E8" s="158">
        <v>3.69</v>
      </c>
      <c r="F8" s="157" t="s">
        <v>912</v>
      </c>
      <c r="H8" s="161" t="s">
        <v>917</v>
      </c>
      <c r="I8" s="160">
        <v>12100</v>
      </c>
      <c r="J8" s="161" t="s">
        <v>912</v>
      </c>
    </row>
    <row r="9" spans="1:10" ht="15.75" customHeight="1">
      <c r="A9" s="155"/>
      <c r="B9" s="156">
        <v>44996</v>
      </c>
      <c r="C9" s="157" t="s">
        <v>918</v>
      </c>
      <c r="D9" s="158">
        <v>314.60000000000002</v>
      </c>
      <c r="E9" s="158">
        <v>28.6</v>
      </c>
      <c r="F9" s="157" t="s">
        <v>912</v>
      </c>
      <c r="H9" s="162"/>
      <c r="I9" s="162"/>
      <c r="J9" s="162"/>
    </row>
    <row r="10" spans="1:10" ht="15.75" customHeight="1">
      <c r="A10" s="155"/>
      <c r="B10" s="156">
        <v>44996</v>
      </c>
      <c r="C10" s="157" t="s">
        <v>919</v>
      </c>
      <c r="D10" s="158">
        <v>9</v>
      </c>
      <c r="E10" s="158">
        <v>0.82</v>
      </c>
      <c r="F10" s="157" t="s">
        <v>912</v>
      </c>
      <c r="H10" s="162"/>
      <c r="I10" s="162"/>
      <c r="J10" s="162"/>
    </row>
    <row r="11" spans="1:10" ht="15.75" customHeight="1">
      <c r="A11" s="155"/>
      <c r="B11" s="156">
        <v>44996</v>
      </c>
      <c r="C11" s="157" t="s">
        <v>920</v>
      </c>
      <c r="D11" s="163">
        <v>20</v>
      </c>
      <c r="E11" s="158">
        <v>1.82</v>
      </c>
      <c r="F11" s="157" t="s">
        <v>912</v>
      </c>
      <c r="H11" s="162"/>
      <c r="I11" s="162"/>
      <c r="J11" s="162"/>
    </row>
    <row r="12" spans="1:10" ht="15.75" customHeight="1">
      <c r="A12" s="155"/>
      <c r="B12" s="156">
        <v>44996</v>
      </c>
      <c r="C12" s="157" t="s">
        <v>921</v>
      </c>
      <c r="D12" s="163">
        <v>250</v>
      </c>
      <c r="E12" s="157"/>
      <c r="F12" s="157" t="s">
        <v>23</v>
      </c>
      <c r="H12" s="162"/>
      <c r="I12" s="162"/>
      <c r="J12" s="162"/>
    </row>
    <row r="13" spans="1:10" ht="15.75" customHeight="1">
      <c r="A13" s="155"/>
      <c r="B13" s="156">
        <v>45088</v>
      </c>
      <c r="C13" s="157" t="s">
        <v>922</v>
      </c>
      <c r="D13" s="158">
        <v>232.92</v>
      </c>
      <c r="E13" s="158">
        <v>21.17</v>
      </c>
      <c r="F13" s="157" t="s">
        <v>912</v>
      </c>
      <c r="H13" s="162"/>
      <c r="I13" s="162"/>
      <c r="J13" s="162"/>
    </row>
    <row r="14" spans="1:10" ht="15.75" customHeight="1">
      <c r="A14" s="155"/>
      <c r="B14" s="156">
        <v>45149</v>
      </c>
      <c r="C14" s="157" t="s">
        <v>923</v>
      </c>
      <c r="D14" s="158">
        <v>792</v>
      </c>
      <c r="E14" s="158">
        <f>D14/11</f>
        <v>72</v>
      </c>
      <c r="F14" s="157" t="s">
        <v>912</v>
      </c>
      <c r="H14" s="162"/>
      <c r="I14" s="162"/>
      <c r="J14" s="162"/>
    </row>
    <row r="15" spans="1:10" ht="15.75" customHeight="1">
      <c r="A15" s="155"/>
      <c r="B15" s="156">
        <v>45210</v>
      </c>
      <c r="C15" s="157" t="s">
        <v>924</v>
      </c>
      <c r="D15" s="158">
        <v>228.41</v>
      </c>
      <c r="E15" s="158">
        <v>20.76</v>
      </c>
      <c r="F15" s="157" t="s">
        <v>912</v>
      </c>
      <c r="H15" s="162"/>
      <c r="I15" s="162"/>
      <c r="J15" s="162"/>
    </row>
    <row r="16" spans="1:10" ht="15.75" customHeight="1">
      <c r="A16" s="155"/>
      <c r="B16" s="156">
        <v>45210</v>
      </c>
      <c r="C16" s="157" t="s">
        <v>925</v>
      </c>
      <c r="D16" s="158">
        <v>724.28</v>
      </c>
      <c r="E16" s="158">
        <v>65.84</v>
      </c>
      <c r="F16" s="157" t="s">
        <v>912</v>
      </c>
      <c r="H16" s="162"/>
      <c r="I16" s="162"/>
      <c r="J16" s="162"/>
    </row>
    <row r="17" spans="1:10" ht="15.75" customHeight="1">
      <c r="A17" s="155"/>
      <c r="B17" s="156">
        <v>45271</v>
      </c>
      <c r="C17" s="157" t="s">
        <v>926</v>
      </c>
      <c r="D17" s="158">
        <v>26.13</v>
      </c>
      <c r="E17" s="158">
        <v>2.38</v>
      </c>
      <c r="F17" s="157" t="s">
        <v>912</v>
      </c>
      <c r="H17" s="162"/>
      <c r="I17" s="162"/>
      <c r="J17" s="162"/>
    </row>
    <row r="18" spans="1:10" ht="15.75" customHeight="1">
      <c r="A18" s="164"/>
      <c r="B18" s="165" t="s">
        <v>915</v>
      </c>
      <c r="C18" s="157" t="s">
        <v>927</v>
      </c>
      <c r="D18" s="158">
        <v>407</v>
      </c>
      <c r="E18" s="158">
        <v>37</v>
      </c>
      <c r="F18" s="157" t="s">
        <v>912</v>
      </c>
      <c r="H18" s="162"/>
      <c r="I18" s="162"/>
      <c r="J18" s="162"/>
    </row>
    <row r="19" spans="1:10" ht="15.75" customHeight="1">
      <c r="A19" s="164"/>
      <c r="B19" s="165" t="s">
        <v>915</v>
      </c>
      <c r="C19" s="157" t="s">
        <v>928</v>
      </c>
      <c r="D19" s="158">
        <v>38.119999999999997</v>
      </c>
      <c r="E19" s="158">
        <v>3.47</v>
      </c>
      <c r="F19" s="157" t="s">
        <v>912</v>
      </c>
      <c r="H19" s="162"/>
      <c r="I19" s="162"/>
      <c r="J19" s="162"/>
    </row>
    <row r="20" spans="1:10" ht="15.75" customHeight="1">
      <c r="A20" s="164"/>
      <c r="B20" s="165" t="s">
        <v>915</v>
      </c>
      <c r="C20" s="157" t="s">
        <v>929</v>
      </c>
      <c r="D20" s="158">
        <v>35.97</v>
      </c>
      <c r="E20" s="158">
        <v>3.27</v>
      </c>
      <c r="F20" s="157" t="s">
        <v>912</v>
      </c>
      <c r="H20" s="162"/>
      <c r="I20" s="162"/>
      <c r="J20" s="162"/>
    </row>
    <row r="21" spans="1:10" ht="15.75" customHeight="1">
      <c r="A21" s="164"/>
      <c r="B21" s="165" t="s">
        <v>915</v>
      </c>
      <c r="C21" s="157" t="s">
        <v>930</v>
      </c>
      <c r="D21" s="158">
        <v>28.5</v>
      </c>
      <c r="E21" s="158">
        <v>2.59</v>
      </c>
      <c r="F21" s="157" t="s">
        <v>912</v>
      </c>
      <c r="H21" s="166" t="s">
        <v>63</v>
      </c>
      <c r="I21" s="167">
        <f>SUM(I6:I20)</f>
        <v>50600</v>
      </c>
      <c r="J21" s="168"/>
    </row>
    <row r="22" spans="1:10" ht="15.75" customHeight="1">
      <c r="A22" s="164"/>
      <c r="B22" s="165" t="s">
        <v>931</v>
      </c>
      <c r="C22" s="157" t="s">
        <v>932</v>
      </c>
      <c r="D22" s="158">
        <v>264</v>
      </c>
      <c r="E22" s="158">
        <f>D22/11</f>
        <v>24</v>
      </c>
      <c r="F22" s="157" t="s">
        <v>912</v>
      </c>
    </row>
    <row r="23" spans="1:10" ht="15.75" customHeight="1">
      <c r="A23" s="164"/>
      <c r="B23" s="165" t="s">
        <v>933</v>
      </c>
      <c r="C23" s="157" t="s">
        <v>934</v>
      </c>
      <c r="D23" s="158">
        <v>200</v>
      </c>
      <c r="E23" s="157"/>
      <c r="F23" s="157" t="s">
        <v>23</v>
      </c>
    </row>
    <row r="24" spans="1:10" ht="15.75" customHeight="1">
      <c r="A24" s="164"/>
      <c r="B24" s="165" t="s">
        <v>935</v>
      </c>
      <c r="C24" s="157" t="s">
        <v>936</v>
      </c>
      <c r="D24" s="158">
        <v>5500</v>
      </c>
      <c r="E24" s="158">
        <v>500</v>
      </c>
      <c r="F24" s="157" t="s">
        <v>912</v>
      </c>
    </row>
    <row r="25" spans="1:10" ht="15.75" customHeight="1">
      <c r="A25" s="164"/>
      <c r="B25" s="165" t="s">
        <v>935</v>
      </c>
      <c r="C25" s="157" t="s">
        <v>937</v>
      </c>
      <c r="D25" s="158">
        <v>60</v>
      </c>
      <c r="E25" s="157"/>
      <c r="F25" s="157" t="s">
        <v>23</v>
      </c>
    </row>
    <row r="26" spans="1:10" ht="15.75" customHeight="1">
      <c r="A26" s="164"/>
      <c r="B26" s="165" t="s">
        <v>935</v>
      </c>
      <c r="C26" s="157" t="s">
        <v>938</v>
      </c>
      <c r="D26" s="158">
        <v>264</v>
      </c>
      <c r="E26" s="158">
        <v>24</v>
      </c>
      <c r="F26" s="157" t="s">
        <v>912</v>
      </c>
    </row>
    <row r="27" spans="1:10" ht="14.4">
      <c r="A27" s="164"/>
      <c r="B27" s="165" t="s">
        <v>939</v>
      </c>
      <c r="C27" s="157" t="s">
        <v>940</v>
      </c>
      <c r="D27" s="158">
        <v>750</v>
      </c>
      <c r="E27" s="157"/>
      <c r="F27" s="157" t="s">
        <v>23</v>
      </c>
    </row>
    <row r="28" spans="1:10" ht="14.4">
      <c r="A28" s="164"/>
      <c r="B28" s="165" t="s">
        <v>941</v>
      </c>
      <c r="C28" s="157" t="s">
        <v>942</v>
      </c>
      <c r="D28" s="158">
        <v>792</v>
      </c>
      <c r="E28" s="158">
        <v>72</v>
      </c>
      <c r="F28" s="157" t="s">
        <v>912</v>
      </c>
    </row>
    <row r="29" spans="1:10" ht="14.4">
      <c r="A29" s="164"/>
      <c r="B29" s="165" t="s">
        <v>917</v>
      </c>
      <c r="C29" s="157" t="s">
        <v>943</v>
      </c>
      <c r="D29" s="158">
        <v>13958.45</v>
      </c>
      <c r="E29" s="158">
        <f>(D29/11)</f>
        <v>1268.95</v>
      </c>
      <c r="F29" s="157" t="s">
        <v>912</v>
      </c>
    </row>
    <row r="30" spans="1:10" ht="14.4">
      <c r="A30" s="161"/>
      <c r="B30" s="157" t="s">
        <v>944</v>
      </c>
      <c r="C30" s="157" t="s">
        <v>945</v>
      </c>
      <c r="D30" s="158">
        <v>13958.45</v>
      </c>
      <c r="E30" s="169">
        <f t="shared" ref="E30:E31" si="0">D30/11</f>
        <v>1268.95</v>
      </c>
      <c r="F30" s="157" t="s">
        <v>912</v>
      </c>
    </row>
    <row r="31" spans="1:10" ht="14.4">
      <c r="A31" s="170"/>
      <c r="B31" s="171" t="s">
        <v>946</v>
      </c>
      <c r="C31" s="171" t="s">
        <v>947</v>
      </c>
      <c r="D31" s="172">
        <v>5000</v>
      </c>
      <c r="E31" s="172">
        <f t="shared" si="0"/>
        <v>454.54545454545456</v>
      </c>
      <c r="F31" s="171" t="s">
        <v>912</v>
      </c>
    </row>
    <row r="32" spans="1:10" ht="14.4">
      <c r="A32" s="166"/>
      <c r="B32" s="173" t="s">
        <v>282</v>
      </c>
      <c r="C32" s="173"/>
      <c r="D32" s="174">
        <f t="shared" ref="D32:E32" si="1">SUM(D7:D31)</f>
        <v>43944.869999999995</v>
      </c>
      <c r="E32" s="174">
        <f t="shared" si="1"/>
        <v>3880.4554545454544</v>
      </c>
      <c r="F32" s="175"/>
      <c r="G32" s="43">
        <f>D32-D31</f>
        <v>38944.869999999995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6D37-ECD1-4E7F-8195-1E0F20CD4BA9}">
  <sheetPr codeName="Sheet22">
    <outlinePr summaryBelow="0" summaryRight="0"/>
  </sheetPr>
  <dimension ref="A1:K42"/>
  <sheetViews>
    <sheetView workbookViewId="0"/>
  </sheetViews>
  <sheetFormatPr defaultColWidth="12.6640625" defaultRowHeight="15.75" customHeight="1"/>
  <cols>
    <col min="1" max="1" width="12.6640625" style="2"/>
    <col min="2" max="2" width="14.88671875" style="2" customWidth="1"/>
    <col min="3" max="3" width="51.33203125" style="2" customWidth="1"/>
    <col min="4" max="16384" width="12.6640625" style="2"/>
  </cols>
  <sheetData>
    <row r="1" spans="1:11" ht="13.8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ht="15.75" customHeight="1">
      <c r="A2" s="1"/>
      <c r="B2" s="176" t="s">
        <v>948</v>
      </c>
      <c r="C2" s="4"/>
      <c r="D2" s="4"/>
      <c r="E2" s="4"/>
      <c r="F2" s="1"/>
      <c r="G2" s="1"/>
      <c r="H2" s="1"/>
      <c r="I2" s="1"/>
      <c r="J2" s="1"/>
    </row>
    <row r="3" spans="1:11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1:11" ht="15.75" customHeight="1">
      <c r="A4" s="1"/>
      <c r="B4" s="6"/>
      <c r="C4" s="6"/>
      <c r="D4" s="6"/>
      <c r="E4" s="6"/>
      <c r="F4" s="6"/>
      <c r="G4" s="1"/>
      <c r="H4" s="7" t="s">
        <v>949</v>
      </c>
      <c r="I4" s="6"/>
      <c r="J4" s="6"/>
    </row>
    <row r="5" spans="1:11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</row>
    <row r="6" spans="1:11" ht="13.8">
      <c r="A6" s="8"/>
      <c r="B6" s="11" t="s">
        <v>950</v>
      </c>
      <c r="C6" s="11" t="s">
        <v>951</v>
      </c>
      <c r="D6" s="12">
        <v>395.88</v>
      </c>
      <c r="E6" s="12">
        <f t="shared" ref="E6:E7" si="0">D6/11</f>
        <v>35.989090909090912</v>
      </c>
      <c r="F6" s="11" t="s">
        <v>20</v>
      </c>
      <c r="G6" s="13"/>
      <c r="H6" s="11" t="s">
        <v>452</v>
      </c>
      <c r="I6" s="16">
        <v>9886.25</v>
      </c>
      <c r="J6" s="11" t="s">
        <v>13</v>
      </c>
    </row>
    <row r="7" spans="1:11" ht="13.8">
      <c r="A7" s="8"/>
      <c r="B7" s="11" t="s">
        <v>950</v>
      </c>
      <c r="C7" s="11" t="s">
        <v>952</v>
      </c>
      <c r="D7" s="12">
        <v>845.73</v>
      </c>
      <c r="E7" s="12">
        <f t="shared" si="0"/>
        <v>76.88454545454546</v>
      </c>
      <c r="F7" s="11" t="s">
        <v>13</v>
      </c>
      <c r="G7" s="8"/>
      <c r="H7" s="15">
        <v>45298</v>
      </c>
      <c r="I7" s="16">
        <v>19772.5</v>
      </c>
      <c r="J7" s="11" t="s">
        <v>13</v>
      </c>
    </row>
    <row r="8" spans="1:11" ht="13.8">
      <c r="A8" s="8"/>
      <c r="B8" s="11" t="s">
        <v>456</v>
      </c>
      <c r="C8" s="11" t="s">
        <v>953</v>
      </c>
      <c r="D8" s="12">
        <v>450</v>
      </c>
      <c r="E8" s="12">
        <v>0</v>
      </c>
      <c r="F8" s="11" t="s">
        <v>20</v>
      </c>
      <c r="G8" s="8"/>
      <c r="H8" s="11" t="s">
        <v>954</v>
      </c>
      <c r="I8" s="16">
        <v>9886.25</v>
      </c>
      <c r="J8" s="11" t="s">
        <v>13</v>
      </c>
      <c r="K8" s="43">
        <f>SUM(I7:I8)</f>
        <v>29658.75</v>
      </c>
    </row>
    <row r="9" spans="1:11" ht="13.8">
      <c r="A9" s="8"/>
      <c r="B9" s="11" t="s">
        <v>456</v>
      </c>
      <c r="C9" s="11" t="s">
        <v>955</v>
      </c>
      <c r="D9" s="12">
        <v>192</v>
      </c>
      <c r="E9" s="12">
        <v>0</v>
      </c>
      <c r="F9" s="11" t="s">
        <v>20</v>
      </c>
      <c r="G9" s="8"/>
      <c r="H9" s="11"/>
      <c r="I9" s="16"/>
      <c r="J9" s="11"/>
    </row>
    <row r="10" spans="1:11" ht="13.8">
      <c r="A10" s="8"/>
      <c r="B10" s="11" t="s">
        <v>456</v>
      </c>
      <c r="C10" s="11" t="s">
        <v>956</v>
      </c>
      <c r="D10" s="12">
        <v>59.48</v>
      </c>
      <c r="E10" s="12">
        <f t="shared" ref="E10:E14" si="1">D10/11</f>
        <v>5.4072727272727272</v>
      </c>
      <c r="F10" s="11" t="s">
        <v>20</v>
      </c>
      <c r="G10" s="8"/>
      <c r="H10" s="11"/>
      <c r="I10" s="16"/>
      <c r="J10" s="11"/>
    </row>
    <row r="11" spans="1:11" ht="13.8">
      <c r="A11" s="8"/>
      <c r="B11" s="11" t="s">
        <v>456</v>
      </c>
      <c r="C11" s="11" t="s">
        <v>957</v>
      </c>
      <c r="D11" s="12">
        <v>734.5</v>
      </c>
      <c r="E11" s="12">
        <f t="shared" si="1"/>
        <v>66.772727272727266</v>
      </c>
      <c r="F11" s="11" t="s">
        <v>20</v>
      </c>
      <c r="G11" s="8"/>
      <c r="H11" s="11"/>
      <c r="I11" s="16"/>
      <c r="J11" s="11"/>
    </row>
    <row r="12" spans="1:11" ht="13.8">
      <c r="A12" s="8"/>
      <c r="B12" s="11" t="s">
        <v>958</v>
      </c>
      <c r="C12" s="11" t="s">
        <v>959</v>
      </c>
      <c r="D12" s="12">
        <v>740.22</v>
      </c>
      <c r="E12" s="12">
        <f t="shared" si="1"/>
        <v>67.292727272727276</v>
      </c>
      <c r="F12" s="11" t="s">
        <v>20</v>
      </c>
      <c r="G12" s="8"/>
      <c r="H12" s="11"/>
      <c r="I12" s="16"/>
      <c r="J12" s="11"/>
    </row>
    <row r="13" spans="1:11" ht="13.8">
      <c r="A13" s="8"/>
      <c r="B13" s="11" t="s">
        <v>458</v>
      </c>
      <c r="C13" s="11" t="s">
        <v>960</v>
      </c>
      <c r="D13" s="16">
        <v>107.95</v>
      </c>
      <c r="E13" s="12">
        <f t="shared" si="1"/>
        <v>9.8136363636363644</v>
      </c>
      <c r="F13" s="11" t="s">
        <v>20</v>
      </c>
      <c r="G13" s="8"/>
      <c r="H13" s="11"/>
      <c r="I13" s="16"/>
      <c r="J13" s="11"/>
    </row>
    <row r="14" spans="1:11" ht="13.8">
      <c r="A14" s="8"/>
      <c r="B14" s="11" t="s">
        <v>461</v>
      </c>
      <c r="C14" s="11" t="s">
        <v>961</v>
      </c>
      <c r="D14" s="16">
        <v>2750</v>
      </c>
      <c r="E14" s="12">
        <f t="shared" si="1"/>
        <v>250</v>
      </c>
      <c r="F14" s="11" t="s">
        <v>13</v>
      </c>
      <c r="G14" s="8"/>
      <c r="H14" s="11"/>
      <c r="I14" s="16"/>
      <c r="J14" s="11"/>
    </row>
    <row r="15" spans="1:11" ht="13.8">
      <c r="A15" s="8"/>
      <c r="B15" s="11" t="s">
        <v>461</v>
      </c>
      <c r="C15" s="11" t="s">
        <v>962</v>
      </c>
      <c r="D15" s="16">
        <v>600</v>
      </c>
      <c r="E15" s="12">
        <v>0</v>
      </c>
      <c r="F15" s="11" t="s">
        <v>23</v>
      </c>
      <c r="G15" s="8"/>
      <c r="H15" s="17"/>
      <c r="I15" s="18">
        <f>SUM(I6:I12)</f>
        <v>39545</v>
      </c>
      <c r="J15" s="17"/>
    </row>
    <row r="16" spans="1:11" ht="13.8">
      <c r="A16" s="8"/>
      <c r="B16" s="11" t="s">
        <v>461</v>
      </c>
      <c r="C16" s="11" t="s">
        <v>143</v>
      </c>
      <c r="D16" s="16">
        <v>750</v>
      </c>
      <c r="E16" s="16">
        <v>0</v>
      </c>
      <c r="F16" s="11" t="s">
        <v>23</v>
      </c>
      <c r="G16" s="118">
        <f>SUM(D6:D16)</f>
        <v>7625.76</v>
      </c>
      <c r="H16" s="1"/>
      <c r="I16" s="1"/>
      <c r="J16" s="1"/>
    </row>
    <row r="17" spans="1:10" ht="13.8">
      <c r="A17" s="8"/>
      <c r="B17" s="15">
        <v>45298</v>
      </c>
      <c r="C17" s="11" t="s">
        <v>963</v>
      </c>
      <c r="D17" s="16">
        <v>41.83</v>
      </c>
      <c r="E17" s="16">
        <f>D17/11</f>
        <v>3.8027272727272727</v>
      </c>
      <c r="F17" s="11" t="s">
        <v>20</v>
      </c>
      <c r="G17" s="1"/>
      <c r="H17" s="1"/>
      <c r="I17" s="1"/>
      <c r="J17" s="1"/>
    </row>
    <row r="18" spans="1:10" ht="13.8">
      <c r="A18" s="8"/>
      <c r="B18" s="15">
        <v>45480</v>
      </c>
      <c r="C18" s="11" t="s">
        <v>964</v>
      </c>
      <c r="D18" s="16">
        <v>400</v>
      </c>
      <c r="E18" s="31">
        <v>0</v>
      </c>
      <c r="F18" s="11" t="s">
        <v>23</v>
      </c>
      <c r="G18" s="1"/>
      <c r="H18" s="19" t="s">
        <v>48</v>
      </c>
      <c r="I18" s="20">
        <f>I15-D31</f>
        <v>2433.2099999999991</v>
      </c>
      <c r="J18" s="1"/>
    </row>
    <row r="19" spans="1:10" ht="13.8">
      <c r="A19" s="8"/>
      <c r="B19" s="15">
        <v>45480</v>
      </c>
      <c r="C19" s="11" t="s">
        <v>965</v>
      </c>
      <c r="D19" s="16">
        <v>700</v>
      </c>
      <c r="E19" s="16">
        <v>0</v>
      </c>
      <c r="F19" s="11" t="s">
        <v>23</v>
      </c>
      <c r="G19" s="1"/>
      <c r="H19" s="19" t="s">
        <v>50</v>
      </c>
      <c r="I19" s="21">
        <f>I18/D31</f>
        <v>6.5564339526603246E-2</v>
      </c>
      <c r="J19" s="1"/>
    </row>
    <row r="20" spans="1:10" ht="13.8">
      <c r="A20" s="8"/>
      <c r="B20" s="15">
        <v>45572</v>
      </c>
      <c r="C20" s="11" t="s">
        <v>966</v>
      </c>
      <c r="D20" s="16">
        <v>1567.5</v>
      </c>
      <c r="E20" s="16">
        <f t="shared" ref="E20:E21" si="2">D20/11</f>
        <v>142.5</v>
      </c>
      <c r="F20" s="11" t="s">
        <v>13</v>
      </c>
      <c r="G20" s="1"/>
      <c r="H20" s="1"/>
      <c r="I20" s="1"/>
      <c r="J20" s="1"/>
    </row>
    <row r="21" spans="1:10" ht="13.8">
      <c r="A21" s="8"/>
      <c r="B21" s="11" t="s">
        <v>967</v>
      </c>
      <c r="C21" s="11" t="s">
        <v>968</v>
      </c>
      <c r="D21" s="16">
        <v>12150.6</v>
      </c>
      <c r="E21" s="16">
        <f t="shared" si="2"/>
        <v>1104.6000000000001</v>
      </c>
      <c r="F21" s="11" t="s">
        <v>13</v>
      </c>
      <c r="G21" s="1"/>
      <c r="H21" s="1"/>
      <c r="I21" s="1"/>
      <c r="J21" s="1"/>
    </row>
    <row r="22" spans="1:10" ht="13.8">
      <c r="A22" s="8"/>
      <c r="B22" s="11" t="s">
        <v>967</v>
      </c>
      <c r="C22" s="11" t="s">
        <v>969</v>
      </c>
      <c r="D22" s="16">
        <v>200</v>
      </c>
      <c r="E22" s="16">
        <v>0</v>
      </c>
      <c r="F22" s="11" t="s">
        <v>23</v>
      </c>
      <c r="G22" s="1"/>
      <c r="H22" s="1"/>
      <c r="I22" s="1"/>
      <c r="J22" s="1"/>
    </row>
    <row r="23" spans="1:10" ht="13.8">
      <c r="A23" s="8"/>
      <c r="B23" s="15">
        <v>45634</v>
      </c>
      <c r="C23" s="11" t="s">
        <v>970</v>
      </c>
      <c r="D23" s="16">
        <v>56.1</v>
      </c>
      <c r="E23" s="16">
        <f>D23/11</f>
        <v>5.1000000000000005</v>
      </c>
      <c r="F23" s="11" t="s">
        <v>20</v>
      </c>
      <c r="G23" s="1"/>
      <c r="H23" s="1"/>
      <c r="I23" s="1"/>
      <c r="J23" s="1"/>
    </row>
    <row r="24" spans="1:10" ht="13.8">
      <c r="A24" s="8"/>
      <c r="B24" s="11" t="s">
        <v>971</v>
      </c>
      <c r="C24" s="11" t="s">
        <v>621</v>
      </c>
      <c r="D24" s="16">
        <v>1000</v>
      </c>
      <c r="E24" s="16">
        <v>0</v>
      </c>
      <c r="F24" s="11" t="s">
        <v>23</v>
      </c>
      <c r="G24" s="1"/>
      <c r="H24" s="1"/>
      <c r="I24" s="1"/>
      <c r="J24" s="1"/>
    </row>
    <row r="25" spans="1:10" ht="13.8">
      <c r="A25" s="8"/>
      <c r="B25" s="11" t="s">
        <v>971</v>
      </c>
      <c r="C25" s="11" t="s">
        <v>972</v>
      </c>
      <c r="D25" s="16">
        <v>300</v>
      </c>
      <c r="E25" s="16">
        <v>0</v>
      </c>
      <c r="F25" s="11" t="s">
        <v>23</v>
      </c>
      <c r="G25" s="1"/>
      <c r="H25" s="1"/>
      <c r="I25" s="1"/>
      <c r="J25" s="1"/>
    </row>
    <row r="26" spans="1:10" ht="13.8">
      <c r="A26" s="8"/>
      <c r="B26" s="11" t="s">
        <v>311</v>
      </c>
      <c r="C26" s="11" t="s">
        <v>973</v>
      </c>
      <c r="D26" s="16">
        <v>2970</v>
      </c>
      <c r="E26" s="16">
        <f>D26/11</f>
        <v>270</v>
      </c>
      <c r="F26" s="11" t="s">
        <v>13</v>
      </c>
      <c r="G26" s="1"/>
      <c r="H26" s="1"/>
      <c r="I26" s="1"/>
      <c r="J26" s="1"/>
    </row>
    <row r="27" spans="1:10" ht="13.8">
      <c r="A27" s="8"/>
      <c r="B27" s="11" t="s">
        <v>311</v>
      </c>
      <c r="C27" s="11" t="s">
        <v>974</v>
      </c>
      <c r="D27" s="16">
        <v>100</v>
      </c>
      <c r="E27" s="31">
        <v>0</v>
      </c>
      <c r="F27" s="11" t="s">
        <v>20</v>
      </c>
      <c r="G27" s="1"/>
      <c r="H27" s="1"/>
      <c r="I27" s="1"/>
      <c r="J27" s="1"/>
    </row>
    <row r="28" spans="1:10" ht="13.8">
      <c r="A28" s="8"/>
      <c r="B28" s="11" t="s">
        <v>14</v>
      </c>
      <c r="C28" s="11" t="s">
        <v>975</v>
      </c>
      <c r="D28" s="16">
        <v>10000</v>
      </c>
      <c r="E28" s="31"/>
      <c r="F28" s="11" t="s">
        <v>13</v>
      </c>
      <c r="G28" s="118">
        <f>SUM(D17:D27)</f>
        <v>19486.03</v>
      </c>
      <c r="H28" s="1"/>
      <c r="I28" s="1"/>
      <c r="J28" s="1"/>
    </row>
    <row r="29" spans="1:10" ht="13.8">
      <c r="A29" s="8"/>
      <c r="B29" s="38"/>
      <c r="C29" s="11"/>
      <c r="D29" s="16"/>
      <c r="E29" s="31"/>
      <c r="F29" s="11"/>
      <c r="G29" s="1"/>
      <c r="H29" s="1"/>
      <c r="I29" s="1"/>
      <c r="J29" s="1"/>
    </row>
    <row r="30" spans="1:10" ht="13.8">
      <c r="A30" s="8"/>
      <c r="B30" s="38"/>
      <c r="C30" s="11"/>
      <c r="D30" s="16"/>
      <c r="E30" s="31"/>
      <c r="F30" s="11"/>
      <c r="G30" s="1"/>
      <c r="H30" s="1"/>
      <c r="I30" s="1"/>
      <c r="J30" s="1"/>
    </row>
    <row r="31" spans="1:10" ht="13.8">
      <c r="A31" s="8"/>
      <c r="B31" s="40"/>
      <c r="C31" s="40"/>
      <c r="D31" s="177">
        <f>SUM(D6:D30)</f>
        <v>37111.79</v>
      </c>
      <c r="E31" s="177">
        <f>SUM(E6:E30)</f>
        <v>2038.1627272727274</v>
      </c>
      <c r="F31" s="40"/>
      <c r="G31" s="1"/>
      <c r="H31" s="1"/>
      <c r="I31" s="1"/>
      <c r="J31" s="1"/>
    </row>
    <row r="34" spans="2:3" ht="13.8">
      <c r="C34" s="112"/>
    </row>
    <row r="35" spans="2:3" ht="13.8">
      <c r="C35" s="112"/>
    </row>
    <row r="36" spans="2:3" ht="13.8">
      <c r="C36" s="112"/>
    </row>
    <row r="37" spans="2:3" ht="13.8">
      <c r="B37" s="178"/>
      <c r="C37" s="179"/>
    </row>
    <row r="38" spans="2:3" ht="13.8">
      <c r="C38" s="112"/>
    </row>
    <row r="39" spans="2:3" ht="13.8">
      <c r="C39" s="112"/>
    </row>
    <row r="40" spans="2:3" ht="13.8">
      <c r="B40" s="178"/>
      <c r="C40" s="179"/>
    </row>
    <row r="41" spans="2:3" ht="13.8">
      <c r="C41" s="112"/>
    </row>
    <row r="42" spans="2:3" ht="13.8">
      <c r="B42" s="178"/>
      <c r="C42" s="179"/>
    </row>
  </sheetData>
  <dataValidations count="1">
    <dataValidation type="list" allowBlank="1" showErrorMessage="1" sqref="F6:F31" xr:uid="{9AE07C13-B089-4C9D-8BDF-D9237212997B}">
      <formula1>"CARD,TRANSFER,CASH"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BF61-5758-4526-9149-2EA328A68B59}">
  <sheetPr codeName="Sheet23">
    <outlinePr summaryBelow="0" summaryRight="0"/>
  </sheetPr>
  <dimension ref="A1:J32"/>
  <sheetViews>
    <sheetView workbookViewId="0"/>
  </sheetViews>
  <sheetFormatPr defaultColWidth="12.6640625" defaultRowHeight="15.75" customHeight="1"/>
  <cols>
    <col min="1" max="1" width="5.44140625" style="2" customWidth="1"/>
    <col min="2" max="2" width="12.6640625" style="2"/>
    <col min="3" max="3" width="27.77734375" style="2" customWidth="1"/>
    <col min="4" max="16384" width="12.6640625" style="2"/>
  </cols>
  <sheetData>
    <row r="1" spans="1:10" ht="13.8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176" t="s">
        <v>948</v>
      </c>
      <c r="C2" s="4"/>
      <c r="D2" s="4"/>
      <c r="E2" s="4"/>
      <c r="F2" s="1"/>
      <c r="G2" s="1"/>
      <c r="H2" s="1"/>
      <c r="I2" s="1"/>
      <c r="J2" s="1"/>
    </row>
    <row r="3" spans="1:10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1:10" ht="15.75" customHeight="1">
      <c r="A4" s="1"/>
      <c r="B4" s="6"/>
      <c r="C4" s="6"/>
      <c r="D4" s="6"/>
      <c r="E4" s="6"/>
      <c r="F4" s="6"/>
      <c r="G4" s="1"/>
      <c r="H4" s="7" t="s">
        <v>949</v>
      </c>
      <c r="I4" s="6"/>
      <c r="J4" s="6"/>
    </row>
    <row r="5" spans="1:10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</row>
    <row r="6" spans="1:10" ht="13.8">
      <c r="A6" s="8"/>
      <c r="B6" s="38">
        <v>45331</v>
      </c>
      <c r="C6" s="11" t="s">
        <v>976</v>
      </c>
      <c r="D6" s="12">
        <v>512.53</v>
      </c>
      <c r="E6" s="12">
        <f t="shared" ref="E6:E8" si="0">D6/11</f>
        <v>46.593636363636364</v>
      </c>
      <c r="F6" s="11" t="s">
        <v>20</v>
      </c>
      <c r="G6" s="13"/>
      <c r="H6" s="15">
        <v>45391</v>
      </c>
      <c r="I6" s="16">
        <v>1650</v>
      </c>
      <c r="J6" s="11" t="s">
        <v>13</v>
      </c>
    </row>
    <row r="7" spans="1:10" ht="13.8">
      <c r="A7" s="8"/>
      <c r="B7" s="38">
        <v>45360</v>
      </c>
      <c r="C7" s="11" t="s">
        <v>977</v>
      </c>
      <c r="D7" s="12">
        <v>152.9</v>
      </c>
      <c r="E7" s="12">
        <f t="shared" si="0"/>
        <v>13.9</v>
      </c>
      <c r="F7" s="11" t="s">
        <v>20</v>
      </c>
      <c r="G7" s="8"/>
      <c r="H7" s="15">
        <v>45421</v>
      </c>
      <c r="I7" s="16">
        <v>1650</v>
      </c>
      <c r="J7" s="11" t="s">
        <v>13</v>
      </c>
    </row>
    <row r="8" spans="1:10" ht="13.8">
      <c r="A8" s="8"/>
      <c r="B8" s="38">
        <v>45360</v>
      </c>
      <c r="C8" s="11" t="s">
        <v>978</v>
      </c>
      <c r="D8" s="12">
        <v>30.8</v>
      </c>
      <c r="E8" s="12">
        <f t="shared" si="0"/>
        <v>2.8000000000000003</v>
      </c>
      <c r="F8" s="11" t="s">
        <v>20</v>
      </c>
      <c r="G8" s="8"/>
      <c r="H8" s="11"/>
      <c r="I8" s="16"/>
      <c r="J8" s="11"/>
    </row>
    <row r="9" spans="1:10" ht="13.8">
      <c r="A9" s="8"/>
      <c r="B9" s="38">
        <v>45360</v>
      </c>
      <c r="C9" s="11" t="s">
        <v>403</v>
      </c>
      <c r="D9" s="12">
        <v>750</v>
      </c>
      <c r="E9" s="12">
        <v>0</v>
      </c>
      <c r="F9" s="11" t="s">
        <v>23</v>
      </c>
      <c r="G9" s="8"/>
      <c r="H9" s="11"/>
      <c r="I9" s="16"/>
      <c r="J9" s="11"/>
    </row>
    <row r="10" spans="1:10" ht="13.8">
      <c r="A10" s="8"/>
      <c r="B10" s="38">
        <v>45360</v>
      </c>
      <c r="C10" s="11" t="s">
        <v>979</v>
      </c>
      <c r="D10" s="12">
        <v>859.37</v>
      </c>
      <c r="E10" s="12">
        <f>D10/11</f>
        <v>78.124545454545455</v>
      </c>
      <c r="F10" s="11" t="s">
        <v>13</v>
      </c>
      <c r="G10" s="8"/>
      <c r="H10" s="11"/>
      <c r="I10" s="16"/>
      <c r="J10" s="11"/>
    </row>
    <row r="11" spans="1:10" ht="13.8">
      <c r="A11" s="8"/>
      <c r="B11" s="11"/>
      <c r="C11" s="11"/>
      <c r="D11" s="12"/>
      <c r="E11" s="12"/>
      <c r="F11" s="11"/>
      <c r="G11" s="8"/>
      <c r="H11" s="11"/>
      <c r="I11" s="16"/>
      <c r="J11" s="11"/>
    </row>
    <row r="12" spans="1:10" ht="13.8">
      <c r="A12" s="8"/>
      <c r="B12" s="11"/>
      <c r="C12" s="11"/>
      <c r="D12" s="12"/>
      <c r="E12" s="12"/>
      <c r="F12" s="11"/>
      <c r="G12" s="8"/>
      <c r="H12" s="11"/>
      <c r="I12" s="16"/>
      <c r="J12" s="11"/>
    </row>
    <row r="13" spans="1:10" ht="13.8">
      <c r="A13" s="8"/>
      <c r="B13" s="11"/>
      <c r="C13" s="11"/>
      <c r="D13" s="12"/>
      <c r="E13" s="12"/>
      <c r="F13" s="11"/>
      <c r="G13" s="8"/>
      <c r="H13" s="11"/>
      <c r="I13" s="16"/>
      <c r="J13" s="11"/>
    </row>
    <row r="14" spans="1:10" ht="13.8">
      <c r="A14" s="8"/>
      <c r="B14" s="11"/>
      <c r="C14" s="11"/>
      <c r="D14" s="16"/>
      <c r="E14" s="12"/>
      <c r="F14" s="11"/>
      <c r="G14" s="8"/>
      <c r="H14" s="11"/>
      <c r="I14" s="16"/>
      <c r="J14" s="11"/>
    </row>
    <row r="15" spans="1:10" ht="13.8">
      <c r="A15" s="8"/>
      <c r="B15" s="11"/>
      <c r="C15" s="11"/>
      <c r="D15" s="16"/>
      <c r="E15" s="12"/>
      <c r="F15" s="11"/>
      <c r="G15" s="8"/>
      <c r="H15" s="11"/>
      <c r="I15" s="16"/>
      <c r="J15" s="11"/>
    </row>
    <row r="16" spans="1:10" ht="13.8">
      <c r="A16" s="8"/>
      <c r="B16" s="11"/>
      <c r="C16" s="11"/>
      <c r="D16" s="16"/>
      <c r="E16" s="12"/>
      <c r="F16" s="11"/>
      <c r="G16" s="8"/>
      <c r="H16" s="17"/>
      <c r="I16" s="18">
        <f>SUM(I6:I13)</f>
        <v>3300</v>
      </c>
      <c r="J16" s="17"/>
    </row>
    <row r="17" spans="1:10" ht="13.8">
      <c r="A17" s="8"/>
      <c r="B17" s="11"/>
      <c r="C17" s="11"/>
      <c r="D17" s="16"/>
      <c r="E17" s="16"/>
      <c r="F17" s="11"/>
      <c r="G17" s="1"/>
      <c r="H17" s="1"/>
      <c r="I17" s="1"/>
      <c r="J17" s="1"/>
    </row>
    <row r="18" spans="1:10" ht="13.8">
      <c r="A18" s="8"/>
      <c r="B18" s="15"/>
      <c r="C18" s="11"/>
      <c r="D18" s="16"/>
      <c r="E18" s="16"/>
      <c r="F18" s="11"/>
      <c r="G18" s="1"/>
      <c r="H18" s="1"/>
      <c r="I18" s="1"/>
      <c r="J18" s="1"/>
    </row>
    <row r="19" spans="1:10" ht="13.8">
      <c r="A19" s="8"/>
      <c r="B19" s="15"/>
      <c r="C19" s="11"/>
      <c r="D19" s="16"/>
      <c r="E19" s="31"/>
      <c r="F19" s="11"/>
      <c r="G19" s="1"/>
      <c r="H19" s="19" t="s">
        <v>48</v>
      </c>
      <c r="I19" s="20">
        <f>I16-D32</f>
        <v>994.40000000000009</v>
      </c>
      <c r="J19" s="1"/>
    </row>
    <row r="20" spans="1:10" ht="13.8">
      <c r="A20" s="8"/>
      <c r="B20" s="15"/>
      <c r="C20" s="11"/>
      <c r="D20" s="16"/>
      <c r="E20" s="16"/>
      <c r="F20" s="11"/>
      <c r="G20" s="1"/>
      <c r="H20" s="19" t="s">
        <v>50</v>
      </c>
      <c r="I20" s="21">
        <f>I19/D32</f>
        <v>0.43129770992366417</v>
      </c>
      <c r="J20" s="1"/>
    </row>
    <row r="21" spans="1:10" ht="13.8">
      <c r="A21" s="8"/>
      <c r="B21" s="15"/>
      <c r="C21" s="11"/>
      <c r="D21" s="16"/>
      <c r="E21" s="16"/>
      <c r="F21" s="11"/>
      <c r="G21" s="1"/>
      <c r="H21" s="1"/>
      <c r="I21" s="1"/>
      <c r="J21" s="1"/>
    </row>
    <row r="22" spans="1:10" ht="13.8">
      <c r="A22" s="8"/>
      <c r="B22" s="11"/>
      <c r="C22" s="11"/>
      <c r="D22" s="16"/>
      <c r="E22" s="16"/>
      <c r="F22" s="11"/>
      <c r="G22" s="1"/>
      <c r="H22" s="1"/>
      <c r="I22" s="1"/>
      <c r="J22" s="1"/>
    </row>
    <row r="23" spans="1:10" ht="13.8">
      <c r="A23" s="8"/>
      <c r="B23" s="11"/>
      <c r="C23" s="11"/>
      <c r="D23" s="16"/>
      <c r="E23" s="16"/>
      <c r="F23" s="11"/>
      <c r="G23" s="1"/>
      <c r="H23" s="1"/>
      <c r="I23" s="1"/>
      <c r="J23" s="1"/>
    </row>
    <row r="24" spans="1:10" ht="13.8">
      <c r="A24" s="8"/>
      <c r="B24" s="15"/>
      <c r="C24" s="11"/>
      <c r="D24" s="16"/>
      <c r="E24" s="16"/>
      <c r="F24" s="11"/>
      <c r="G24" s="1"/>
      <c r="H24" s="1"/>
      <c r="I24" s="1"/>
      <c r="J24" s="1"/>
    </row>
    <row r="25" spans="1:10" ht="13.8">
      <c r="A25" s="8"/>
      <c r="B25" s="11"/>
      <c r="C25" s="11"/>
      <c r="D25" s="16"/>
      <c r="E25" s="16"/>
      <c r="F25" s="11"/>
      <c r="G25" s="1"/>
      <c r="H25" s="1"/>
      <c r="I25" s="1"/>
      <c r="J25" s="1"/>
    </row>
    <row r="26" spans="1:10" ht="13.8">
      <c r="A26" s="8"/>
      <c r="B26" s="11"/>
      <c r="C26" s="11"/>
      <c r="D26" s="16"/>
      <c r="E26" s="16"/>
      <c r="F26" s="11"/>
      <c r="G26" s="1"/>
      <c r="H26" s="1"/>
      <c r="I26" s="1"/>
      <c r="J26" s="1"/>
    </row>
    <row r="27" spans="1:10" ht="13.8">
      <c r="A27" s="8"/>
      <c r="B27" s="11"/>
      <c r="C27" s="11"/>
      <c r="D27" s="16"/>
      <c r="E27" s="16"/>
      <c r="F27" s="11"/>
      <c r="G27" s="1"/>
      <c r="H27" s="1"/>
      <c r="I27" s="1"/>
      <c r="J27" s="1"/>
    </row>
    <row r="28" spans="1:10" ht="13.8">
      <c r="A28" s="8"/>
      <c r="B28" s="11"/>
      <c r="C28" s="11"/>
      <c r="D28" s="16"/>
      <c r="E28" s="31"/>
      <c r="F28" s="11"/>
      <c r="G28" s="1"/>
      <c r="H28" s="1"/>
      <c r="I28" s="1"/>
      <c r="J28" s="1"/>
    </row>
    <row r="29" spans="1:10" ht="13.8">
      <c r="A29" s="8"/>
      <c r="B29" s="11"/>
      <c r="C29" s="11"/>
      <c r="D29" s="16"/>
      <c r="E29" s="31"/>
      <c r="F29" s="11"/>
      <c r="G29" s="1"/>
      <c r="H29" s="1"/>
      <c r="I29" s="1"/>
      <c r="J29" s="1"/>
    </row>
    <row r="30" spans="1:10" ht="13.8">
      <c r="A30" s="8"/>
      <c r="B30" s="38"/>
      <c r="C30" s="11"/>
      <c r="D30" s="16"/>
      <c r="E30" s="31"/>
      <c r="F30" s="11"/>
      <c r="G30" s="1"/>
      <c r="H30" s="1"/>
      <c r="I30" s="1"/>
      <c r="J30" s="1"/>
    </row>
    <row r="31" spans="1:10" ht="13.8">
      <c r="A31" s="8"/>
      <c r="B31" s="38"/>
      <c r="C31" s="11"/>
      <c r="D31" s="16"/>
      <c r="E31" s="31"/>
      <c r="F31" s="11"/>
      <c r="G31" s="1"/>
      <c r="H31" s="1"/>
      <c r="I31" s="1"/>
      <c r="J31" s="1"/>
    </row>
    <row r="32" spans="1:10" ht="13.8">
      <c r="A32" s="8"/>
      <c r="B32" s="40"/>
      <c r="C32" s="40"/>
      <c r="D32" s="177">
        <f>SUM(D6:D31)</f>
        <v>2305.6</v>
      </c>
      <c r="E32" s="177">
        <f>SUM(E6:E31)</f>
        <v>141.41818181818181</v>
      </c>
      <c r="F32" s="40"/>
      <c r="G32" s="1"/>
      <c r="H32" s="1"/>
      <c r="I32" s="1"/>
      <c r="J32" s="1"/>
    </row>
  </sheetData>
  <dataValidations count="1">
    <dataValidation type="list" allowBlank="1" showErrorMessage="1" sqref="F6:F32" xr:uid="{A6177A4E-E5DE-4863-921A-5F1DF89ADDF3}">
      <formula1>"CARD,TRANSFER,CASH"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999F-1A8E-4167-B94A-30A261E001B3}">
  <sheetPr codeName="Sheet24">
    <outlinePr summaryBelow="0" summaryRight="0"/>
  </sheetPr>
  <dimension ref="B2:K22"/>
  <sheetViews>
    <sheetView workbookViewId="0"/>
  </sheetViews>
  <sheetFormatPr defaultColWidth="12.6640625" defaultRowHeight="15.75" customHeight="1"/>
  <cols>
    <col min="1" max="1" width="6.109375" style="2" customWidth="1"/>
    <col min="2" max="2" width="12.6640625" style="2"/>
    <col min="3" max="3" width="36.21875" style="2" customWidth="1"/>
    <col min="4" max="16384" width="12.6640625" style="2"/>
  </cols>
  <sheetData>
    <row r="2" spans="2:11" ht="15.75" customHeight="1">
      <c r="B2" s="46" t="s">
        <v>980</v>
      </c>
      <c r="C2" s="47"/>
      <c r="D2" s="1"/>
      <c r="E2" s="1"/>
      <c r="F2" s="1"/>
      <c r="G2" s="1"/>
      <c r="H2" s="1"/>
      <c r="I2" s="1"/>
      <c r="J2" s="1"/>
    </row>
    <row r="3" spans="2:11" ht="15.75" customHeight="1"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2:11" ht="15.75" customHeight="1">
      <c r="B4" s="6"/>
      <c r="C4" s="6"/>
      <c r="D4" s="6"/>
      <c r="E4" s="6"/>
      <c r="F4" s="6"/>
      <c r="G4" s="1"/>
      <c r="H4" s="7" t="s">
        <v>762</v>
      </c>
      <c r="I4" s="6"/>
      <c r="J4" s="6"/>
    </row>
    <row r="5" spans="2:11" ht="15.75" customHeight="1"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8"/>
      <c r="H5" s="9" t="s">
        <v>4</v>
      </c>
      <c r="I5" s="9" t="s">
        <v>9</v>
      </c>
      <c r="J5" s="9" t="s">
        <v>8</v>
      </c>
      <c r="K5" s="10" t="s">
        <v>981</v>
      </c>
    </row>
    <row r="6" spans="2:11" ht="13.8">
      <c r="B6" s="180"/>
      <c r="C6" s="26"/>
      <c r="D6" s="139"/>
      <c r="E6" s="139"/>
      <c r="F6" s="26"/>
      <c r="G6" s="8"/>
      <c r="H6" s="11"/>
      <c r="I6" s="12"/>
      <c r="J6" s="11"/>
      <c r="K6" s="11">
        <v>5</v>
      </c>
    </row>
    <row r="7" spans="2:11" ht="13.8">
      <c r="B7" s="26" t="s">
        <v>153</v>
      </c>
      <c r="C7" s="26" t="s">
        <v>982</v>
      </c>
      <c r="D7" s="28">
        <v>1650</v>
      </c>
      <c r="E7" s="139">
        <f t="shared" ref="E7:E15" si="0">D7/11</f>
        <v>150</v>
      </c>
      <c r="F7" s="181" t="s">
        <v>86</v>
      </c>
      <c r="G7" s="8"/>
      <c r="H7" s="96" t="s">
        <v>282</v>
      </c>
      <c r="I7" s="41">
        <f>SUM(I6)</f>
        <v>0</v>
      </c>
      <c r="J7" s="40"/>
    </row>
    <row r="8" spans="2:11" ht="13.8">
      <c r="B8" s="180" t="s">
        <v>153</v>
      </c>
      <c r="C8" s="26" t="s">
        <v>983</v>
      </c>
      <c r="D8" s="28">
        <v>221.32</v>
      </c>
      <c r="E8" s="139">
        <f t="shared" si="0"/>
        <v>20.12</v>
      </c>
      <c r="F8" s="181" t="s">
        <v>86</v>
      </c>
      <c r="G8" s="1"/>
      <c r="H8" s="1"/>
      <c r="I8" s="1"/>
      <c r="J8" s="1"/>
    </row>
    <row r="9" spans="2:11" ht="13.8">
      <c r="B9" s="180" t="s">
        <v>633</v>
      </c>
      <c r="C9" s="26" t="s">
        <v>984</v>
      </c>
      <c r="D9" s="28">
        <v>189.86</v>
      </c>
      <c r="E9" s="139">
        <f t="shared" si="0"/>
        <v>17.260000000000002</v>
      </c>
      <c r="F9" s="26" t="s">
        <v>78</v>
      </c>
      <c r="G9" s="1"/>
      <c r="H9" s="1"/>
      <c r="I9" s="1"/>
      <c r="J9" s="1"/>
    </row>
    <row r="10" spans="2:11" ht="13.8">
      <c r="B10" s="180" t="s">
        <v>633</v>
      </c>
      <c r="C10" s="26" t="s">
        <v>985</v>
      </c>
      <c r="D10" s="28">
        <v>43.21</v>
      </c>
      <c r="E10" s="139">
        <f t="shared" si="0"/>
        <v>3.9281818181818182</v>
      </c>
      <c r="F10" s="26" t="s">
        <v>78</v>
      </c>
      <c r="G10" s="1"/>
      <c r="H10" s="1"/>
      <c r="I10" s="1"/>
      <c r="J10" s="1"/>
    </row>
    <row r="11" spans="2:11" ht="13.8">
      <c r="B11" s="180" t="s">
        <v>633</v>
      </c>
      <c r="C11" s="26" t="s">
        <v>986</v>
      </c>
      <c r="D11" s="28">
        <v>71.62</v>
      </c>
      <c r="E11" s="139">
        <f t="shared" si="0"/>
        <v>6.5109090909090916</v>
      </c>
      <c r="F11" s="26" t="s">
        <v>78</v>
      </c>
      <c r="G11" s="1"/>
      <c r="H11" s="1"/>
      <c r="I11" s="1"/>
      <c r="J11" s="1"/>
    </row>
    <row r="12" spans="2:11" ht="13.8">
      <c r="B12" s="180" t="s">
        <v>155</v>
      </c>
      <c r="C12" s="26" t="s">
        <v>132</v>
      </c>
      <c r="D12" s="28">
        <v>1100</v>
      </c>
      <c r="E12" s="139">
        <f t="shared" si="0"/>
        <v>100</v>
      </c>
      <c r="F12" s="26" t="s">
        <v>23</v>
      </c>
      <c r="G12" s="1"/>
      <c r="H12" s="1"/>
      <c r="I12" s="1"/>
      <c r="J12" s="1"/>
    </row>
    <row r="13" spans="2:11" ht="13.8">
      <c r="B13" s="180" t="s">
        <v>159</v>
      </c>
      <c r="C13" s="26" t="s">
        <v>987</v>
      </c>
      <c r="D13" s="28">
        <v>750</v>
      </c>
      <c r="E13" s="139">
        <f t="shared" si="0"/>
        <v>68.181818181818187</v>
      </c>
      <c r="F13" s="26" t="s">
        <v>78</v>
      </c>
      <c r="G13" s="1"/>
      <c r="H13" s="1"/>
      <c r="I13" s="1"/>
      <c r="J13" s="1"/>
    </row>
    <row r="14" spans="2:11" ht="13.8">
      <c r="B14" s="144">
        <v>45303</v>
      </c>
      <c r="C14" s="26" t="s">
        <v>988</v>
      </c>
      <c r="D14" s="28">
        <v>577.5</v>
      </c>
      <c r="E14" s="139">
        <f t="shared" si="0"/>
        <v>52.5</v>
      </c>
      <c r="F14" s="181" t="s">
        <v>86</v>
      </c>
      <c r="G14" s="1"/>
      <c r="H14" s="1"/>
      <c r="I14" s="1"/>
      <c r="J14" s="1"/>
    </row>
    <row r="15" spans="2:11" ht="13.8">
      <c r="B15" s="144">
        <v>45303</v>
      </c>
      <c r="C15" s="26" t="s">
        <v>989</v>
      </c>
      <c r="D15" s="28">
        <v>1200</v>
      </c>
      <c r="E15" s="139">
        <f t="shared" si="0"/>
        <v>109.09090909090909</v>
      </c>
      <c r="F15" s="181" t="s">
        <v>86</v>
      </c>
      <c r="G15" s="1"/>
      <c r="H15" s="1"/>
      <c r="I15" s="1"/>
      <c r="J15" s="1"/>
    </row>
    <row r="16" spans="2:11" ht="13.8">
      <c r="B16" s="180"/>
      <c r="C16" s="26"/>
      <c r="D16" s="182"/>
      <c r="E16" s="139"/>
      <c r="F16" s="26" t="s">
        <v>13</v>
      </c>
      <c r="G16" s="1"/>
      <c r="H16" s="1"/>
      <c r="I16" s="1"/>
      <c r="J16" s="1"/>
    </row>
    <row r="17" spans="2:10" ht="13.8">
      <c r="B17" s="183"/>
      <c r="C17" s="26"/>
      <c r="D17" s="184"/>
      <c r="E17" s="185"/>
      <c r="F17" s="26"/>
      <c r="G17" s="1"/>
      <c r="H17" s="1"/>
      <c r="I17" s="1"/>
      <c r="J17" s="1"/>
    </row>
    <row r="18" spans="2:10" ht="13.8">
      <c r="B18" s="183"/>
      <c r="C18" s="26"/>
      <c r="D18" s="184"/>
      <c r="E18" s="185"/>
      <c r="F18" s="26"/>
      <c r="G18" s="1"/>
      <c r="H18" s="1"/>
      <c r="I18" s="1"/>
      <c r="J18" s="1"/>
    </row>
    <row r="19" spans="2:10" ht="13.8">
      <c r="B19" s="132" t="s">
        <v>282</v>
      </c>
      <c r="C19" s="186"/>
      <c r="D19" s="187">
        <f>SUM(D6:D18)</f>
        <v>5803.51</v>
      </c>
      <c r="E19" s="188">
        <f>SUM(E7:E15)</f>
        <v>527.59181818181821</v>
      </c>
      <c r="F19" s="186"/>
      <c r="G19" s="1"/>
      <c r="H19" s="1"/>
      <c r="I19" s="1"/>
      <c r="J19" s="1"/>
    </row>
    <row r="22" spans="2:10" ht="13.8">
      <c r="C22" s="42" t="s">
        <v>990</v>
      </c>
      <c r="D22" s="63">
        <v>6876.65</v>
      </c>
      <c r="E22" s="43">
        <f>D22/11</f>
        <v>625.15</v>
      </c>
    </row>
  </sheetData>
  <dataValidations count="1">
    <dataValidation type="list" allowBlank="1" showErrorMessage="1" sqref="F6:F16" xr:uid="{463CD939-DF75-4BA2-B860-4D26EEFAF9D6}">
      <formula1>"CARD,TRANSFER,CASH,AMEX Pay.com.au,AMEX"</formula1>
    </dataValidation>
  </dataValidations>
  <hyperlinks>
    <hyperlink ref="F7" r:id="rId1" xr:uid="{CF85E033-24CC-4B57-BAAC-DFC455307286}"/>
    <hyperlink ref="F8" r:id="rId2" xr:uid="{40ED7A54-D64B-4D0C-8037-ADBD0F88DE6C}"/>
    <hyperlink ref="F14" r:id="rId3" xr:uid="{5BBF62CD-63A6-482E-9BD6-66F617AF17FA}"/>
    <hyperlink ref="F15" r:id="rId4" xr:uid="{721EAD32-794E-4C5E-87B9-2A1FAB18C35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37A9-9D1F-47E5-81AF-C4F09D6094CD}">
  <sheetPr codeName="Sheet25">
    <outlinePr summaryBelow="0" summaryRight="0"/>
  </sheetPr>
  <dimension ref="B2:K22"/>
  <sheetViews>
    <sheetView workbookViewId="0"/>
  </sheetViews>
  <sheetFormatPr defaultColWidth="12.6640625" defaultRowHeight="15.75" customHeight="1"/>
  <cols>
    <col min="1" max="2" width="12.6640625" style="2"/>
    <col min="3" max="3" width="27.109375" style="2" customWidth="1"/>
    <col min="4" max="16384" width="12.6640625" style="2"/>
  </cols>
  <sheetData>
    <row r="2" spans="2:11" ht="15.75" customHeight="1">
      <c r="B2" s="46" t="s">
        <v>991</v>
      </c>
      <c r="C2" s="47"/>
      <c r="D2" s="1"/>
      <c r="E2" s="1"/>
      <c r="F2" s="1"/>
      <c r="G2" s="1"/>
      <c r="H2" s="1"/>
      <c r="I2" s="1"/>
      <c r="J2" s="1"/>
    </row>
    <row r="3" spans="2:11" ht="15.75" customHeight="1"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2:11" ht="15.75" customHeight="1">
      <c r="B4" s="6"/>
      <c r="C4" s="6"/>
      <c r="D4" s="6"/>
      <c r="E4" s="6"/>
      <c r="F4" s="6"/>
      <c r="G4" s="1"/>
      <c r="H4" s="7" t="s">
        <v>762</v>
      </c>
      <c r="I4" s="6"/>
      <c r="J4" s="6"/>
    </row>
    <row r="5" spans="2:11" ht="15.75" customHeight="1"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8"/>
      <c r="H5" s="9" t="s">
        <v>4</v>
      </c>
      <c r="I5" s="9" t="s">
        <v>9</v>
      </c>
      <c r="J5" s="9" t="s">
        <v>8</v>
      </c>
      <c r="K5" s="10" t="s">
        <v>981</v>
      </c>
    </row>
    <row r="6" spans="2:11" ht="13.8">
      <c r="B6" s="144">
        <v>45809</v>
      </c>
      <c r="C6" s="26" t="s">
        <v>992</v>
      </c>
      <c r="D6" s="139">
        <v>350</v>
      </c>
      <c r="E6" s="139">
        <v>0</v>
      </c>
      <c r="F6" s="26" t="s">
        <v>23</v>
      </c>
      <c r="G6" s="8"/>
      <c r="H6" s="11"/>
      <c r="I6" s="12"/>
      <c r="J6" s="11"/>
      <c r="K6" s="11">
        <v>6</v>
      </c>
    </row>
    <row r="7" spans="2:11" ht="13.8">
      <c r="B7" s="26" t="s">
        <v>578</v>
      </c>
      <c r="C7" s="26" t="s">
        <v>992</v>
      </c>
      <c r="D7" s="28">
        <v>150</v>
      </c>
      <c r="E7" s="139">
        <v>0</v>
      </c>
      <c r="F7" s="26" t="s">
        <v>23</v>
      </c>
      <c r="G7" s="8"/>
      <c r="H7" s="96" t="s">
        <v>282</v>
      </c>
      <c r="I7" s="41">
        <f>SUM(I6)</f>
        <v>0</v>
      </c>
      <c r="J7" s="40"/>
    </row>
    <row r="8" spans="2:11" ht="13.8">
      <c r="B8" s="180"/>
      <c r="C8" s="26"/>
      <c r="D8" s="28"/>
      <c r="E8" s="139"/>
      <c r="F8" s="26"/>
      <c r="G8" s="1"/>
      <c r="H8" s="1"/>
      <c r="I8" s="1"/>
      <c r="J8" s="1"/>
    </row>
    <row r="9" spans="2:11" ht="13.8">
      <c r="B9" s="180"/>
      <c r="C9" s="26"/>
      <c r="D9" s="28"/>
      <c r="E9" s="139"/>
      <c r="F9" s="26"/>
      <c r="G9" s="1"/>
      <c r="H9" s="1"/>
      <c r="I9" s="1"/>
      <c r="J9" s="1"/>
    </row>
    <row r="10" spans="2:11" ht="13.8">
      <c r="B10" s="180"/>
      <c r="C10" s="26"/>
      <c r="D10" s="28"/>
      <c r="E10" s="139"/>
      <c r="F10" s="26"/>
      <c r="G10" s="1"/>
      <c r="H10" s="1"/>
      <c r="I10" s="1"/>
      <c r="J10" s="1"/>
    </row>
    <row r="11" spans="2:11" ht="13.8">
      <c r="B11" s="180"/>
      <c r="C11" s="26"/>
      <c r="D11" s="28"/>
      <c r="E11" s="139"/>
      <c r="F11" s="26"/>
      <c r="G11" s="1"/>
      <c r="H11" s="1"/>
      <c r="I11" s="1"/>
      <c r="J11" s="1"/>
    </row>
    <row r="12" spans="2:11" ht="13.8">
      <c r="B12" s="180"/>
      <c r="C12" s="26"/>
      <c r="D12" s="28"/>
      <c r="E12" s="139"/>
      <c r="F12" s="26"/>
      <c r="G12" s="1"/>
      <c r="H12" s="1"/>
      <c r="I12" s="1"/>
      <c r="J12" s="1"/>
    </row>
    <row r="13" spans="2:11" ht="13.8">
      <c r="B13" s="180"/>
      <c r="C13" s="26"/>
      <c r="D13" s="28"/>
      <c r="E13" s="139"/>
      <c r="F13" s="26"/>
      <c r="G13" s="1"/>
      <c r="H13" s="1"/>
      <c r="I13" s="1"/>
      <c r="J13" s="1"/>
    </row>
    <row r="14" spans="2:11" ht="13.8">
      <c r="B14" s="144"/>
      <c r="C14" s="26"/>
      <c r="D14" s="28"/>
      <c r="E14" s="139"/>
      <c r="F14" s="26"/>
      <c r="G14" s="1"/>
      <c r="H14" s="1"/>
      <c r="I14" s="1"/>
      <c r="J14" s="1"/>
    </row>
    <row r="15" spans="2:11" ht="13.8">
      <c r="B15" s="144"/>
      <c r="C15" s="26"/>
      <c r="D15" s="28"/>
      <c r="E15" s="139"/>
      <c r="F15" s="26"/>
      <c r="G15" s="1"/>
      <c r="H15" s="1"/>
      <c r="I15" s="1"/>
      <c r="J15" s="1"/>
    </row>
    <row r="16" spans="2:11" ht="13.8">
      <c r="B16" s="180"/>
      <c r="C16" s="26"/>
      <c r="D16" s="182"/>
      <c r="E16" s="139"/>
      <c r="F16" s="26" t="s">
        <v>13</v>
      </c>
      <c r="G16" s="1"/>
      <c r="H16" s="1"/>
      <c r="I16" s="1"/>
      <c r="J16" s="1"/>
    </row>
    <row r="17" spans="2:10" ht="13.8">
      <c r="B17" s="183"/>
      <c r="C17" s="26"/>
      <c r="D17" s="184"/>
      <c r="E17" s="185"/>
      <c r="F17" s="26"/>
      <c r="G17" s="1"/>
      <c r="H17" s="1"/>
      <c r="I17" s="1"/>
      <c r="J17" s="1"/>
    </row>
    <row r="18" spans="2:10" ht="13.8">
      <c r="B18" s="183"/>
      <c r="C18" s="26"/>
      <c r="D18" s="184"/>
      <c r="E18" s="185"/>
      <c r="F18" s="26"/>
      <c r="G18" s="1"/>
      <c r="H18" s="1"/>
      <c r="I18" s="1"/>
      <c r="J18" s="1"/>
    </row>
    <row r="19" spans="2:10" ht="13.8">
      <c r="B19" s="132" t="s">
        <v>282</v>
      </c>
      <c r="C19" s="186"/>
      <c r="D19" s="187">
        <f>SUM(D6:D18)</f>
        <v>500</v>
      </c>
      <c r="E19" s="188">
        <f>SUM(E7:E15)</f>
        <v>0</v>
      </c>
      <c r="F19" s="186"/>
      <c r="G19" s="1"/>
      <c r="H19" s="1"/>
      <c r="I19" s="1"/>
      <c r="J19" s="1"/>
    </row>
    <row r="22" spans="2:10" ht="13.8">
      <c r="D22" s="63"/>
    </row>
  </sheetData>
  <dataValidations count="1">
    <dataValidation type="list" allowBlank="1" showErrorMessage="1" sqref="F6:F16" xr:uid="{075831CE-AFA6-47FA-8194-3B0E2EE8B622}">
      <formula1>"CARD,TRANSFER,CASH,AMEX Pay.com.au,AMEX"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014D-A950-4DB2-B3C6-777C3476FFE4}">
  <sheetPr codeName="Sheet26">
    <outlinePr summaryBelow="0" summaryRight="0"/>
  </sheetPr>
  <dimension ref="A1:K34"/>
  <sheetViews>
    <sheetView workbookViewId="0"/>
  </sheetViews>
  <sheetFormatPr defaultColWidth="12.6640625" defaultRowHeight="15.75" customHeight="1"/>
  <cols>
    <col min="1" max="1" width="6.109375" style="2" customWidth="1"/>
    <col min="2" max="2" width="12.6640625" style="2"/>
    <col min="3" max="3" width="23.21875" style="2" customWidth="1"/>
    <col min="4" max="16384" width="12.6640625" style="2"/>
  </cols>
  <sheetData>
    <row r="1" spans="1:11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/>
      <c r="B2" s="94" t="s">
        <v>993</v>
      </c>
      <c r="C2" s="4"/>
      <c r="D2" s="1"/>
      <c r="E2" s="1"/>
      <c r="F2" s="1"/>
      <c r="G2" s="1"/>
      <c r="H2" s="1"/>
      <c r="I2" s="1"/>
      <c r="J2" s="1"/>
      <c r="K2" s="1"/>
    </row>
    <row r="3" spans="1:11" ht="15.75" customHeight="1">
      <c r="A3" s="1"/>
      <c r="B3" s="5" t="s">
        <v>1</v>
      </c>
      <c r="C3" s="1"/>
      <c r="D3" s="1"/>
      <c r="E3" s="1"/>
      <c r="F3" s="1"/>
      <c r="G3" s="1"/>
      <c r="H3" s="1"/>
      <c r="I3" s="5" t="s">
        <v>2</v>
      </c>
      <c r="J3" s="1"/>
      <c r="K3" s="1"/>
    </row>
    <row r="4" spans="1:11" ht="15.75" customHeight="1">
      <c r="A4" s="1"/>
      <c r="B4" s="6"/>
      <c r="C4" s="6"/>
      <c r="D4" s="6"/>
      <c r="E4" s="6"/>
      <c r="F4" s="6"/>
      <c r="G4" s="6"/>
      <c r="H4" s="1"/>
      <c r="I4" s="7"/>
      <c r="J4" s="6"/>
      <c r="K4" s="6"/>
    </row>
    <row r="5" spans="1:11" ht="15.75" customHeight="1">
      <c r="A5" s="8"/>
      <c r="B5" s="9" t="s">
        <v>4</v>
      </c>
      <c r="C5" s="9" t="s">
        <v>5</v>
      </c>
      <c r="D5" s="9" t="s">
        <v>6</v>
      </c>
      <c r="E5" s="9" t="s">
        <v>58</v>
      </c>
      <c r="F5" s="9" t="s">
        <v>7</v>
      </c>
      <c r="G5" s="9" t="s">
        <v>8</v>
      </c>
      <c r="H5" s="8"/>
      <c r="I5" s="9" t="s">
        <v>4</v>
      </c>
      <c r="J5" s="9" t="s">
        <v>9</v>
      </c>
      <c r="K5" s="9" t="s">
        <v>8</v>
      </c>
    </row>
    <row r="6" spans="1:11" ht="13.8">
      <c r="A6" s="8"/>
      <c r="B6" s="11" t="s">
        <v>994</v>
      </c>
      <c r="C6" s="11" t="s">
        <v>995</v>
      </c>
      <c r="D6" s="12"/>
      <c r="E6" s="16">
        <v>540</v>
      </c>
      <c r="F6" s="12">
        <f>E6/11</f>
        <v>49.090909090909093</v>
      </c>
      <c r="G6" s="11" t="s">
        <v>13</v>
      </c>
      <c r="H6" s="8"/>
      <c r="I6" s="11" t="s">
        <v>996</v>
      </c>
      <c r="J6" s="12">
        <v>8388</v>
      </c>
      <c r="K6" s="11" t="s">
        <v>13</v>
      </c>
    </row>
    <row r="7" spans="1:11" ht="13.8">
      <c r="A7" s="8"/>
      <c r="B7" s="11" t="s">
        <v>758</v>
      </c>
      <c r="C7" s="11" t="s">
        <v>997</v>
      </c>
      <c r="D7" s="12">
        <v>56.31</v>
      </c>
      <c r="E7" s="16"/>
      <c r="F7" s="12">
        <f t="shared" ref="F7:F9" si="0">D7/11</f>
        <v>5.1190909090909091</v>
      </c>
      <c r="G7" s="11" t="s">
        <v>20</v>
      </c>
      <c r="H7" s="8"/>
      <c r="I7" s="95"/>
      <c r="J7" s="12"/>
      <c r="K7" s="11"/>
    </row>
    <row r="8" spans="1:11" ht="13.8">
      <c r="A8" s="8"/>
      <c r="B8" s="11" t="s">
        <v>758</v>
      </c>
      <c r="C8" s="11" t="s">
        <v>998</v>
      </c>
      <c r="D8" s="16">
        <v>13.87</v>
      </c>
      <c r="E8" s="12"/>
      <c r="F8" s="12">
        <f t="shared" si="0"/>
        <v>1.2609090909090908</v>
      </c>
      <c r="G8" s="11" t="s">
        <v>20</v>
      </c>
      <c r="H8" s="8"/>
      <c r="I8" s="11"/>
      <c r="J8" s="12"/>
      <c r="K8" s="11"/>
    </row>
    <row r="9" spans="1:11" ht="13.8">
      <c r="A9" s="8"/>
      <c r="B9" s="11" t="s">
        <v>999</v>
      </c>
      <c r="C9" s="11" t="s">
        <v>1000</v>
      </c>
      <c r="D9" s="12">
        <v>865</v>
      </c>
      <c r="E9" s="16"/>
      <c r="F9" s="12">
        <f t="shared" si="0"/>
        <v>78.63636363636364</v>
      </c>
      <c r="G9" s="11" t="s">
        <v>13</v>
      </c>
      <c r="H9" s="8"/>
      <c r="I9" s="11"/>
      <c r="J9" s="12"/>
      <c r="K9" s="11"/>
    </row>
    <row r="10" spans="1:11" ht="13.8">
      <c r="A10" s="8"/>
      <c r="B10" s="11" t="s">
        <v>398</v>
      </c>
      <c r="C10" s="11" t="s">
        <v>1001</v>
      </c>
      <c r="D10" s="12">
        <v>500</v>
      </c>
      <c r="E10" s="16"/>
      <c r="F10" s="12">
        <v>0</v>
      </c>
      <c r="G10" s="11" t="s">
        <v>23</v>
      </c>
      <c r="H10" s="8"/>
      <c r="I10" s="11"/>
      <c r="J10" s="12"/>
      <c r="K10" s="11"/>
    </row>
    <row r="11" spans="1:11" ht="13.8">
      <c r="A11" s="8"/>
      <c r="B11" s="11" t="s">
        <v>398</v>
      </c>
      <c r="C11" s="11" t="s">
        <v>1002</v>
      </c>
      <c r="D11" s="16">
        <v>250</v>
      </c>
      <c r="E11" s="16"/>
      <c r="F11" s="12">
        <v>0</v>
      </c>
      <c r="G11" s="11" t="s">
        <v>23</v>
      </c>
      <c r="H11" s="8"/>
      <c r="I11" s="11"/>
      <c r="J11" s="16"/>
      <c r="K11" s="11"/>
    </row>
    <row r="12" spans="1:11" ht="13.8">
      <c r="A12" s="8"/>
      <c r="B12" s="11" t="s">
        <v>398</v>
      </c>
      <c r="C12" s="11" t="s">
        <v>1003</v>
      </c>
      <c r="D12" s="16">
        <v>550</v>
      </c>
      <c r="E12" s="16"/>
      <c r="F12" s="12">
        <f t="shared" ref="F12:F13" si="1">D12/11</f>
        <v>50</v>
      </c>
      <c r="G12" s="11" t="s">
        <v>13</v>
      </c>
      <c r="H12" s="8"/>
      <c r="I12" s="11"/>
      <c r="J12" s="16"/>
      <c r="K12" s="11"/>
    </row>
    <row r="13" spans="1:11" ht="13.8">
      <c r="A13" s="8"/>
      <c r="B13" s="11" t="s">
        <v>884</v>
      </c>
      <c r="C13" s="11" t="s">
        <v>1004</v>
      </c>
      <c r="D13" s="16">
        <v>4600</v>
      </c>
      <c r="E13" s="16"/>
      <c r="F13" s="16">
        <f t="shared" si="1"/>
        <v>418.18181818181819</v>
      </c>
      <c r="G13" s="11" t="s">
        <v>13</v>
      </c>
      <c r="H13" s="8"/>
      <c r="I13" s="96" t="s">
        <v>282</v>
      </c>
      <c r="J13" s="41">
        <f>SUM(J6:J10)</f>
        <v>8388</v>
      </c>
      <c r="K13" s="40"/>
    </row>
    <row r="14" spans="1:11" ht="13.8">
      <c r="A14" s="8"/>
      <c r="B14" s="15">
        <v>45416</v>
      </c>
      <c r="C14" s="11" t="s">
        <v>1005</v>
      </c>
      <c r="D14" s="16">
        <v>250</v>
      </c>
      <c r="E14" s="16"/>
      <c r="F14" s="16">
        <v>0</v>
      </c>
      <c r="G14" s="11" t="s">
        <v>23</v>
      </c>
      <c r="H14" s="1"/>
      <c r="I14" s="1"/>
      <c r="J14" s="1"/>
      <c r="K14" s="1"/>
    </row>
    <row r="15" spans="1:11" ht="13.8">
      <c r="A15" s="8"/>
      <c r="B15" s="15">
        <v>45416</v>
      </c>
      <c r="C15" s="11" t="s">
        <v>1002</v>
      </c>
      <c r="D15" s="189">
        <v>250</v>
      </c>
      <c r="E15" s="120"/>
      <c r="F15" s="12">
        <v>0</v>
      </c>
      <c r="G15" s="11" t="s">
        <v>23</v>
      </c>
      <c r="H15" s="1"/>
      <c r="I15" s="1"/>
      <c r="J15" s="1"/>
      <c r="K15" s="1"/>
    </row>
    <row r="16" spans="1:11" ht="13.8">
      <c r="A16" s="8"/>
      <c r="B16" s="190">
        <v>45416</v>
      </c>
      <c r="C16" s="11" t="s">
        <v>1006</v>
      </c>
      <c r="D16" s="191"/>
      <c r="E16" s="120">
        <v>188.92</v>
      </c>
      <c r="F16" s="120">
        <f>E16/11</f>
        <v>17.174545454545452</v>
      </c>
      <c r="G16" s="11" t="s">
        <v>13</v>
      </c>
      <c r="H16" s="1"/>
      <c r="I16" s="1"/>
      <c r="J16" s="1"/>
      <c r="K16" s="1"/>
    </row>
    <row r="17" spans="1:11" ht="13.8">
      <c r="A17" s="8"/>
      <c r="B17" s="108"/>
      <c r="C17" s="11"/>
      <c r="D17" s="191"/>
      <c r="E17" s="120"/>
      <c r="F17" s="120"/>
      <c r="G17" s="11"/>
      <c r="H17" s="1"/>
      <c r="I17" s="1"/>
      <c r="J17" s="1"/>
      <c r="K17" s="1"/>
    </row>
    <row r="18" spans="1:11" ht="13.8">
      <c r="A18" s="8"/>
      <c r="B18" s="108"/>
      <c r="C18" s="11"/>
      <c r="D18" s="191"/>
      <c r="E18" s="120"/>
      <c r="F18" s="120"/>
      <c r="G18" s="11"/>
      <c r="H18" s="1"/>
      <c r="I18" s="1"/>
      <c r="J18" s="1"/>
      <c r="K18" s="1"/>
    </row>
    <row r="19" spans="1:11" ht="13.8">
      <c r="A19" s="8"/>
      <c r="B19" s="96" t="s">
        <v>282</v>
      </c>
      <c r="C19" s="40"/>
      <c r="D19" s="97">
        <f t="shared" ref="D19:E19" si="2">SUM(D6:D18)</f>
        <v>7335.18</v>
      </c>
      <c r="E19" s="41">
        <f t="shared" si="2"/>
        <v>728.92</v>
      </c>
      <c r="F19" s="41">
        <f>SUM(F7:F14)</f>
        <v>553.19818181818187</v>
      </c>
      <c r="G19" s="40"/>
      <c r="H19" s="1"/>
      <c r="I19" s="1"/>
      <c r="J19" s="1"/>
      <c r="K19" s="1"/>
    </row>
    <row r="20" spans="1:11" ht="13.8">
      <c r="C20" s="60" t="s">
        <v>1007</v>
      </c>
      <c r="D20" s="63">
        <f>D19+E19</f>
        <v>8064.1</v>
      </c>
    </row>
    <row r="22" spans="1:11" ht="13.8">
      <c r="C22" s="42" t="s">
        <v>1008</v>
      </c>
      <c r="D22" s="112">
        <v>8387.5</v>
      </c>
    </row>
    <row r="24" spans="1:11" ht="13.8">
      <c r="B24" s="1"/>
      <c r="C24" s="1"/>
      <c r="D24" s="116"/>
      <c r="E24" s="116"/>
      <c r="F24" s="1"/>
      <c r="G24" s="1"/>
    </row>
    <row r="25" spans="1:11" ht="13.8">
      <c r="B25" s="1"/>
      <c r="C25" s="1"/>
      <c r="D25" s="116"/>
      <c r="E25" s="116"/>
      <c r="F25" s="1"/>
      <c r="G25" s="1"/>
    </row>
    <row r="26" spans="1:11" ht="13.8">
      <c r="B26" s="1"/>
      <c r="C26" s="1"/>
      <c r="D26" s="118"/>
      <c r="E26" s="116"/>
      <c r="F26" s="1"/>
      <c r="G26" s="1"/>
    </row>
    <row r="27" spans="1:11" ht="13.8">
      <c r="B27" s="1"/>
      <c r="C27" s="1"/>
      <c r="D27" s="116"/>
      <c r="E27" s="116"/>
      <c r="F27" s="1"/>
      <c r="G27" s="1"/>
    </row>
    <row r="28" spans="1:11" ht="13.8">
      <c r="B28" s="1"/>
      <c r="C28" s="1"/>
      <c r="D28" s="116"/>
      <c r="E28" s="116"/>
      <c r="F28" s="1"/>
      <c r="G28" s="1"/>
    </row>
    <row r="29" spans="1:11" ht="13.8">
      <c r="B29" s="1"/>
      <c r="C29" s="1"/>
      <c r="D29" s="118"/>
      <c r="E29" s="116"/>
      <c r="F29" s="1"/>
      <c r="G29" s="1"/>
    </row>
    <row r="30" spans="1:11" ht="13.8">
      <c r="B30" s="1"/>
      <c r="C30" s="1"/>
      <c r="D30" s="118"/>
      <c r="E30" s="116"/>
      <c r="F30" s="1"/>
      <c r="G30" s="1"/>
    </row>
    <row r="31" spans="1:11" ht="13.8">
      <c r="B31" s="1"/>
      <c r="C31" s="1"/>
      <c r="D31" s="118"/>
      <c r="E31" s="116"/>
      <c r="F31" s="1"/>
      <c r="G31" s="1"/>
    </row>
    <row r="32" spans="1:11" ht="13.8">
      <c r="B32" s="192"/>
      <c r="C32" s="1"/>
      <c r="D32" s="118"/>
      <c r="E32" s="116"/>
      <c r="F32" s="1"/>
      <c r="G32" s="1"/>
    </row>
    <row r="33" spans="2:7" ht="13.8">
      <c r="B33" s="192"/>
      <c r="C33" s="1"/>
      <c r="D33" s="193"/>
      <c r="E33" s="116"/>
      <c r="F33" s="1"/>
      <c r="G33" s="1"/>
    </row>
    <row r="34" spans="2:7" ht="13.8">
      <c r="B34" s="194"/>
      <c r="C34" s="1"/>
      <c r="D34" s="195"/>
      <c r="E34" s="116"/>
      <c r="F34" s="116"/>
      <c r="G34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A80E-064A-47D1-89F1-4A3A0FAF3337}">
  <sheetPr codeName="Sheet27">
    <outlinePr summaryBelow="0" summaryRight="0"/>
  </sheetPr>
  <dimension ref="B2:J22"/>
  <sheetViews>
    <sheetView workbookViewId="0"/>
  </sheetViews>
  <sheetFormatPr defaultColWidth="12.6640625" defaultRowHeight="15.75" customHeight="1"/>
  <cols>
    <col min="1" max="1" width="8.109375" style="2" customWidth="1"/>
    <col min="2" max="2" width="12.6640625" style="2"/>
    <col min="3" max="3" width="23.21875" style="2" customWidth="1"/>
    <col min="4" max="16384" width="12.6640625" style="2"/>
  </cols>
  <sheetData>
    <row r="2" spans="2:10" ht="15.75" customHeight="1">
      <c r="B2" s="94" t="s">
        <v>993</v>
      </c>
      <c r="C2" s="4"/>
      <c r="D2" s="1"/>
      <c r="E2" s="1"/>
      <c r="F2" s="1"/>
      <c r="G2" s="1"/>
      <c r="H2" s="1"/>
      <c r="I2" s="1"/>
      <c r="J2" s="1"/>
    </row>
    <row r="3" spans="2:10" ht="15.75" customHeight="1"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2:10" ht="15.75" customHeight="1">
      <c r="B4" s="6"/>
      <c r="C4" s="6"/>
      <c r="D4" s="6"/>
      <c r="E4" s="6"/>
      <c r="F4" s="6"/>
      <c r="G4" s="1"/>
      <c r="H4" s="7"/>
      <c r="I4" s="6"/>
      <c r="J4" s="6"/>
    </row>
    <row r="5" spans="2:10" ht="15.75" customHeight="1"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8"/>
      <c r="H5" s="9" t="s">
        <v>4</v>
      </c>
      <c r="I5" s="9" t="s">
        <v>9</v>
      </c>
      <c r="J5" s="9" t="s">
        <v>8</v>
      </c>
    </row>
    <row r="6" spans="2:10" ht="13.8">
      <c r="B6" s="26" t="s">
        <v>431</v>
      </c>
      <c r="C6" s="26" t="s">
        <v>1009</v>
      </c>
      <c r="D6" s="139">
        <v>49.65</v>
      </c>
      <c r="E6" s="139">
        <f t="shared" ref="E6:E7" si="0">D6/11</f>
        <v>4.5136363636363637</v>
      </c>
      <c r="F6" s="26" t="s">
        <v>20</v>
      </c>
      <c r="G6" s="8"/>
      <c r="H6" s="38">
        <v>45357</v>
      </c>
      <c r="I6" s="12">
        <v>674</v>
      </c>
      <c r="J6" s="11" t="s">
        <v>13</v>
      </c>
    </row>
    <row r="7" spans="2:10" ht="13.8">
      <c r="B7" s="26" t="s">
        <v>431</v>
      </c>
      <c r="C7" s="26" t="s">
        <v>1010</v>
      </c>
      <c r="D7" s="139">
        <v>38.049999999999997</v>
      </c>
      <c r="E7" s="139">
        <f t="shared" si="0"/>
        <v>3.459090909090909</v>
      </c>
      <c r="F7" s="26" t="s">
        <v>20</v>
      </c>
      <c r="G7" s="8"/>
      <c r="H7" s="95"/>
      <c r="I7" s="12"/>
      <c r="J7" s="11"/>
    </row>
    <row r="8" spans="2:10" ht="13.8">
      <c r="B8" s="26" t="s">
        <v>431</v>
      </c>
      <c r="C8" s="26" t="s">
        <v>402</v>
      </c>
      <c r="D8" s="28">
        <v>350</v>
      </c>
      <c r="E8" s="139">
        <v>0</v>
      </c>
      <c r="F8" s="26" t="s">
        <v>23</v>
      </c>
      <c r="G8" s="8"/>
      <c r="H8" s="11"/>
      <c r="I8" s="12"/>
      <c r="J8" s="11"/>
    </row>
    <row r="9" spans="2:10" ht="13.8">
      <c r="B9" s="26" t="s">
        <v>431</v>
      </c>
      <c r="C9" s="26" t="s">
        <v>403</v>
      </c>
      <c r="D9" s="139">
        <v>175</v>
      </c>
      <c r="E9" s="139">
        <v>0</v>
      </c>
      <c r="F9" s="26" t="s">
        <v>23</v>
      </c>
      <c r="G9" s="8"/>
      <c r="H9" s="11"/>
      <c r="I9" s="12"/>
      <c r="J9" s="11"/>
    </row>
    <row r="10" spans="2:10" ht="13.8">
      <c r="B10" s="26"/>
      <c r="C10" s="26"/>
      <c r="D10" s="139"/>
      <c r="E10" s="139"/>
      <c r="F10" s="26"/>
      <c r="G10" s="8"/>
      <c r="H10" s="11"/>
      <c r="I10" s="12"/>
      <c r="J10" s="11"/>
    </row>
    <row r="11" spans="2:10" ht="13.8">
      <c r="B11" s="26"/>
      <c r="C11" s="26"/>
      <c r="D11" s="28"/>
      <c r="E11" s="139"/>
      <c r="F11" s="26"/>
      <c r="G11" s="8"/>
      <c r="H11" s="11"/>
      <c r="I11" s="16"/>
      <c r="J11" s="11"/>
    </row>
    <row r="12" spans="2:10" ht="13.8">
      <c r="B12" s="26"/>
      <c r="C12" s="26"/>
      <c r="D12" s="28"/>
      <c r="E12" s="139"/>
      <c r="F12" s="26"/>
      <c r="G12" s="8"/>
      <c r="H12" s="11"/>
      <c r="I12" s="16"/>
      <c r="J12" s="11"/>
    </row>
    <row r="13" spans="2:10" ht="13.8">
      <c r="B13" s="26"/>
      <c r="C13" s="26"/>
      <c r="D13" s="28"/>
      <c r="E13" s="28"/>
      <c r="F13" s="26"/>
      <c r="G13" s="8"/>
      <c r="H13" s="96" t="s">
        <v>282</v>
      </c>
      <c r="I13" s="41">
        <f>SUM(I6:I10)</f>
        <v>674</v>
      </c>
      <c r="J13" s="40"/>
    </row>
    <row r="14" spans="2:10" ht="13.8">
      <c r="B14" s="144"/>
      <c r="C14" s="26"/>
      <c r="D14" s="28"/>
      <c r="E14" s="28"/>
      <c r="F14" s="26"/>
      <c r="G14" s="1"/>
      <c r="H14" s="1"/>
      <c r="I14" s="1"/>
      <c r="J14" s="1"/>
    </row>
    <row r="15" spans="2:10" ht="13.8">
      <c r="B15" s="144"/>
      <c r="C15" s="26"/>
      <c r="D15" s="182"/>
      <c r="E15" s="139"/>
      <c r="F15" s="26"/>
      <c r="G15" s="1"/>
      <c r="H15" s="1"/>
      <c r="I15" s="1"/>
      <c r="J15" s="1"/>
    </row>
    <row r="16" spans="2:10" ht="13.8">
      <c r="B16" s="183"/>
      <c r="C16" s="26"/>
      <c r="D16" s="184"/>
      <c r="E16" s="185"/>
      <c r="F16" s="26"/>
      <c r="G16" s="1"/>
      <c r="H16" s="1"/>
      <c r="I16" s="1"/>
      <c r="J16" s="1"/>
    </row>
    <row r="17" spans="2:10" ht="13.8">
      <c r="B17" s="25"/>
      <c r="C17" s="26"/>
      <c r="D17" s="184"/>
      <c r="E17" s="185"/>
      <c r="F17" s="26"/>
      <c r="G17" s="1"/>
      <c r="H17" s="1"/>
      <c r="I17" s="1"/>
      <c r="J17" s="1"/>
    </row>
    <row r="18" spans="2:10" ht="13.8">
      <c r="B18" s="25"/>
      <c r="C18" s="26"/>
      <c r="D18" s="184"/>
      <c r="E18" s="185"/>
      <c r="F18" s="26"/>
      <c r="G18" s="1"/>
      <c r="H18" s="1"/>
      <c r="I18" s="1"/>
      <c r="J18" s="1"/>
    </row>
    <row r="19" spans="2:10" ht="13.8">
      <c r="B19" s="132" t="s">
        <v>282</v>
      </c>
      <c r="C19" s="186"/>
      <c r="D19" s="187">
        <f>SUM(D6:D18)</f>
        <v>612.70000000000005</v>
      </c>
      <c r="E19" s="188">
        <f>SUM(E7:E14)</f>
        <v>3.459090909090909</v>
      </c>
      <c r="F19" s="186"/>
      <c r="G19" s="1"/>
      <c r="H19" s="1"/>
      <c r="I19" s="1"/>
      <c r="J19" s="1"/>
    </row>
    <row r="22" spans="2:10" ht="13.8">
      <c r="D22" s="43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48F9-C0B5-4487-8271-C9AFD17906D1}">
  <sheetPr codeName="Sheet28">
    <outlinePr summaryBelow="0" summaryRight="0"/>
  </sheetPr>
  <dimension ref="B2:J19"/>
  <sheetViews>
    <sheetView workbookViewId="0"/>
  </sheetViews>
  <sheetFormatPr defaultColWidth="12.6640625" defaultRowHeight="15.75" customHeight="1"/>
  <cols>
    <col min="1" max="1" width="8.21875" style="2" customWidth="1"/>
    <col min="2" max="2" width="12.6640625" style="2"/>
    <col min="3" max="3" width="27.88671875" style="2" customWidth="1"/>
    <col min="4" max="16384" width="12.6640625" style="2"/>
  </cols>
  <sheetData>
    <row r="2" spans="2:10" ht="15.75" customHeight="1">
      <c r="B2" s="94" t="s">
        <v>993</v>
      </c>
      <c r="C2" s="4"/>
      <c r="D2" s="1"/>
      <c r="E2" s="1"/>
      <c r="F2" s="1"/>
      <c r="G2" s="1"/>
      <c r="H2" s="1"/>
      <c r="I2" s="1"/>
      <c r="J2" s="1"/>
    </row>
    <row r="3" spans="2:10" ht="15.75" customHeight="1"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2:10" ht="15.75" customHeight="1">
      <c r="B4" s="6"/>
      <c r="C4" s="6"/>
      <c r="D4" s="6"/>
      <c r="E4" s="6"/>
      <c r="F4" s="6"/>
      <c r="G4" s="1"/>
      <c r="H4" s="7"/>
      <c r="I4" s="6"/>
      <c r="J4" s="6"/>
    </row>
    <row r="5" spans="2:10" ht="15.75" customHeight="1"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8"/>
      <c r="H5" s="9" t="s">
        <v>4</v>
      </c>
      <c r="I5" s="9" t="s">
        <v>9</v>
      </c>
      <c r="J5" s="9" t="s">
        <v>8</v>
      </c>
    </row>
    <row r="6" spans="2:10" ht="13.8">
      <c r="B6" s="26" t="s">
        <v>475</v>
      </c>
      <c r="C6" s="26" t="s">
        <v>1011</v>
      </c>
      <c r="D6" s="139">
        <v>265</v>
      </c>
      <c r="E6" s="139">
        <f>D6/11</f>
        <v>24.09090909090909</v>
      </c>
      <c r="F6" s="26" t="s">
        <v>20</v>
      </c>
      <c r="G6" s="8"/>
      <c r="H6" s="38">
        <v>45544</v>
      </c>
      <c r="I6" s="12">
        <v>295</v>
      </c>
      <c r="J6" s="11" t="s">
        <v>13</v>
      </c>
    </row>
    <row r="7" spans="2:10" ht="13.8">
      <c r="B7" s="26"/>
      <c r="C7" s="26"/>
      <c r="D7" s="139"/>
      <c r="E7" s="139"/>
      <c r="F7" s="26"/>
      <c r="G7" s="8"/>
      <c r="H7" s="95"/>
      <c r="I7" s="12"/>
      <c r="J7" s="11"/>
    </row>
    <row r="8" spans="2:10" ht="13.8">
      <c r="B8" s="26"/>
      <c r="C8" s="26"/>
      <c r="D8" s="28"/>
      <c r="E8" s="139"/>
      <c r="F8" s="26"/>
      <c r="G8" s="8"/>
      <c r="H8" s="11"/>
      <c r="I8" s="12"/>
      <c r="J8" s="11"/>
    </row>
    <row r="9" spans="2:10" ht="13.8">
      <c r="B9" s="26"/>
      <c r="C9" s="26"/>
      <c r="D9" s="139"/>
      <c r="E9" s="139"/>
      <c r="F9" s="26"/>
      <c r="G9" s="8"/>
      <c r="H9" s="11"/>
      <c r="I9" s="12"/>
      <c r="J9" s="11"/>
    </row>
    <row r="10" spans="2:10" ht="13.8">
      <c r="B10" s="26"/>
      <c r="C10" s="26"/>
      <c r="D10" s="139"/>
      <c r="E10" s="139"/>
      <c r="F10" s="26"/>
      <c r="G10" s="8"/>
      <c r="H10" s="11"/>
      <c r="I10" s="12"/>
      <c r="J10" s="11"/>
    </row>
    <row r="11" spans="2:10" ht="13.8">
      <c r="B11" s="26"/>
      <c r="C11" s="26"/>
      <c r="D11" s="28"/>
      <c r="E11" s="139"/>
      <c r="F11" s="26"/>
      <c r="G11" s="8"/>
      <c r="H11" s="11"/>
      <c r="I11" s="16"/>
      <c r="J11" s="11"/>
    </row>
    <row r="12" spans="2:10" ht="13.8">
      <c r="B12" s="26"/>
      <c r="C12" s="26"/>
      <c r="D12" s="28"/>
      <c r="E12" s="139"/>
      <c r="F12" s="26"/>
      <c r="G12" s="8"/>
      <c r="H12" s="11"/>
      <c r="I12" s="16"/>
      <c r="J12" s="11"/>
    </row>
    <row r="13" spans="2:10" ht="13.8">
      <c r="B13" s="26"/>
      <c r="C13" s="26"/>
      <c r="D13" s="28"/>
      <c r="E13" s="28"/>
      <c r="F13" s="26"/>
      <c r="G13" s="8"/>
      <c r="H13" s="96" t="s">
        <v>282</v>
      </c>
      <c r="I13" s="41">
        <f>SUM(I6:I10)</f>
        <v>295</v>
      </c>
      <c r="J13" s="40"/>
    </row>
    <row r="14" spans="2:10" ht="13.8">
      <c r="B14" s="144"/>
      <c r="C14" s="26"/>
      <c r="D14" s="28"/>
      <c r="E14" s="28"/>
      <c r="F14" s="26"/>
      <c r="G14" s="1"/>
      <c r="H14" s="1"/>
      <c r="I14" s="1"/>
      <c r="J14" s="1"/>
    </row>
    <row r="15" spans="2:10" ht="13.8">
      <c r="B15" s="144"/>
      <c r="C15" s="26"/>
      <c r="D15" s="182"/>
      <c r="E15" s="139"/>
      <c r="F15" s="26"/>
      <c r="G15" s="1"/>
      <c r="H15" s="1"/>
      <c r="I15" s="1"/>
      <c r="J15" s="1"/>
    </row>
    <row r="16" spans="2:10" ht="13.8">
      <c r="B16" s="183"/>
      <c r="C16" s="26"/>
      <c r="D16" s="184"/>
      <c r="E16" s="185"/>
      <c r="F16" s="26"/>
      <c r="G16" s="1"/>
      <c r="H16" s="1"/>
      <c r="I16" s="1"/>
      <c r="J16" s="1"/>
    </row>
    <row r="17" spans="2:10" ht="13.8">
      <c r="B17" s="25"/>
      <c r="C17" s="26"/>
      <c r="D17" s="184"/>
      <c r="E17" s="185"/>
      <c r="F17" s="26"/>
      <c r="G17" s="1"/>
      <c r="H17" s="1"/>
      <c r="I17" s="1"/>
      <c r="J17" s="1"/>
    </row>
    <row r="18" spans="2:10" ht="13.8">
      <c r="B18" s="25"/>
      <c r="C18" s="26"/>
      <c r="D18" s="184"/>
      <c r="E18" s="185"/>
      <c r="F18" s="26"/>
      <c r="G18" s="1"/>
      <c r="H18" s="1"/>
      <c r="I18" s="1"/>
      <c r="J18" s="1"/>
    </row>
    <row r="19" spans="2:10" ht="13.8">
      <c r="B19" s="132" t="s">
        <v>282</v>
      </c>
      <c r="C19" s="186"/>
      <c r="D19" s="187">
        <f>SUM(D6:D18)</f>
        <v>265</v>
      </c>
      <c r="E19" s="188">
        <f>SUM(E7:E14)</f>
        <v>0</v>
      </c>
      <c r="F19" s="186"/>
      <c r="G19" s="1"/>
      <c r="H19" s="1"/>
      <c r="I19" s="1"/>
      <c r="J19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8715-6285-45EA-B3E4-AC261AF4F71D}">
  <sheetPr codeName="Sheet29">
    <outlinePr summaryBelow="0" summaryRight="0"/>
  </sheetPr>
  <dimension ref="B2:J19"/>
  <sheetViews>
    <sheetView workbookViewId="0"/>
  </sheetViews>
  <sheetFormatPr defaultColWidth="12.6640625" defaultRowHeight="15.75" customHeight="1"/>
  <cols>
    <col min="1" max="2" width="12.6640625" style="2"/>
    <col min="3" max="3" width="23.21875" style="2" customWidth="1"/>
    <col min="4" max="16384" width="12.6640625" style="2"/>
  </cols>
  <sheetData>
    <row r="2" spans="2:10" ht="15.75" customHeight="1">
      <c r="B2" s="94" t="s">
        <v>993</v>
      </c>
      <c r="C2" s="4"/>
      <c r="D2" s="1"/>
      <c r="E2" s="1"/>
      <c r="F2" s="1"/>
      <c r="G2" s="1"/>
      <c r="H2" s="1"/>
      <c r="I2" s="1"/>
      <c r="J2" s="1"/>
    </row>
    <row r="3" spans="2:10" ht="15.75" customHeight="1"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2:10" ht="15.75" customHeight="1">
      <c r="B4" s="6"/>
      <c r="C4" s="6"/>
      <c r="D4" s="6"/>
      <c r="E4" s="6"/>
      <c r="F4" s="6"/>
      <c r="G4" s="1"/>
      <c r="H4" s="7"/>
      <c r="I4" s="6"/>
      <c r="J4" s="6"/>
    </row>
    <row r="5" spans="2:10" ht="15.75" customHeight="1"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8"/>
      <c r="H5" s="9" t="s">
        <v>4</v>
      </c>
      <c r="I5" s="9" t="s">
        <v>9</v>
      </c>
      <c r="J5" s="9" t="s">
        <v>8</v>
      </c>
    </row>
    <row r="6" spans="2:10" ht="13.8">
      <c r="B6" s="196">
        <v>45634</v>
      </c>
      <c r="C6" s="26" t="s">
        <v>1012</v>
      </c>
      <c r="D6" s="139">
        <v>97.86</v>
      </c>
      <c r="E6" s="139">
        <f>D6/11</f>
        <v>8.8963636363636365</v>
      </c>
      <c r="F6" s="26" t="s">
        <v>20</v>
      </c>
      <c r="G6" s="8"/>
      <c r="H6" s="38"/>
      <c r="I6" s="12"/>
      <c r="J6" s="11" t="s">
        <v>13</v>
      </c>
    </row>
    <row r="7" spans="2:10" ht="13.8">
      <c r="B7" s="26"/>
      <c r="C7" s="26"/>
      <c r="D7" s="139"/>
      <c r="E7" s="139"/>
      <c r="F7" s="26"/>
      <c r="G7" s="8"/>
      <c r="H7" s="95"/>
      <c r="I7" s="12"/>
      <c r="J7" s="11"/>
    </row>
    <row r="8" spans="2:10" ht="13.8">
      <c r="B8" s="26"/>
      <c r="C8" s="26"/>
      <c r="D8" s="28"/>
      <c r="E8" s="139"/>
      <c r="F8" s="26"/>
      <c r="G8" s="8"/>
      <c r="H8" s="11"/>
      <c r="I8" s="12"/>
      <c r="J8" s="11"/>
    </row>
    <row r="9" spans="2:10" ht="13.8">
      <c r="B9" s="26"/>
      <c r="C9" s="26"/>
      <c r="D9" s="139"/>
      <c r="E9" s="139"/>
      <c r="F9" s="26"/>
      <c r="G9" s="8"/>
      <c r="H9" s="11"/>
      <c r="I9" s="12"/>
      <c r="J9" s="11"/>
    </row>
    <row r="10" spans="2:10" ht="13.8">
      <c r="B10" s="26"/>
      <c r="C10" s="26"/>
      <c r="D10" s="139"/>
      <c r="E10" s="139"/>
      <c r="F10" s="26"/>
      <c r="G10" s="8"/>
      <c r="H10" s="11"/>
      <c r="I10" s="12"/>
      <c r="J10" s="11"/>
    </row>
    <row r="11" spans="2:10" ht="13.8">
      <c r="B11" s="26"/>
      <c r="C11" s="26"/>
      <c r="D11" s="28"/>
      <c r="E11" s="139"/>
      <c r="F11" s="26"/>
      <c r="G11" s="8"/>
      <c r="H11" s="11"/>
      <c r="I11" s="16"/>
      <c r="J11" s="11"/>
    </row>
    <row r="12" spans="2:10" ht="13.8">
      <c r="B12" s="26"/>
      <c r="C12" s="26"/>
      <c r="D12" s="28"/>
      <c r="E12" s="139"/>
      <c r="F12" s="26"/>
      <c r="G12" s="8"/>
      <c r="H12" s="11"/>
      <c r="I12" s="16"/>
      <c r="J12" s="11"/>
    </row>
    <row r="13" spans="2:10" ht="13.8">
      <c r="B13" s="26"/>
      <c r="C13" s="26"/>
      <c r="D13" s="28"/>
      <c r="E13" s="28"/>
      <c r="F13" s="26"/>
      <c r="G13" s="8"/>
      <c r="H13" s="96" t="s">
        <v>282</v>
      </c>
      <c r="I13" s="41">
        <f>SUM(I6:I10)</f>
        <v>0</v>
      </c>
      <c r="J13" s="40"/>
    </row>
    <row r="14" spans="2:10" ht="13.8">
      <c r="B14" s="144"/>
      <c r="C14" s="26"/>
      <c r="D14" s="28"/>
      <c r="E14" s="28"/>
      <c r="F14" s="26"/>
      <c r="G14" s="1"/>
      <c r="H14" s="1"/>
      <c r="I14" s="1"/>
      <c r="J14" s="1"/>
    </row>
    <row r="15" spans="2:10" ht="13.8">
      <c r="B15" s="144"/>
      <c r="C15" s="26"/>
      <c r="D15" s="182"/>
      <c r="E15" s="139"/>
      <c r="F15" s="26"/>
      <c r="G15" s="1"/>
      <c r="H15" s="1"/>
      <c r="I15" s="1"/>
      <c r="J15" s="1"/>
    </row>
    <row r="16" spans="2:10" ht="13.8">
      <c r="B16" s="183"/>
      <c r="C16" s="26"/>
      <c r="D16" s="184"/>
      <c r="E16" s="185"/>
      <c r="F16" s="26"/>
      <c r="G16" s="1"/>
      <c r="H16" s="1"/>
      <c r="I16" s="1"/>
      <c r="J16" s="1"/>
    </row>
    <row r="17" spans="2:10" ht="13.8">
      <c r="B17" s="25"/>
      <c r="C17" s="26"/>
      <c r="D17" s="184"/>
      <c r="E17" s="185"/>
      <c r="F17" s="26"/>
      <c r="G17" s="1"/>
      <c r="H17" s="1"/>
      <c r="I17" s="1"/>
      <c r="J17" s="1"/>
    </row>
    <row r="18" spans="2:10" ht="13.8">
      <c r="B18" s="25"/>
      <c r="C18" s="26"/>
      <c r="D18" s="184"/>
      <c r="E18" s="185"/>
      <c r="F18" s="26"/>
      <c r="G18" s="1"/>
      <c r="H18" s="1"/>
      <c r="I18" s="1"/>
      <c r="J18" s="1"/>
    </row>
    <row r="19" spans="2:10" ht="13.8">
      <c r="B19" s="132" t="s">
        <v>282</v>
      </c>
      <c r="C19" s="186"/>
      <c r="D19" s="187">
        <f>SUM(D6:D18)</f>
        <v>97.86</v>
      </c>
      <c r="E19" s="188">
        <f>SUM(E7:E14)</f>
        <v>0</v>
      </c>
      <c r="F19" s="186"/>
      <c r="G19" s="1"/>
      <c r="H19" s="1"/>
      <c r="I19" s="1"/>
      <c r="J19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15E9-62D2-4699-83B5-552C2A2A2DEE}">
  <sheetPr codeName="Sheet30">
    <outlinePr summaryBelow="0" summaryRight="0"/>
    <pageSetUpPr fitToPage="1"/>
  </sheetPr>
  <dimension ref="B2:K35"/>
  <sheetViews>
    <sheetView tabSelected="1" workbookViewId="0"/>
  </sheetViews>
  <sheetFormatPr defaultColWidth="12.6640625" defaultRowHeight="15.75" customHeight="1"/>
  <cols>
    <col min="1" max="1" width="2.88671875" style="2" customWidth="1"/>
    <col min="2" max="2" width="12.6640625" style="2"/>
    <col min="3" max="3" width="33.109375" style="2" customWidth="1"/>
    <col min="4" max="16384" width="12.6640625" style="2"/>
  </cols>
  <sheetData>
    <row r="2" spans="2:11" ht="15.75" customHeight="1">
      <c r="B2" s="94" t="s">
        <v>1013</v>
      </c>
      <c r="C2" s="4"/>
      <c r="D2" s="1"/>
      <c r="E2" s="1"/>
      <c r="F2" s="1"/>
      <c r="G2" s="1"/>
      <c r="H2" s="1"/>
      <c r="I2" s="1"/>
      <c r="J2" s="1"/>
    </row>
    <row r="3" spans="2:11" ht="15.75" customHeight="1"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2:11" ht="15.75" customHeight="1">
      <c r="B4" s="6"/>
      <c r="C4" s="6"/>
      <c r="D4" s="6"/>
      <c r="E4" s="6"/>
      <c r="F4" s="6"/>
      <c r="G4" s="1"/>
      <c r="H4" s="7" t="s">
        <v>762</v>
      </c>
      <c r="I4" s="6"/>
      <c r="J4" s="6"/>
    </row>
    <row r="5" spans="2:11" ht="15.75" customHeight="1"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8"/>
      <c r="H5" s="9" t="s">
        <v>4</v>
      </c>
      <c r="I5" s="9" t="s">
        <v>9</v>
      </c>
      <c r="J5" s="9" t="s">
        <v>8</v>
      </c>
      <c r="K5" s="10" t="s">
        <v>981</v>
      </c>
    </row>
    <row r="6" spans="2:11" ht="13.8">
      <c r="B6" s="144">
        <v>45634</v>
      </c>
      <c r="C6" s="26" t="s">
        <v>1012</v>
      </c>
      <c r="D6" s="139">
        <v>97.86</v>
      </c>
      <c r="E6" s="139">
        <f t="shared" ref="E6:E18" si="0">D6/11</f>
        <v>8.8963636363636365</v>
      </c>
      <c r="F6" s="26" t="s">
        <v>20</v>
      </c>
      <c r="G6" s="8"/>
      <c r="H6" s="11" t="s">
        <v>1014</v>
      </c>
      <c r="I6" s="12">
        <v>19750</v>
      </c>
      <c r="J6" s="11" t="s">
        <v>13</v>
      </c>
      <c r="K6" s="11">
        <v>4</v>
      </c>
    </row>
    <row r="7" spans="2:11" ht="13.8">
      <c r="B7" s="26" t="s">
        <v>53</v>
      </c>
      <c r="C7" s="26" t="s">
        <v>1015</v>
      </c>
      <c r="D7" s="139">
        <v>1106.1199999999999</v>
      </c>
      <c r="E7" s="139">
        <f t="shared" si="0"/>
        <v>100.55636363636363</v>
      </c>
      <c r="F7" s="26" t="s">
        <v>20</v>
      </c>
      <c r="G7" s="8"/>
      <c r="H7" s="95"/>
      <c r="I7" s="12"/>
      <c r="J7" s="11"/>
      <c r="K7" s="11"/>
    </row>
    <row r="8" spans="2:11" ht="13.8">
      <c r="B8" s="26" t="s">
        <v>59</v>
      </c>
      <c r="C8" s="26" t="s">
        <v>1016</v>
      </c>
      <c r="D8" s="28">
        <v>173.45</v>
      </c>
      <c r="E8" s="139">
        <f t="shared" si="0"/>
        <v>15.768181818181818</v>
      </c>
      <c r="F8" s="26" t="s">
        <v>20</v>
      </c>
      <c r="G8" s="8"/>
      <c r="H8" s="11"/>
      <c r="I8" s="12"/>
      <c r="J8" s="11"/>
      <c r="K8" s="11"/>
    </row>
    <row r="9" spans="2:11" ht="13.8">
      <c r="B9" s="26" t="s">
        <v>59</v>
      </c>
      <c r="C9" s="26" t="s">
        <v>1017</v>
      </c>
      <c r="D9" s="28">
        <v>184.4</v>
      </c>
      <c r="E9" s="139">
        <f t="shared" si="0"/>
        <v>16.763636363636365</v>
      </c>
      <c r="F9" s="26" t="s">
        <v>20</v>
      </c>
      <c r="G9" s="8"/>
      <c r="H9" s="11"/>
      <c r="I9" s="12"/>
      <c r="J9" s="11"/>
      <c r="K9" s="11"/>
    </row>
    <row r="10" spans="2:11" ht="13.8">
      <c r="B10" s="26" t="s">
        <v>59</v>
      </c>
      <c r="C10" s="26" t="s">
        <v>1018</v>
      </c>
      <c r="D10" s="28">
        <v>880</v>
      </c>
      <c r="E10" s="139">
        <f t="shared" si="0"/>
        <v>80</v>
      </c>
      <c r="F10" s="26" t="s">
        <v>13</v>
      </c>
      <c r="G10" s="8"/>
      <c r="H10" s="11"/>
      <c r="I10" s="12"/>
      <c r="J10" s="11"/>
      <c r="K10" s="11"/>
    </row>
    <row r="11" spans="2:11" ht="13.8">
      <c r="B11" s="26" t="s">
        <v>59</v>
      </c>
      <c r="C11" s="26" t="s">
        <v>1019</v>
      </c>
      <c r="D11" s="28">
        <v>938.95</v>
      </c>
      <c r="E11" s="139">
        <f t="shared" si="0"/>
        <v>85.359090909090909</v>
      </c>
      <c r="F11" s="26" t="s">
        <v>13</v>
      </c>
      <c r="G11" s="8"/>
      <c r="H11" s="11"/>
      <c r="I11" s="12"/>
      <c r="J11" s="11"/>
      <c r="K11" s="11"/>
    </row>
    <row r="12" spans="2:11" ht="13.8">
      <c r="B12" s="26" t="s">
        <v>59</v>
      </c>
      <c r="C12" s="26" t="s">
        <v>1020</v>
      </c>
      <c r="D12" s="28">
        <v>168.87</v>
      </c>
      <c r="E12" s="139">
        <f t="shared" si="0"/>
        <v>15.351818181818182</v>
      </c>
      <c r="F12" s="26" t="s">
        <v>13</v>
      </c>
      <c r="G12" s="8"/>
      <c r="H12" s="11"/>
      <c r="I12" s="12"/>
      <c r="J12" s="11"/>
      <c r="K12" s="11"/>
    </row>
    <row r="13" spans="2:11" ht="13.8">
      <c r="B13" s="26" t="s">
        <v>507</v>
      </c>
      <c r="C13" s="26" t="s">
        <v>1021</v>
      </c>
      <c r="D13" s="28">
        <v>368.6</v>
      </c>
      <c r="E13" s="139">
        <f t="shared" si="0"/>
        <v>33.509090909090908</v>
      </c>
      <c r="F13" s="26" t="s">
        <v>13</v>
      </c>
      <c r="G13" s="8"/>
      <c r="H13" s="11"/>
      <c r="I13" s="12"/>
      <c r="J13" s="11"/>
      <c r="K13" s="11"/>
    </row>
    <row r="14" spans="2:11" ht="13.8">
      <c r="B14" s="26" t="s">
        <v>273</v>
      </c>
      <c r="C14" s="26" t="s">
        <v>1022</v>
      </c>
      <c r="D14" s="28">
        <v>746</v>
      </c>
      <c r="E14" s="139">
        <f t="shared" si="0"/>
        <v>67.818181818181813</v>
      </c>
      <c r="F14" s="26" t="s">
        <v>13</v>
      </c>
      <c r="G14" s="8"/>
      <c r="H14" s="11"/>
      <c r="I14" s="12"/>
      <c r="J14" s="11"/>
      <c r="K14" s="11"/>
    </row>
    <row r="15" spans="2:11" ht="13.8">
      <c r="B15" s="26" t="s">
        <v>273</v>
      </c>
      <c r="C15" s="26" t="s">
        <v>71</v>
      </c>
      <c r="D15" s="28">
        <v>112.26</v>
      </c>
      <c r="E15" s="139">
        <f t="shared" si="0"/>
        <v>10.205454545454545</v>
      </c>
      <c r="F15" s="26" t="s">
        <v>13</v>
      </c>
      <c r="G15" s="8"/>
      <c r="H15" s="11"/>
      <c r="I15" s="12"/>
      <c r="J15" s="11"/>
      <c r="K15" s="11"/>
    </row>
    <row r="16" spans="2:11" ht="13.8">
      <c r="B16" s="26" t="s">
        <v>61</v>
      </c>
      <c r="C16" s="26" t="s">
        <v>1023</v>
      </c>
      <c r="D16" s="28">
        <v>30.94</v>
      </c>
      <c r="E16" s="139">
        <f t="shared" si="0"/>
        <v>2.812727272727273</v>
      </c>
      <c r="F16" s="26" t="s">
        <v>13</v>
      </c>
      <c r="G16" s="8"/>
      <c r="H16" s="11"/>
      <c r="I16" s="12"/>
      <c r="J16" s="11"/>
      <c r="K16" s="11"/>
    </row>
    <row r="17" spans="2:11" ht="13.8">
      <c r="B17" s="26" t="s">
        <v>1024</v>
      </c>
      <c r="C17" s="26" t="s">
        <v>1019</v>
      </c>
      <c r="D17" s="28">
        <v>155</v>
      </c>
      <c r="E17" s="139">
        <f t="shared" si="0"/>
        <v>14.090909090909092</v>
      </c>
      <c r="F17" s="26" t="s">
        <v>13</v>
      </c>
      <c r="G17" s="8"/>
      <c r="H17" s="11"/>
      <c r="I17" s="12"/>
      <c r="J17" s="11"/>
      <c r="K17" s="11"/>
    </row>
    <row r="18" spans="2:11" ht="13.8">
      <c r="B18" s="26" t="s">
        <v>1024</v>
      </c>
      <c r="C18" s="26" t="s">
        <v>1025</v>
      </c>
      <c r="D18" s="28">
        <v>967.08</v>
      </c>
      <c r="E18" s="139">
        <f t="shared" si="0"/>
        <v>87.916363636363641</v>
      </c>
      <c r="F18" s="26" t="s">
        <v>13</v>
      </c>
      <c r="G18" s="8"/>
      <c r="H18" s="11"/>
      <c r="I18" s="12"/>
      <c r="J18" s="11"/>
      <c r="K18" s="11"/>
    </row>
    <row r="19" spans="2:11" ht="13.8">
      <c r="B19" s="26" t="s">
        <v>1024</v>
      </c>
      <c r="C19" s="26" t="s">
        <v>132</v>
      </c>
      <c r="D19" s="28">
        <v>980</v>
      </c>
      <c r="E19" s="139">
        <v>0</v>
      </c>
      <c r="F19" s="26" t="s">
        <v>23</v>
      </c>
      <c r="G19" s="8"/>
      <c r="H19" s="11"/>
      <c r="I19" s="12"/>
      <c r="J19" s="11"/>
      <c r="K19" s="11"/>
    </row>
    <row r="20" spans="2:11" ht="13.8">
      <c r="B20" s="26" t="s">
        <v>1024</v>
      </c>
      <c r="C20" s="26" t="s">
        <v>1026</v>
      </c>
      <c r="D20" s="139">
        <v>1800</v>
      </c>
      <c r="E20" s="139">
        <v>0</v>
      </c>
      <c r="F20" s="26" t="s">
        <v>23</v>
      </c>
      <c r="G20" s="8"/>
      <c r="H20" s="11"/>
      <c r="I20" s="12"/>
      <c r="J20" s="11"/>
      <c r="K20" s="11"/>
    </row>
    <row r="21" spans="2:11" ht="13.8">
      <c r="B21" s="26" t="s">
        <v>1024</v>
      </c>
      <c r="C21" s="26" t="s">
        <v>1023</v>
      </c>
      <c r="D21" s="139">
        <v>141.63999999999999</v>
      </c>
      <c r="E21" s="139">
        <f t="shared" ref="E21:E23" si="1">D21/11</f>
        <v>12.876363636363635</v>
      </c>
      <c r="F21" s="26" t="s">
        <v>13</v>
      </c>
      <c r="G21" s="8"/>
      <c r="H21" s="11"/>
      <c r="I21" s="12"/>
      <c r="J21" s="11"/>
      <c r="K21" s="11"/>
    </row>
    <row r="22" spans="2:11" ht="13.8">
      <c r="B22" s="26" t="s">
        <v>64</v>
      </c>
      <c r="C22" s="26" t="s">
        <v>1027</v>
      </c>
      <c r="D22" s="139">
        <v>962.5</v>
      </c>
      <c r="E22" s="139">
        <f t="shared" si="1"/>
        <v>87.5</v>
      </c>
      <c r="F22" s="26" t="s">
        <v>13</v>
      </c>
      <c r="G22" s="8"/>
      <c r="H22" s="11"/>
      <c r="I22" s="12"/>
      <c r="J22" s="11"/>
      <c r="K22" s="11"/>
    </row>
    <row r="23" spans="2:11" ht="13.8">
      <c r="B23" s="26" t="s">
        <v>64</v>
      </c>
      <c r="C23" s="26" t="s">
        <v>1028</v>
      </c>
      <c r="D23" s="139">
        <v>1168.75</v>
      </c>
      <c r="E23" s="139">
        <f t="shared" si="1"/>
        <v>106.25</v>
      </c>
      <c r="F23" s="26" t="s">
        <v>13</v>
      </c>
      <c r="G23" s="8"/>
      <c r="H23" s="11"/>
      <c r="I23" s="12"/>
      <c r="J23" s="11"/>
      <c r="K23" s="11"/>
    </row>
    <row r="24" spans="2:11" ht="13.8">
      <c r="B24" s="26" t="s">
        <v>64</v>
      </c>
      <c r="C24" s="26" t="s">
        <v>57</v>
      </c>
      <c r="D24" s="28">
        <v>250</v>
      </c>
      <c r="E24" s="139">
        <v>0</v>
      </c>
      <c r="F24" s="26" t="s">
        <v>23</v>
      </c>
      <c r="G24" s="8"/>
      <c r="H24" s="11"/>
      <c r="I24" s="16"/>
      <c r="J24" s="11"/>
      <c r="K24" s="11"/>
    </row>
    <row r="25" spans="2:11" ht="13.8">
      <c r="B25" s="26" t="s">
        <v>687</v>
      </c>
      <c r="C25" s="26" t="s">
        <v>1029</v>
      </c>
      <c r="D25" s="28">
        <v>80</v>
      </c>
      <c r="E25" s="139">
        <f t="shared" ref="E25:E27" si="2">D25/11</f>
        <v>7.2727272727272725</v>
      </c>
      <c r="F25" s="26" t="s">
        <v>20</v>
      </c>
      <c r="G25" s="8"/>
      <c r="H25" s="11"/>
      <c r="I25" s="16"/>
      <c r="J25" s="11"/>
      <c r="K25" s="11"/>
    </row>
    <row r="26" spans="2:11" ht="13.8">
      <c r="B26" s="26" t="s">
        <v>687</v>
      </c>
      <c r="C26" s="26" t="s">
        <v>1030</v>
      </c>
      <c r="D26" s="28">
        <v>2475</v>
      </c>
      <c r="E26" s="139">
        <f t="shared" si="2"/>
        <v>225</v>
      </c>
      <c r="F26" s="26" t="s">
        <v>13</v>
      </c>
      <c r="G26" s="8"/>
      <c r="H26" s="96" t="s">
        <v>282</v>
      </c>
      <c r="I26" s="41">
        <f>SUM(I6:I23)</f>
        <v>19750</v>
      </c>
      <c r="J26" s="40"/>
    </row>
    <row r="27" spans="2:11" ht="13.8">
      <c r="B27" s="180" t="s">
        <v>687</v>
      </c>
      <c r="C27" s="26" t="s">
        <v>1023</v>
      </c>
      <c r="D27" s="28">
        <v>188.99</v>
      </c>
      <c r="E27" s="139">
        <f t="shared" si="2"/>
        <v>17.180909090909093</v>
      </c>
      <c r="F27" s="26" t="s">
        <v>13</v>
      </c>
      <c r="G27" s="1"/>
      <c r="H27" s="1"/>
      <c r="I27" s="1"/>
      <c r="J27" s="1"/>
    </row>
    <row r="28" spans="2:11" ht="13.8">
      <c r="B28" s="180" t="s">
        <v>66</v>
      </c>
      <c r="C28" s="26" t="s">
        <v>1031</v>
      </c>
      <c r="D28" s="28">
        <v>2400</v>
      </c>
      <c r="E28" s="28">
        <v>0</v>
      </c>
      <c r="F28" s="26" t="s">
        <v>23</v>
      </c>
      <c r="G28" s="1"/>
      <c r="H28" s="1"/>
      <c r="I28" s="1"/>
      <c r="J28" s="1"/>
    </row>
    <row r="29" spans="2:11" ht="13.8">
      <c r="B29" s="180" t="s">
        <v>72</v>
      </c>
      <c r="C29" s="26" t="s">
        <v>1032</v>
      </c>
      <c r="D29" s="182">
        <v>1340.63</v>
      </c>
      <c r="E29" s="139">
        <f>D29/11</f>
        <v>121.87545454545456</v>
      </c>
      <c r="F29" s="26" t="s">
        <v>13</v>
      </c>
      <c r="G29" s="1"/>
      <c r="H29" s="1"/>
      <c r="I29" s="1"/>
      <c r="J29" s="1"/>
    </row>
    <row r="30" spans="2:11" ht="13.8">
      <c r="B30" s="183"/>
      <c r="C30" s="26"/>
      <c r="D30" s="184"/>
      <c r="E30" s="185"/>
      <c r="F30" s="26"/>
      <c r="G30" s="1"/>
      <c r="H30" s="1"/>
      <c r="I30" s="1"/>
      <c r="J30" s="1"/>
    </row>
    <row r="31" spans="2:11" ht="13.8">
      <c r="B31" s="183"/>
      <c r="C31" s="26"/>
      <c r="D31" s="184"/>
      <c r="E31" s="185"/>
      <c r="F31" s="26"/>
      <c r="G31" s="1"/>
      <c r="H31" s="1"/>
      <c r="I31" s="1"/>
      <c r="J31" s="1"/>
    </row>
    <row r="32" spans="2:11" ht="13.8">
      <c r="B32" s="132" t="s">
        <v>282</v>
      </c>
      <c r="C32" s="186"/>
      <c r="D32" s="187">
        <f>SUM(D6:D31)</f>
        <v>17717.039999999997</v>
      </c>
      <c r="E32" s="188">
        <f>SUM(E7:E28)</f>
        <v>986.23181818181808</v>
      </c>
      <c r="F32" s="186"/>
      <c r="G32" s="1"/>
      <c r="H32" s="1"/>
      <c r="I32" s="1"/>
      <c r="J32" s="1"/>
    </row>
    <row r="35" spans="3:4" ht="13.8">
      <c r="C35" s="42" t="s">
        <v>1033</v>
      </c>
      <c r="D35" s="63">
        <v>19750</v>
      </c>
    </row>
  </sheetData>
  <dataValidations count="1">
    <dataValidation type="list" allowBlank="1" showErrorMessage="1" sqref="F6:F29" xr:uid="{0DA20317-E76A-4F95-9196-B6563BD15FFC}">
      <formula1>"CARD,TRANSFER,CASH"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513A-332E-4519-B678-4A784EAEF26B}">
  <sheetPr codeName="Sheet31">
    <outlinePr summaryBelow="0" summaryRight="0"/>
  </sheetPr>
  <dimension ref="A1:J1012"/>
  <sheetViews>
    <sheetView workbookViewId="0"/>
  </sheetViews>
  <sheetFormatPr defaultColWidth="12.6640625" defaultRowHeight="15" customHeight="1"/>
  <cols>
    <col min="1" max="1" width="2.88671875" style="2" customWidth="1"/>
    <col min="2" max="2" width="12.6640625" style="2" customWidth="1"/>
    <col min="3" max="3" width="40" style="2" customWidth="1"/>
    <col min="4" max="6" width="12.6640625" style="2" customWidth="1"/>
    <col min="7" max="16384" width="12.6640625" style="2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3" t="s">
        <v>1034</v>
      </c>
      <c r="C2" s="4"/>
      <c r="D2" s="4"/>
      <c r="E2" s="4"/>
      <c r="F2" s="1"/>
      <c r="G2" s="1"/>
      <c r="H2" s="1"/>
      <c r="I2" s="1"/>
      <c r="J2" s="1"/>
    </row>
    <row r="3" spans="1:10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</row>
    <row r="4" spans="1:10" ht="15.75" customHeight="1">
      <c r="A4" s="1"/>
      <c r="B4" s="6"/>
      <c r="C4" s="6"/>
      <c r="D4" s="6"/>
      <c r="E4" s="6"/>
      <c r="F4" s="6"/>
      <c r="G4" s="1"/>
      <c r="H4" s="7"/>
      <c r="I4" s="6"/>
      <c r="J4" s="6"/>
    </row>
    <row r="5" spans="1:10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</row>
    <row r="6" spans="1:10" ht="15.75" customHeight="1">
      <c r="A6" s="8"/>
      <c r="B6" s="15">
        <v>45839</v>
      </c>
      <c r="C6" s="11" t="s">
        <v>1035</v>
      </c>
      <c r="D6" s="12">
        <v>660</v>
      </c>
      <c r="E6" s="12">
        <f>D6/11</f>
        <v>60</v>
      </c>
      <c r="F6" s="147" t="s">
        <v>907</v>
      </c>
      <c r="G6" s="13"/>
      <c r="H6" s="38"/>
      <c r="I6" s="12"/>
      <c r="J6" s="11"/>
    </row>
    <row r="7" spans="1:10" ht="15.75" customHeight="1">
      <c r="A7" s="8"/>
      <c r="B7" s="14" t="s">
        <v>212</v>
      </c>
      <c r="C7" s="11" t="s">
        <v>1036</v>
      </c>
      <c r="D7" s="12">
        <v>28600</v>
      </c>
      <c r="E7" s="12">
        <f>D7/11</f>
        <v>2600</v>
      </c>
      <c r="F7" s="11" t="s">
        <v>13</v>
      </c>
      <c r="G7" s="13"/>
      <c r="H7" s="38"/>
      <c r="I7" s="12"/>
      <c r="J7" s="11"/>
    </row>
    <row r="8" spans="1:10" ht="15.75" customHeight="1">
      <c r="A8" s="8"/>
      <c r="B8" s="122">
        <v>45718</v>
      </c>
      <c r="C8" s="11" t="s">
        <v>1037</v>
      </c>
      <c r="D8" s="12">
        <v>864.34</v>
      </c>
      <c r="E8" s="12">
        <f t="shared" ref="E8:E16" si="0">D8/11</f>
        <v>78.576363636363638</v>
      </c>
      <c r="F8" s="11" t="s">
        <v>690</v>
      </c>
      <c r="G8" s="8"/>
      <c r="H8" s="38"/>
      <c r="I8" s="12"/>
      <c r="J8" s="11"/>
    </row>
    <row r="9" spans="1:10" ht="15.75" customHeight="1">
      <c r="A9" s="8"/>
      <c r="B9" s="122">
        <v>45749</v>
      </c>
      <c r="C9" s="11" t="s">
        <v>1038</v>
      </c>
      <c r="D9" s="12">
        <v>79.459999999999994</v>
      </c>
      <c r="E9" s="12">
        <f t="shared" si="0"/>
        <v>7.2236363636363627</v>
      </c>
      <c r="F9" s="11" t="s">
        <v>690</v>
      </c>
      <c r="G9" s="8"/>
      <c r="H9" s="38"/>
      <c r="I9" s="12"/>
      <c r="J9" s="11"/>
    </row>
    <row r="10" spans="1:10" ht="15.75" customHeight="1">
      <c r="A10" s="8"/>
      <c r="B10" s="122">
        <v>45749</v>
      </c>
      <c r="C10" s="11" t="s">
        <v>104</v>
      </c>
      <c r="D10" s="12">
        <v>95.4</v>
      </c>
      <c r="E10" s="12">
        <f t="shared" si="0"/>
        <v>8.6727272727272737</v>
      </c>
      <c r="F10" s="147" t="s">
        <v>907</v>
      </c>
      <c r="G10" s="8"/>
      <c r="H10" s="11"/>
      <c r="I10" s="16"/>
      <c r="J10" s="11"/>
    </row>
    <row r="11" spans="1:10" ht="15.75" customHeight="1">
      <c r="A11" s="8"/>
      <c r="B11" s="122">
        <v>45749</v>
      </c>
      <c r="C11" s="11" t="s">
        <v>1039</v>
      </c>
      <c r="D11" s="12">
        <v>37.19</v>
      </c>
      <c r="E11" s="12">
        <f t="shared" si="0"/>
        <v>3.3809090909090909</v>
      </c>
      <c r="F11" s="11" t="s">
        <v>690</v>
      </c>
      <c r="G11" s="8"/>
      <c r="H11" s="11"/>
      <c r="I11" s="16"/>
      <c r="J11" s="11"/>
    </row>
    <row r="12" spans="1:10" ht="15.75" customHeight="1">
      <c r="A12" s="8"/>
      <c r="B12" s="122">
        <v>45840</v>
      </c>
      <c r="C12" s="11" t="s">
        <v>1040</v>
      </c>
      <c r="D12" s="12">
        <v>100.17</v>
      </c>
      <c r="E12" s="12">
        <f t="shared" si="0"/>
        <v>9.1063636363636373</v>
      </c>
      <c r="F12" s="11" t="s">
        <v>690</v>
      </c>
      <c r="G12" s="8"/>
      <c r="H12" s="11"/>
      <c r="I12" s="16"/>
      <c r="J12" s="11"/>
    </row>
    <row r="13" spans="1:10" ht="15.75" customHeight="1">
      <c r="A13" s="8"/>
      <c r="B13" s="122">
        <v>45840</v>
      </c>
      <c r="C13" s="11" t="s">
        <v>1041</v>
      </c>
      <c r="D13" s="12">
        <v>23.09</v>
      </c>
      <c r="E13" s="12">
        <f t="shared" si="0"/>
        <v>2.0990909090909091</v>
      </c>
      <c r="F13" s="11" t="s">
        <v>690</v>
      </c>
      <c r="G13" s="8"/>
      <c r="H13" s="11"/>
      <c r="I13" s="16"/>
      <c r="J13" s="11"/>
    </row>
    <row r="14" spans="1:10" ht="15.75" customHeight="1">
      <c r="A14" s="8"/>
      <c r="B14" s="122">
        <v>45902</v>
      </c>
      <c r="C14" s="11" t="s">
        <v>1042</v>
      </c>
      <c r="D14" s="12">
        <v>750</v>
      </c>
      <c r="E14" s="12">
        <f t="shared" si="0"/>
        <v>68.181818181818187</v>
      </c>
      <c r="F14" s="11" t="s">
        <v>23</v>
      </c>
      <c r="G14" s="8"/>
      <c r="H14" s="11"/>
      <c r="I14" s="16"/>
      <c r="J14" s="11"/>
    </row>
    <row r="15" spans="1:10" ht="15.75" customHeight="1">
      <c r="A15" s="8"/>
      <c r="B15" s="122">
        <v>45902</v>
      </c>
      <c r="C15" s="11" t="s">
        <v>1043</v>
      </c>
      <c r="D15" s="12">
        <v>554.70000000000005</v>
      </c>
      <c r="E15" s="12">
        <f t="shared" si="0"/>
        <v>50.427272727272729</v>
      </c>
      <c r="F15" s="147" t="s">
        <v>907</v>
      </c>
      <c r="G15" s="8"/>
      <c r="H15" s="11"/>
      <c r="I15" s="16"/>
      <c r="J15" s="11"/>
    </row>
    <row r="16" spans="1:10" ht="15.75" customHeight="1">
      <c r="A16" s="8"/>
      <c r="B16" s="122">
        <v>45902</v>
      </c>
      <c r="C16" s="11" t="s">
        <v>1044</v>
      </c>
      <c r="D16" s="12">
        <v>1375</v>
      </c>
      <c r="E16" s="12">
        <f t="shared" si="0"/>
        <v>125</v>
      </c>
      <c r="F16" s="147" t="s">
        <v>907</v>
      </c>
      <c r="G16" s="8"/>
      <c r="H16" s="11"/>
      <c r="I16" s="16"/>
      <c r="J16" s="11"/>
    </row>
    <row r="17" spans="1:10" ht="15.75" customHeight="1">
      <c r="A17" s="8"/>
      <c r="B17" s="122">
        <v>45902</v>
      </c>
      <c r="C17" s="11" t="s">
        <v>1045</v>
      </c>
      <c r="D17" s="12">
        <v>250</v>
      </c>
      <c r="E17" s="12">
        <v>0</v>
      </c>
      <c r="F17" s="11" t="s">
        <v>23</v>
      </c>
      <c r="G17" s="8"/>
      <c r="H17" s="11"/>
      <c r="I17" s="16"/>
      <c r="J17" s="11"/>
    </row>
    <row r="18" spans="1:10" ht="15.75" customHeight="1">
      <c r="A18" s="8"/>
      <c r="B18" s="122">
        <v>45932</v>
      </c>
      <c r="C18" s="11" t="s">
        <v>1046</v>
      </c>
      <c r="D18" s="12">
        <v>654.5</v>
      </c>
      <c r="E18" s="12">
        <f t="shared" ref="E18:E24" si="1">D18/11</f>
        <v>59.5</v>
      </c>
      <c r="F18" s="11" t="s">
        <v>690</v>
      </c>
      <c r="G18" s="8"/>
      <c r="H18" s="11"/>
      <c r="I18" s="16"/>
      <c r="J18" s="11"/>
    </row>
    <row r="19" spans="1:10" ht="15.75" customHeight="1">
      <c r="A19" s="8"/>
      <c r="B19" s="32">
        <v>45963</v>
      </c>
      <c r="C19" s="11" t="s">
        <v>1047</v>
      </c>
      <c r="D19" s="16">
        <v>248.25</v>
      </c>
      <c r="E19" s="12">
        <f t="shared" si="1"/>
        <v>22.568181818181817</v>
      </c>
      <c r="F19" s="11" t="s">
        <v>690</v>
      </c>
      <c r="G19" s="8"/>
      <c r="H19" s="11"/>
      <c r="I19" s="16"/>
      <c r="J19" s="11"/>
    </row>
    <row r="20" spans="1:10" ht="15.75" customHeight="1">
      <c r="A20" s="8"/>
      <c r="B20" s="32">
        <v>45963</v>
      </c>
      <c r="C20" s="11" t="s">
        <v>1048</v>
      </c>
      <c r="D20" s="16">
        <v>189.41</v>
      </c>
      <c r="E20" s="12">
        <f t="shared" si="1"/>
        <v>17.219090909090909</v>
      </c>
      <c r="F20" s="11" t="s">
        <v>690</v>
      </c>
      <c r="G20" s="8"/>
      <c r="H20" s="11"/>
      <c r="I20" s="16"/>
      <c r="J20" s="11"/>
    </row>
    <row r="21" spans="1:10" ht="15.75" customHeight="1">
      <c r="A21" s="8"/>
      <c r="B21" s="32">
        <v>45963</v>
      </c>
      <c r="C21" s="11" t="s">
        <v>1049</v>
      </c>
      <c r="D21" s="16">
        <v>210.74</v>
      </c>
      <c r="E21" s="12">
        <f t="shared" si="1"/>
        <v>19.15818181818182</v>
      </c>
      <c r="F21" s="11" t="s">
        <v>690</v>
      </c>
      <c r="G21" s="8"/>
      <c r="H21" s="11"/>
      <c r="I21" s="16"/>
      <c r="J21" s="11"/>
    </row>
    <row r="22" spans="1:10" ht="15.75" customHeight="1">
      <c r="A22" s="8"/>
      <c r="B22" s="32">
        <v>45993</v>
      </c>
      <c r="C22" s="11" t="s">
        <v>1048</v>
      </c>
      <c r="D22" s="16">
        <v>147.69</v>
      </c>
      <c r="E22" s="12">
        <f t="shared" si="1"/>
        <v>13.426363636363636</v>
      </c>
      <c r="F22" s="11" t="s">
        <v>690</v>
      </c>
      <c r="G22" s="8"/>
      <c r="H22" s="11"/>
      <c r="I22" s="16"/>
      <c r="J22" s="11"/>
    </row>
    <row r="23" spans="1:10" ht="15.75" customHeight="1">
      <c r="A23" s="8"/>
      <c r="B23" s="14" t="s">
        <v>1050</v>
      </c>
      <c r="C23" s="11" t="s">
        <v>1051</v>
      </c>
      <c r="D23" s="16">
        <v>285.17</v>
      </c>
      <c r="E23" s="12">
        <f t="shared" si="1"/>
        <v>25.924545454545456</v>
      </c>
      <c r="F23" s="11" t="s">
        <v>690</v>
      </c>
      <c r="G23" s="8"/>
      <c r="H23" s="11"/>
      <c r="I23" s="16"/>
      <c r="J23" s="11"/>
    </row>
    <row r="24" spans="1:10" ht="15.75" customHeight="1">
      <c r="A24" s="8"/>
      <c r="B24" s="14" t="s">
        <v>1052</v>
      </c>
      <c r="C24" s="11" t="s">
        <v>1053</v>
      </c>
      <c r="D24" s="16">
        <v>262.39999999999998</v>
      </c>
      <c r="E24" s="12">
        <f t="shared" si="1"/>
        <v>23.854545454545452</v>
      </c>
      <c r="F24" s="11" t="s">
        <v>690</v>
      </c>
      <c r="G24" s="8"/>
      <c r="H24" s="11"/>
      <c r="I24" s="16"/>
      <c r="J24" s="11"/>
    </row>
    <row r="25" spans="1:10" ht="15.75" customHeight="1">
      <c r="A25" s="8"/>
      <c r="B25" s="14" t="s">
        <v>225</v>
      </c>
      <c r="C25" s="11" t="s">
        <v>1054</v>
      </c>
      <c r="D25" s="16">
        <v>1250</v>
      </c>
      <c r="E25" s="16">
        <v>0</v>
      </c>
      <c r="F25" s="11" t="s">
        <v>23</v>
      </c>
      <c r="G25" s="8"/>
      <c r="H25" s="11"/>
      <c r="I25" s="16"/>
      <c r="J25" s="11"/>
    </row>
    <row r="26" spans="1:10" ht="15.75" customHeight="1">
      <c r="A26" s="8"/>
      <c r="B26" s="95"/>
      <c r="C26" s="11"/>
      <c r="D26" s="16"/>
      <c r="E26" s="16"/>
      <c r="F26" s="11"/>
      <c r="G26" s="8"/>
      <c r="H26" s="11"/>
      <c r="I26" s="16"/>
      <c r="J26" s="11"/>
    </row>
    <row r="27" spans="1:10" ht="15.75" customHeight="1">
      <c r="A27" s="8"/>
      <c r="B27" s="95"/>
      <c r="C27" s="11"/>
      <c r="D27" s="16"/>
      <c r="E27" s="16"/>
      <c r="F27" s="11"/>
      <c r="G27" s="8"/>
      <c r="H27" s="11"/>
      <c r="I27" s="16"/>
      <c r="J27" s="11"/>
    </row>
    <row r="28" spans="1:10" ht="15.75" customHeight="1">
      <c r="A28" s="8"/>
      <c r="B28" s="95"/>
      <c r="C28" s="11"/>
      <c r="D28" s="16"/>
      <c r="E28" s="16"/>
      <c r="F28" s="11"/>
      <c r="G28" s="8"/>
      <c r="H28" s="11"/>
      <c r="I28" s="16"/>
      <c r="J28" s="11"/>
    </row>
    <row r="29" spans="1:10" ht="15.75" customHeight="1">
      <c r="A29" s="8"/>
      <c r="B29" s="95"/>
      <c r="C29" s="11"/>
      <c r="D29" s="16"/>
      <c r="E29" s="16"/>
      <c r="F29" s="11"/>
      <c r="G29" s="8"/>
      <c r="H29" s="11"/>
      <c r="I29" s="16"/>
      <c r="J29" s="11"/>
    </row>
    <row r="30" spans="1:10" ht="15.75" customHeight="1">
      <c r="A30" s="8"/>
      <c r="B30" s="95"/>
      <c r="C30" s="11"/>
      <c r="D30" s="16"/>
      <c r="E30" s="16"/>
      <c r="F30" s="11"/>
      <c r="G30" s="8"/>
      <c r="H30" s="11"/>
      <c r="I30" s="16"/>
      <c r="J30" s="11"/>
    </row>
    <row r="31" spans="1:10" ht="15.75" customHeight="1">
      <c r="A31" s="8"/>
      <c r="B31" s="95"/>
      <c r="C31" s="11"/>
      <c r="D31" s="16"/>
      <c r="E31" s="16"/>
      <c r="F31" s="11"/>
      <c r="G31" s="8"/>
      <c r="H31" s="17"/>
      <c r="I31" s="18">
        <f>SUM(I7:I28)</f>
        <v>0</v>
      </c>
      <c r="J31" s="17"/>
    </row>
    <row r="32" spans="1:10" ht="15.75" customHeight="1">
      <c r="A32" s="8"/>
      <c r="B32" s="95"/>
      <c r="C32" s="11"/>
      <c r="D32" s="16"/>
      <c r="E32" s="16"/>
      <c r="F32" s="11"/>
      <c r="G32" s="1"/>
      <c r="H32" s="1"/>
      <c r="I32" s="1"/>
      <c r="J32" s="1"/>
    </row>
    <row r="33" spans="1:10" ht="15.75" customHeight="1">
      <c r="A33" s="8"/>
      <c r="B33" s="95"/>
      <c r="C33" s="11"/>
      <c r="D33" s="16"/>
      <c r="E33" s="16"/>
      <c r="F33" s="33"/>
      <c r="G33" s="1"/>
      <c r="H33" s="1"/>
      <c r="I33" s="1"/>
      <c r="J33" s="1"/>
    </row>
    <row r="34" spans="1:10" ht="15.75" customHeight="1">
      <c r="A34" s="8"/>
      <c r="B34" s="95"/>
      <c r="C34" s="11"/>
      <c r="D34" s="16"/>
      <c r="E34" s="16"/>
      <c r="F34" s="33"/>
      <c r="G34" s="1"/>
      <c r="H34" s="19"/>
      <c r="I34" s="20"/>
      <c r="J34" s="1"/>
    </row>
    <row r="35" spans="1:10" ht="15.75" customHeight="1">
      <c r="A35" s="8"/>
      <c r="B35" s="95"/>
      <c r="C35" s="11"/>
      <c r="D35" s="16"/>
      <c r="E35" s="16"/>
      <c r="F35" s="11"/>
      <c r="G35" s="1"/>
      <c r="H35" s="19"/>
      <c r="I35" s="21"/>
      <c r="J35" s="1"/>
    </row>
    <row r="36" spans="1:10" ht="15.75" customHeight="1">
      <c r="A36" s="8"/>
      <c r="B36" s="95"/>
      <c r="C36" s="11"/>
      <c r="D36" s="16"/>
      <c r="E36" s="16"/>
      <c r="F36" s="11"/>
      <c r="G36" s="1"/>
      <c r="H36" s="19"/>
      <c r="I36" s="21"/>
      <c r="J36" s="1"/>
    </row>
    <row r="37" spans="1:10" ht="15.75" customHeight="1">
      <c r="A37" s="8"/>
      <c r="B37" s="122"/>
      <c r="C37" s="11"/>
      <c r="D37" s="16"/>
      <c r="E37" s="16"/>
      <c r="F37" s="11"/>
      <c r="G37" s="1"/>
      <c r="H37" s="19"/>
      <c r="I37" s="21"/>
      <c r="J37" s="1"/>
    </row>
    <row r="38" spans="1:10" ht="15.75" customHeight="1">
      <c r="A38" s="8"/>
      <c r="B38" s="122"/>
      <c r="C38" s="11"/>
      <c r="D38" s="16"/>
      <c r="E38" s="16"/>
      <c r="F38" s="11"/>
      <c r="G38" s="1"/>
      <c r="H38" s="1"/>
      <c r="I38" s="1"/>
      <c r="J38" s="1"/>
    </row>
    <row r="39" spans="1:10" ht="15.75" customHeight="1">
      <c r="A39" s="8"/>
      <c r="B39" s="122"/>
      <c r="C39" s="11"/>
      <c r="D39" s="16"/>
      <c r="E39" s="16"/>
      <c r="F39" s="11"/>
      <c r="G39" s="1"/>
      <c r="H39" s="1"/>
      <c r="I39" s="1"/>
      <c r="J39" s="1"/>
    </row>
    <row r="40" spans="1:10" ht="15.75" customHeight="1">
      <c r="A40" s="8"/>
      <c r="B40" s="95"/>
      <c r="C40" s="11"/>
      <c r="D40" s="16"/>
      <c r="E40" s="16"/>
      <c r="F40" s="11"/>
      <c r="G40" s="1"/>
      <c r="H40" s="1"/>
      <c r="I40" s="1"/>
      <c r="J40" s="1"/>
    </row>
    <row r="41" spans="1:10" ht="15.75" customHeight="1">
      <c r="A41" s="8"/>
      <c r="B41" s="95"/>
      <c r="C41" s="11"/>
      <c r="D41" s="16"/>
      <c r="E41" s="16"/>
      <c r="F41" s="11"/>
      <c r="G41" s="1"/>
      <c r="H41" s="1"/>
      <c r="I41" s="1"/>
      <c r="J41" s="1"/>
    </row>
    <row r="42" spans="1:10" ht="15.75" customHeight="1">
      <c r="A42" s="8"/>
      <c r="B42" s="95"/>
      <c r="C42" s="11"/>
      <c r="D42" s="16"/>
      <c r="E42" s="16"/>
      <c r="F42" s="33"/>
      <c r="G42" s="1"/>
      <c r="H42" s="1"/>
      <c r="I42" s="1"/>
      <c r="J42" s="1"/>
    </row>
    <row r="43" spans="1:10" ht="15.75" customHeight="1">
      <c r="A43" s="8"/>
      <c r="B43" s="95"/>
      <c r="C43" s="11"/>
      <c r="D43" s="16"/>
      <c r="E43" s="16"/>
      <c r="F43" s="11"/>
      <c r="G43" s="1"/>
      <c r="H43" s="1"/>
      <c r="I43" s="1"/>
      <c r="J43" s="1"/>
    </row>
    <row r="44" spans="1:10" ht="15.75" customHeight="1">
      <c r="A44" s="8"/>
      <c r="B44" s="122"/>
      <c r="C44" s="11"/>
      <c r="D44" s="16"/>
      <c r="E44" s="16"/>
      <c r="F44" s="11"/>
      <c r="G44" s="1"/>
      <c r="H44" s="1"/>
      <c r="I44" s="1"/>
      <c r="J44" s="1"/>
    </row>
    <row r="45" spans="1:10" ht="15.75" customHeight="1">
      <c r="A45" s="8"/>
      <c r="B45" s="95"/>
      <c r="C45" s="11"/>
      <c r="D45" s="16"/>
      <c r="E45" s="16"/>
      <c r="F45" s="11"/>
      <c r="G45" s="1"/>
      <c r="H45" s="1"/>
      <c r="I45" s="1"/>
      <c r="J45" s="1"/>
    </row>
    <row r="46" spans="1:10" ht="15.75" customHeight="1">
      <c r="A46" s="8"/>
      <c r="B46" s="95"/>
      <c r="C46" s="11"/>
      <c r="D46" s="16"/>
      <c r="E46" s="16"/>
      <c r="F46" s="11"/>
      <c r="G46" s="1"/>
      <c r="H46" s="1"/>
      <c r="I46" s="1"/>
      <c r="J46" s="1"/>
    </row>
    <row r="47" spans="1:10" ht="15.75" customHeight="1">
      <c r="A47" s="8"/>
      <c r="B47" s="95"/>
      <c r="C47" s="11"/>
      <c r="D47" s="16"/>
      <c r="E47" s="16"/>
      <c r="F47" s="33"/>
      <c r="G47" s="1"/>
      <c r="H47" s="1"/>
      <c r="I47" s="1"/>
      <c r="J47" s="1"/>
    </row>
    <row r="48" spans="1:10" ht="15.75" customHeight="1">
      <c r="A48" s="8"/>
      <c r="B48" s="122"/>
      <c r="C48" s="11"/>
      <c r="D48" s="16"/>
      <c r="E48" s="16"/>
      <c r="F48" s="33"/>
      <c r="G48" s="1"/>
      <c r="H48" s="1"/>
      <c r="I48" s="1"/>
      <c r="J48" s="1"/>
    </row>
    <row r="49" spans="1:10" ht="15.75" customHeight="1">
      <c r="A49" s="8"/>
      <c r="B49" s="95"/>
      <c r="C49" s="11"/>
      <c r="D49" s="16"/>
      <c r="E49" s="16"/>
      <c r="F49" s="11"/>
      <c r="G49" s="1"/>
      <c r="H49" s="1"/>
      <c r="I49" s="1"/>
      <c r="J49" s="1"/>
    </row>
    <row r="50" spans="1:10" ht="15.75" customHeight="1">
      <c r="A50" s="8"/>
      <c r="B50" s="95"/>
      <c r="C50" s="11"/>
      <c r="D50" s="16"/>
      <c r="E50" s="31"/>
      <c r="F50" s="11"/>
      <c r="G50" s="1"/>
      <c r="H50" s="1"/>
      <c r="I50" s="1"/>
      <c r="J50" s="1"/>
    </row>
    <row r="51" spans="1:10" ht="15.75" customHeight="1">
      <c r="A51" s="8"/>
      <c r="B51" s="95"/>
      <c r="C51" s="11"/>
      <c r="D51" s="16"/>
      <c r="E51" s="31"/>
      <c r="F51" s="11"/>
      <c r="G51" s="1"/>
      <c r="H51" s="1"/>
      <c r="I51" s="1"/>
      <c r="J51" s="1"/>
    </row>
    <row r="52" spans="1:10" ht="15.75" customHeight="1">
      <c r="A52" s="8"/>
      <c r="B52" s="40"/>
      <c r="C52" s="40"/>
      <c r="D52" s="41">
        <f t="shared" ref="D52:E52" si="2">SUM(D7:D51)</f>
        <v>35977.51</v>
      </c>
      <c r="E52" s="41">
        <f t="shared" si="2"/>
        <v>3134.3190909090904</v>
      </c>
      <c r="F52" s="11"/>
      <c r="G52" s="1"/>
      <c r="H52" s="1"/>
      <c r="I52" s="1"/>
      <c r="J52" s="1"/>
    </row>
    <row r="53" spans="1:1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dataValidations count="1">
    <dataValidation type="list" allowBlank="1" showErrorMessage="1" sqref="F6:F52" xr:uid="{82F4DD5A-5705-42A0-8566-E5283B6BE045}">
      <formula1>"CARD,TRANSFER,CASH,AMEX Pay.com.au,Amex"</formula1>
    </dataValidation>
  </dataValidations>
  <hyperlinks>
    <hyperlink ref="F6" r:id="rId1" xr:uid="{373E5735-2C63-439E-8C44-1A2A03F1AF5F}"/>
    <hyperlink ref="F10" r:id="rId2" xr:uid="{89F7F163-37CC-43F8-9ACD-84C8A6DD3969}"/>
    <hyperlink ref="F15" r:id="rId3" xr:uid="{5AA2CCB7-45DC-4C2C-B6FC-71880F257F15}"/>
    <hyperlink ref="F16" r:id="rId4" xr:uid="{FDC99C3E-224D-412C-A8C6-6B0684E41FE5}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0A50-D78C-4826-A8E5-04771EF2BFBF}">
  <sheetPr codeName="Sheet32">
    <outlinePr summaryBelow="0" summaryRight="0"/>
  </sheetPr>
  <dimension ref="A1:M71"/>
  <sheetViews>
    <sheetView workbookViewId="0"/>
  </sheetViews>
  <sheetFormatPr defaultColWidth="12.6640625" defaultRowHeight="15" customHeight="1"/>
  <cols>
    <col min="1" max="2" width="12.6640625" style="2"/>
    <col min="3" max="3" width="39" style="2" customWidth="1"/>
    <col min="4" max="16384" width="12.6640625" style="2"/>
  </cols>
  <sheetData>
    <row r="1" spans="1:13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>
      <c r="A2" s="1"/>
      <c r="B2" s="3" t="s">
        <v>1034</v>
      </c>
      <c r="C2" s="4"/>
      <c r="D2" s="4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  <c r="K3" s="1"/>
      <c r="L3" s="1"/>
      <c r="M3" s="1"/>
    </row>
    <row r="4" spans="1:13" ht="15" customHeight="1">
      <c r="A4" s="1"/>
      <c r="B4" s="6"/>
      <c r="C4" s="6"/>
      <c r="D4" s="6"/>
      <c r="E4" s="6"/>
      <c r="F4" s="6"/>
      <c r="G4" s="1"/>
      <c r="H4" s="7" t="s">
        <v>1055</v>
      </c>
      <c r="I4" s="6"/>
      <c r="J4" s="6"/>
      <c r="K4" s="1"/>
      <c r="L4" s="1"/>
      <c r="M4" s="1"/>
    </row>
    <row r="5" spans="1:13" ht="1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1"/>
      <c r="H5" s="9" t="s">
        <v>4</v>
      </c>
      <c r="I5" s="9" t="s">
        <v>9</v>
      </c>
      <c r="J5" s="9" t="s">
        <v>8</v>
      </c>
      <c r="K5" s="10" t="s">
        <v>10</v>
      </c>
      <c r="L5" s="1"/>
      <c r="M5" s="1"/>
    </row>
    <row r="6" spans="1:13" ht="13.8">
      <c r="A6" s="8"/>
      <c r="B6" s="15">
        <v>45839</v>
      </c>
      <c r="C6" s="11" t="s">
        <v>1035</v>
      </c>
      <c r="D6" s="12">
        <v>660</v>
      </c>
      <c r="E6" s="12">
        <f>D6/11</f>
        <v>60</v>
      </c>
      <c r="F6" s="11" t="s">
        <v>13</v>
      </c>
      <c r="G6" s="8"/>
      <c r="H6" s="11" t="s">
        <v>1056</v>
      </c>
      <c r="I6" s="12">
        <v>32400</v>
      </c>
      <c r="J6" s="11" t="s">
        <v>13</v>
      </c>
      <c r="K6" s="44">
        <v>1</v>
      </c>
      <c r="L6" s="1"/>
      <c r="M6" s="1"/>
    </row>
    <row r="7" spans="1:13" ht="13.8">
      <c r="A7" s="8"/>
      <c r="B7" s="14" t="s">
        <v>212</v>
      </c>
      <c r="C7" s="11" t="s">
        <v>1036</v>
      </c>
      <c r="D7" s="12">
        <v>28600</v>
      </c>
      <c r="E7" s="12">
        <f>D7/11</f>
        <v>2600</v>
      </c>
      <c r="F7" s="11" t="s">
        <v>13</v>
      </c>
      <c r="G7" s="8"/>
      <c r="H7" s="11"/>
      <c r="I7" s="12"/>
      <c r="J7" s="11"/>
      <c r="K7" s="44"/>
      <c r="L7" s="1"/>
      <c r="M7" s="1"/>
    </row>
    <row r="8" spans="1:13" ht="13.8">
      <c r="A8" s="8"/>
      <c r="B8" s="122">
        <v>45718</v>
      </c>
      <c r="C8" s="11" t="s">
        <v>1037</v>
      </c>
      <c r="D8" s="12">
        <v>864.34</v>
      </c>
      <c r="E8" s="12">
        <f t="shared" ref="E8:E16" si="0">D8/11</f>
        <v>78.576363636363638</v>
      </c>
      <c r="F8" s="11" t="s">
        <v>78</v>
      </c>
      <c r="G8" s="8"/>
      <c r="H8" s="11"/>
      <c r="I8" s="12"/>
      <c r="J8" s="11"/>
      <c r="K8" s="44"/>
      <c r="L8" s="1"/>
      <c r="M8" s="1"/>
    </row>
    <row r="9" spans="1:13" ht="13.8">
      <c r="A9" s="8"/>
      <c r="B9" s="122">
        <v>45749</v>
      </c>
      <c r="C9" s="11" t="s">
        <v>1038</v>
      </c>
      <c r="D9" s="12">
        <v>79.459999999999994</v>
      </c>
      <c r="E9" s="12">
        <f t="shared" si="0"/>
        <v>7.2236363636363627</v>
      </c>
      <c r="F9" s="11" t="s">
        <v>78</v>
      </c>
      <c r="G9" s="8"/>
      <c r="H9" s="11"/>
      <c r="I9" s="12"/>
      <c r="J9" s="11"/>
      <c r="K9" s="44"/>
      <c r="L9" s="1"/>
      <c r="M9" s="1"/>
    </row>
    <row r="10" spans="1:13" ht="13.8">
      <c r="A10" s="8"/>
      <c r="B10" s="122">
        <v>45749</v>
      </c>
      <c r="C10" s="11" t="s">
        <v>104</v>
      </c>
      <c r="D10" s="12">
        <v>95.4</v>
      </c>
      <c r="E10" s="12">
        <f t="shared" si="0"/>
        <v>8.6727272727272737</v>
      </c>
      <c r="F10" s="33" t="s">
        <v>86</v>
      </c>
      <c r="G10" s="8"/>
      <c r="H10" s="11"/>
      <c r="I10" s="12"/>
      <c r="J10" s="11"/>
      <c r="K10" s="44"/>
      <c r="L10" s="1"/>
      <c r="M10" s="1"/>
    </row>
    <row r="11" spans="1:13" ht="13.8">
      <c r="A11" s="8"/>
      <c r="B11" s="122">
        <v>45749</v>
      </c>
      <c r="C11" s="11" t="s">
        <v>1039</v>
      </c>
      <c r="D11" s="12">
        <v>37.19</v>
      </c>
      <c r="E11" s="12">
        <f t="shared" si="0"/>
        <v>3.3809090909090909</v>
      </c>
      <c r="F11" s="11" t="s">
        <v>78</v>
      </c>
      <c r="G11" s="8"/>
      <c r="H11" s="11"/>
      <c r="I11" s="16"/>
      <c r="J11" s="11"/>
      <c r="K11" s="11"/>
      <c r="L11" s="1"/>
      <c r="M11" s="1"/>
    </row>
    <row r="12" spans="1:13" ht="13.8">
      <c r="A12" s="8"/>
      <c r="B12" s="122">
        <v>45840</v>
      </c>
      <c r="C12" s="11" t="s">
        <v>1040</v>
      </c>
      <c r="D12" s="12">
        <v>100.17</v>
      </c>
      <c r="E12" s="12">
        <f t="shared" si="0"/>
        <v>9.1063636363636373</v>
      </c>
      <c r="F12" s="11" t="s">
        <v>78</v>
      </c>
      <c r="G12" s="8"/>
      <c r="H12" s="11"/>
      <c r="I12" s="16"/>
      <c r="J12" s="11"/>
      <c r="K12" s="11"/>
      <c r="L12" s="1"/>
      <c r="M12" s="1"/>
    </row>
    <row r="13" spans="1:13" ht="13.8">
      <c r="A13" s="8"/>
      <c r="B13" s="122">
        <v>45840</v>
      </c>
      <c r="C13" s="11" t="s">
        <v>1041</v>
      </c>
      <c r="D13" s="12">
        <v>23.09</v>
      </c>
      <c r="E13" s="12">
        <f t="shared" si="0"/>
        <v>2.0990909090909091</v>
      </c>
      <c r="F13" s="11" t="s">
        <v>78</v>
      </c>
      <c r="G13" s="8"/>
      <c r="H13" s="11"/>
      <c r="I13" s="16"/>
      <c r="J13" s="11"/>
      <c r="K13" s="11"/>
      <c r="L13" s="1"/>
      <c r="M13" s="1"/>
    </row>
    <row r="14" spans="1:13" ht="13.8">
      <c r="A14" s="8"/>
      <c r="B14" s="122">
        <v>45902</v>
      </c>
      <c r="C14" s="11" t="s">
        <v>1042</v>
      </c>
      <c r="D14" s="12">
        <v>750</v>
      </c>
      <c r="E14" s="12">
        <f t="shared" si="0"/>
        <v>68.181818181818187</v>
      </c>
      <c r="F14" s="11" t="s">
        <v>23</v>
      </c>
      <c r="G14" s="8"/>
      <c r="H14" s="113"/>
      <c r="I14" s="197"/>
      <c r="J14" s="113"/>
      <c r="K14" s="113"/>
      <c r="L14" s="1"/>
      <c r="M14" s="1"/>
    </row>
    <row r="15" spans="1:13" ht="13.8">
      <c r="A15" s="8"/>
      <c r="B15" s="122">
        <v>45902</v>
      </c>
      <c r="C15" s="11" t="s">
        <v>1043</v>
      </c>
      <c r="D15" s="12">
        <v>554.70000000000005</v>
      </c>
      <c r="E15" s="12">
        <f t="shared" si="0"/>
        <v>50.427272727272729</v>
      </c>
      <c r="F15" s="33" t="s">
        <v>86</v>
      </c>
      <c r="G15" s="8"/>
      <c r="H15" s="113"/>
      <c r="I15" s="114">
        <f>SUM(I6:Z13)</f>
        <v>32401</v>
      </c>
      <c r="J15" s="113"/>
      <c r="K15" s="113"/>
      <c r="L15" s="1"/>
      <c r="M15" s="1"/>
    </row>
    <row r="16" spans="1:13" ht="13.8">
      <c r="A16" s="8"/>
      <c r="B16" s="122">
        <v>45902</v>
      </c>
      <c r="C16" s="11" t="s">
        <v>1044</v>
      </c>
      <c r="D16" s="12">
        <v>1375</v>
      </c>
      <c r="E16" s="12">
        <f t="shared" si="0"/>
        <v>125</v>
      </c>
      <c r="F16" s="33" t="s">
        <v>86</v>
      </c>
      <c r="G16" s="1"/>
      <c r="H16" s="115"/>
      <c r="I16" s="118"/>
      <c r="J16" s="1"/>
      <c r="K16" s="1"/>
      <c r="L16" s="1"/>
      <c r="M16" s="1"/>
    </row>
    <row r="17" spans="1:13" ht="13.8">
      <c r="A17" s="8"/>
      <c r="B17" s="122">
        <v>45902</v>
      </c>
      <c r="C17" s="11" t="s">
        <v>1045</v>
      </c>
      <c r="D17" s="12">
        <v>250</v>
      </c>
      <c r="E17" s="12">
        <v>0</v>
      </c>
      <c r="F17" s="11" t="s">
        <v>23</v>
      </c>
      <c r="G17" s="1"/>
      <c r="H17" s="115"/>
      <c r="I17" s="118"/>
      <c r="J17" s="1"/>
      <c r="K17" s="1"/>
      <c r="L17" s="1"/>
      <c r="M17" s="1"/>
    </row>
    <row r="18" spans="1:13" ht="13.8">
      <c r="A18" s="8"/>
      <c r="B18" s="122">
        <v>45932</v>
      </c>
      <c r="C18" s="11" t="s">
        <v>1046</v>
      </c>
      <c r="D18" s="12">
        <v>654.5</v>
      </c>
      <c r="E18" s="12">
        <f t="shared" ref="E18:E24" si="1">D18/11</f>
        <v>59.5</v>
      </c>
      <c r="F18" s="11" t="s">
        <v>78</v>
      </c>
      <c r="G18" s="1"/>
      <c r="H18" s="115"/>
      <c r="I18" s="118"/>
      <c r="J18" s="1"/>
      <c r="K18" s="1"/>
      <c r="L18" s="1"/>
      <c r="M18" s="1"/>
    </row>
    <row r="19" spans="1:13" ht="13.8">
      <c r="A19" s="8"/>
      <c r="B19" s="32">
        <v>45963</v>
      </c>
      <c r="C19" s="11" t="s">
        <v>1047</v>
      </c>
      <c r="D19" s="16">
        <v>248.25</v>
      </c>
      <c r="E19" s="12">
        <f t="shared" si="1"/>
        <v>22.568181818181817</v>
      </c>
      <c r="F19" s="11" t="s">
        <v>78</v>
      </c>
      <c r="G19" s="1"/>
      <c r="H19" s="115"/>
      <c r="I19" s="118"/>
      <c r="J19" s="1"/>
      <c r="K19" s="1"/>
      <c r="L19" s="1"/>
      <c r="M19" s="1"/>
    </row>
    <row r="20" spans="1:13" ht="13.8">
      <c r="A20" s="8"/>
      <c r="B20" s="32">
        <v>45963</v>
      </c>
      <c r="C20" s="11" t="s">
        <v>1048</v>
      </c>
      <c r="D20" s="16">
        <v>189.41</v>
      </c>
      <c r="E20" s="12">
        <f t="shared" si="1"/>
        <v>17.219090909090909</v>
      </c>
      <c r="F20" s="11" t="s">
        <v>78</v>
      </c>
      <c r="G20" s="1"/>
      <c r="H20" s="115"/>
      <c r="I20" s="118"/>
      <c r="J20" s="1"/>
      <c r="K20" s="1"/>
      <c r="L20" s="1"/>
      <c r="M20" s="1"/>
    </row>
    <row r="21" spans="1:13" ht="15" customHeight="1">
      <c r="A21" s="8"/>
      <c r="B21" s="32">
        <v>45963</v>
      </c>
      <c r="C21" s="11" t="s">
        <v>1049</v>
      </c>
      <c r="D21" s="16">
        <v>210.74</v>
      </c>
      <c r="E21" s="12">
        <f t="shared" si="1"/>
        <v>19.15818181818182</v>
      </c>
      <c r="F21" s="11" t="s">
        <v>78</v>
      </c>
      <c r="G21" s="1"/>
      <c r="H21" s="5" t="s">
        <v>649</v>
      </c>
      <c r="I21" s="118"/>
      <c r="J21" s="1"/>
      <c r="K21" s="1"/>
      <c r="L21" s="1"/>
      <c r="M21" s="1"/>
    </row>
    <row r="22" spans="1:13" ht="15" customHeight="1">
      <c r="A22" s="8"/>
      <c r="B22" s="32">
        <v>45993</v>
      </c>
      <c r="C22" s="11" t="s">
        <v>1048</v>
      </c>
      <c r="D22" s="16">
        <v>147.69</v>
      </c>
      <c r="E22" s="12">
        <f t="shared" si="1"/>
        <v>13.426363636363636</v>
      </c>
      <c r="F22" s="11" t="s">
        <v>78</v>
      </c>
      <c r="G22" s="1"/>
      <c r="H22" s="7" t="s">
        <v>296</v>
      </c>
      <c r="I22" s="118"/>
      <c r="J22" s="1"/>
      <c r="K22" s="1"/>
      <c r="L22" s="1"/>
      <c r="M22" s="1"/>
    </row>
    <row r="23" spans="1:13" ht="15" customHeight="1">
      <c r="A23" s="8"/>
      <c r="B23" s="14" t="s">
        <v>1050</v>
      </c>
      <c r="C23" s="11" t="s">
        <v>1051</v>
      </c>
      <c r="D23" s="16">
        <v>285.17</v>
      </c>
      <c r="E23" s="12">
        <f t="shared" si="1"/>
        <v>25.924545454545456</v>
      </c>
      <c r="F23" s="11" t="s">
        <v>78</v>
      </c>
      <c r="G23" s="8"/>
      <c r="H23" s="9" t="s">
        <v>4</v>
      </c>
      <c r="I23" s="10" t="s">
        <v>9</v>
      </c>
      <c r="J23" s="10" t="s">
        <v>7</v>
      </c>
      <c r="K23" s="10" t="s">
        <v>8</v>
      </c>
      <c r="L23" s="10" t="s">
        <v>652</v>
      </c>
      <c r="M23" s="1"/>
    </row>
    <row r="24" spans="1:13" ht="13.8">
      <c r="A24" s="8"/>
      <c r="B24" s="14" t="s">
        <v>1052</v>
      </c>
      <c r="C24" s="11" t="s">
        <v>1053</v>
      </c>
      <c r="D24" s="16">
        <v>262.39999999999998</v>
      </c>
      <c r="E24" s="12">
        <f t="shared" si="1"/>
        <v>23.854545454545452</v>
      </c>
      <c r="F24" s="11" t="s">
        <v>78</v>
      </c>
      <c r="G24" s="8"/>
      <c r="H24" s="11"/>
      <c r="I24" s="12"/>
      <c r="J24" s="30"/>
      <c r="K24" s="11"/>
      <c r="L24" s="11"/>
      <c r="M24" s="1"/>
    </row>
    <row r="25" spans="1:13" ht="13.8">
      <c r="A25" s="8"/>
      <c r="B25" s="14" t="s">
        <v>225</v>
      </c>
      <c r="C25" s="11" t="s">
        <v>1054</v>
      </c>
      <c r="D25" s="16">
        <v>1250</v>
      </c>
      <c r="E25" s="16">
        <v>0</v>
      </c>
      <c r="F25" s="11" t="s">
        <v>23</v>
      </c>
      <c r="G25" s="8"/>
      <c r="H25" s="11"/>
      <c r="I25" s="12"/>
      <c r="J25" s="30"/>
      <c r="K25" s="11"/>
      <c r="L25" s="11"/>
      <c r="M25" s="1"/>
    </row>
    <row r="26" spans="1:13" ht="13.8">
      <c r="A26" s="8"/>
      <c r="B26" s="198"/>
      <c r="C26" s="11"/>
      <c r="D26" s="12"/>
      <c r="E26" s="12"/>
      <c r="F26" s="11"/>
      <c r="G26" s="8"/>
      <c r="H26" s="11"/>
      <c r="I26" s="16"/>
      <c r="J26" s="11"/>
      <c r="K26" s="11"/>
      <c r="L26" s="11"/>
      <c r="M26" s="1"/>
    </row>
    <row r="27" spans="1:13" ht="13.8">
      <c r="A27" s="8"/>
      <c r="B27" s="198"/>
      <c r="C27" s="11"/>
      <c r="D27" s="12"/>
      <c r="E27" s="12"/>
      <c r="F27" s="11"/>
      <c r="G27" s="8"/>
      <c r="H27" s="11"/>
      <c r="I27" s="16"/>
      <c r="J27" s="11"/>
      <c r="K27" s="11"/>
      <c r="L27" s="11"/>
      <c r="M27" s="1"/>
    </row>
    <row r="28" spans="1:13" ht="13.8">
      <c r="A28" s="8"/>
      <c r="B28" s="198"/>
      <c r="C28" s="11"/>
      <c r="D28" s="12"/>
      <c r="E28" s="12"/>
      <c r="F28" s="11"/>
      <c r="G28" s="8"/>
      <c r="H28" s="11"/>
      <c r="I28" s="16"/>
      <c r="J28" s="11"/>
      <c r="K28" s="11"/>
      <c r="L28" s="11"/>
      <c r="M28" s="1"/>
    </row>
    <row r="29" spans="1:13" ht="13.8">
      <c r="A29" s="8"/>
      <c r="B29" s="198"/>
      <c r="C29" s="11"/>
      <c r="D29" s="12"/>
      <c r="E29" s="12"/>
      <c r="F29" s="11"/>
      <c r="G29" s="8"/>
      <c r="H29" s="11"/>
      <c r="I29" s="16"/>
      <c r="J29" s="11"/>
      <c r="K29" s="11"/>
      <c r="L29" s="11"/>
      <c r="M29" s="1"/>
    </row>
    <row r="30" spans="1:13" ht="13.8">
      <c r="A30" s="8"/>
      <c r="B30" s="198"/>
      <c r="C30" s="11"/>
      <c r="D30" s="12"/>
      <c r="E30" s="12"/>
      <c r="F30" s="11"/>
      <c r="G30" s="8"/>
      <c r="H30" s="11"/>
      <c r="I30" s="16"/>
      <c r="J30" s="11"/>
      <c r="K30" s="11"/>
      <c r="L30" s="11"/>
      <c r="M30" s="1"/>
    </row>
    <row r="31" spans="1:13" ht="13.8">
      <c r="A31" s="8"/>
      <c r="B31" s="11"/>
      <c r="C31" s="11"/>
      <c r="D31" s="12"/>
      <c r="E31" s="12"/>
      <c r="F31" s="11"/>
      <c r="G31" s="8"/>
      <c r="H31" s="11"/>
      <c r="I31" s="16"/>
      <c r="J31" s="11"/>
      <c r="K31" s="11"/>
      <c r="L31" s="11"/>
      <c r="M31" s="1"/>
    </row>
    <row r="32" spans="1:13" ht="13.8">
      <c r="A32" s="8"/>
      <c r="B32" s="11"/>
      <c r="C32" s="11"/>
      <c r="D32" s="12"/>
      <c r="E32" s="12"/>
      <c r="F32" s="11"/>
      <c r="G32" s="8"/>
      <c r="H32" s="11"/>
      <c r="I32" s="16"/>
      <c r="J32" s="11"/>
      <c r="K32" s="11"/>
      <c r="L32" s="11"/>
      <c r="M32" s="1"/>
    </row>
    <row r="33" spans="1:13" ht="13.8">
      <c r="A33" s="8"/>
      <c r="B33" s="11"/>
      <c r="C33" s="39"/>
      <c r="D33" s="12"/>
      <c r="E33" s="12"/>
      <c r="F33" s="11"/>
      <c r="G33" s="8"/>
      <c r="H33" s="11"/>
      <c r="I33" s="16"/>
      <c r="J33" s="11"/>
      <c r="K33" s="11"/>
      <c r="L33" s="11"/>
      <c r="M33" s="1"/>
    </row>
    <row r="34" spans="1:13" ht="13.8">
      <c r="A34" s="8"/>
      <c r="B34" s="11"/>
      <c r="C34" s="11"/>
      <c r="D34" s="12"/>
      <c r="E34" s="12"/>
      <c r="F34" s="11"/>
      <c r="G34" s="8"/>
      <c r="H34" s="11"/>
      <c r="I34" s="16"/>
      <c r="J34" s="11"/>
      <c r="K34" s="11"/>
      <c r="L34" s="11"/>
      <c r="M34" s="1"/>
    </row>
    <row r="35" spans="1:13" ht="13.8">
      <c r="A35" s="8"/>
      <c r="B35" s="11"/>
      <c r="C35" s="11"/>
      <c r="D35" s="12"/>
      <c r="E35" s="12"/>
      <c r="F35" s="11"/>
      <c r="G35" s="8"/>
      <c r="H35" s="11"/>
      <c r="I35" s="16"/>
      <c r="J35" s="11"/>
      <c r="K35" s="11"/>
      <c r="L35" s="11"/>
      <c r="M35" s="1"/>
    </row>
    <row r="36" spans="1:13" ht="13.8">
      <c r="A36" s="8"/>
      <c r="B36" s="11"/>
      <c r="C36" s="11"/>
      <c r="D36" s="12"/>
      <c r="E36" s="12"/>
      <c r="F36" s="11"/>
      <c r="G36" s="8"/>
      <c r="H36" s="17"/>
      <c r="I36" s="199"/>
      <c r="J36" s="17"/>
      <c r="K36" s="17"/>
      <c r="L36" s="17"/>
      <c r="M36" s="1"/>
    </row>
    <row r="37" spans="1:13" ht="13.8">
      <c r="A37" s="8"/>
      <c r="B37" s="38"/>
      <c r="C37" s="11"/>
      <c r="D37" s="12"/>
      <c r="E37" s="12"/>
      <c r="F37" s="11"/>
      <c r="G37" s="1"/>
      <c r="H37" s="1"/>
      <c r="I37" s="1"/>
      <c r="J37" s="1"/>
      <c r="K37" s="1"/>
      <c r="L37" s="1"/>
      <c r="M37" s="1"/>
    </row>
    <row r="38" spans="1:13" ht="13.8">
      <c r="A38" s="8"/>
      <c r="B38" s="38"/>
      <c r="C38" s="11"/>
      <c r="D38" s="12"/>
      <c r="E38" s="12"/>
      <c r="F38" s="11"/>
      <c r="G38" s="1"/>
      <c r="H38" s="1"/>
      <c r="I38" s="1"/>
      <c r="J38" s="1"/>
      <c r="K38" s="1"/>
      <c r="L38" s="1"/>
      <c r="M38" s="1"/>
    </row>
    <row r="39" spans="1:13" ht="13.8">
      <c r="A39" s="8"/>
      <c r="B39" s="38"/>
      <c r="C39" s="11"/>
      <c r="D39" s="12"/>
      <c r="E39" s="12"/>
      <c r="F39" s="11"/>
      <c r="G39" s="1"/>
      <c r="H39" s="1"/>
      <c r="I39" s="1"/>
      <c r="J39" s="1"/>
      <c r="K39" s="1"/>
      <c r="L39" s="1"/>
      <c r="M39" s="1"/>
    </row>
    <row r="40" spans="1:13" ht="13.8">
      <c r="A40" s="8"/>
      <c r="B40" s="38"/>
      <c r="C40" s="11"/>
      <c r="D40" s="12"/>
      <c r="E40" s="12"/>
      <c r="F40" s="11"/>
      <c r="G40" s="1"/>
      <c r="H40" s="1"/>
      <c r="I40" s="1"/>
      <c r="J40" s="1"/>
      <c r="K40" s="1"/>
      <c r="L40" s="1"/>
      <c r="M40" s="1"/>
    </row>
    <row r="41" spans="1:13" ht="13.8">
      <c r="A41" s="8"/>
      <c r="B41" s="11"/>
      <c r="C41" s="11"/>
      <c r="D41" s="12"/>
      <c r="E41" s="12"/>
      <c r="F41" s="11"/>
      <c r="G41" s="1"/>
      <c r="H41" s="1"/>
      <c r="I41" s="1"/>
      <c r="J41" s="1"/>
      <c r="K41" s="1"/>
      <c r="L41" s="1"/>
      <c r="M41" s="1"/>
    </row>
    <row r="42" spans="1:13" ht="13.8">
      <c r="A42" s="8"/>
      <c r="B42" s="11"/>
      <c r="C42" s="11"/>
      <c r="D42" s="12"/>
      <c r="E42" s="12"/>
      <c r="F42" s="11"/>
      <c r="G42" s="1"/>
      <c r="H42" s="1"/>
      <c r="I42" s="1"/>
      <c r="J42" s="1"/>
      <c r="K42" s="1"/>
      <c r="L42" s="1"/>
      <c r="M42" s="1"/>
    </row>
    <row r="43" spans="1:13" ht="13.8">
      <c r="A43" s="8"/>
      <c r="B43" s="11"/>
      <c r="C43" s="11"/>
      <c r="D43" s="12"/>
      <c r="E43" s="12"/>
      <c r="F43" s="11"/>
      <c r="G43" s="1"/>
      <c r="H43" s="1"/>
      <c r="I43" s="1"/>
      <c r="J43" s="1"/>
      <c r="K43" s="1"/>
      <c r="L43" s="1"/>
      <c r="M43" s="1"/>
    </row>
    <row r="44" spans="1:13" ht="13.8">
      <c r="A44" s="8"/>
      <c r="B44" s="11"/>
      <c r="C44" s="39"/>
      <c r="D44" s="12"/>
      <c r="E44" s="12"/>
      <c r="F44" s="11"/>
      <c r="G44" s="1"/>
      <c r="H44" s="1"/>
      <c r="I44" s="1"/>
      <c r="J44" s="1"/>
      <c r="K44" s="1"/>
      <c r="L44" s="1"/>
      <c r="M44" s="1"/>
    </row>
    <row r="45" spans="1:13" ht="13.8">
      <c r="A45" s="8"/>
      <c r="B45" s="11"/>
      <c r="C45" s="11"/>
      <c r="D45" s="12"/>
      <c r="E45" s="12"/>
      <c r="F45" s="11"/>
      <c r="G45" s="1"/>
      <c r="H45" s="1"/>
      <c r="I45" s="1"/>
      <c r="J45" s="1"/>
      <c r="K45" s="1"/>
      <c r="L45" s="1"/>
      <c r="M45" s="1"/>
    </row>
    <row r="46" spans="1:13" ht="13.8">
      <c r="A46" s="8"/>
      <c r="B46" s="11"/>
      <c r="C46" s="11"/>
      <c r="D46" s="12"/>
      <c r="E46" s="12"/>
      <c r="F46" s="11"/>
      <c r="G46" s="1"/>
      <c r="H46" s="1"/>
      <c r="I46" s="1"/>
      <c r="J46" s="1"/>
      <c r="K46" s="1"/>
      <c r="L46" s="1"/>
      <c r="M46" s="1"/>
    </row>
    <row r="47" spans="1:13" ht="13.8">
      <c r="A47" s="8"/>
      <c r="B47" s="38"/>
      <c r="C47" s="11"/>
      <c r="D47" s="12"/>
      <c r="E47" s="12"/>
      <c r="F47" s="11"/>
      <c r="G47" s="1"/>
      <c r="H47" s="1"/>
      <c r="I47" s="1"/>
      <c r="J47" s="1"/>
      <c r="K47" s="1"/>
      <c r="L47" s="1"/>
      <c r="M47" s="1"/>
    </row>
    <row r="48" spans="1:13" ht="13.8">
      <c r="A48" s="8"/>
      <c r="B48" s="38"/>
      <c r="C48" s="11"/>
      <c r="D48" s="12"/>
      <c r="E48" s="12"/>
      <c r="F48" s="11"/>
      <c r="G48" s="1"/>
      <c r="H48" s="1"/>
      <c r="I48" s="1"/>
      <c r="J48" s="1"/>
      <c r="K48" s="1"/>
      <c r="L48" s="1"/>
      <c r="M48" s="1"/>
    </row>
    <row r="49" spans="1:13" ht="13.8">
      <c r="A49" s="8"/>
      <c r="B49" s="38"/>
      <c r="C49" s="11"/>
      <c r="D49" s="12"/>
      <c r="E49" s="12"/>
      <c r="F49" s="11"/>
      <c r="G49" s="1"/>
      <c r="H49" s="1"/>
      <c r="I49" s="118"/>
      <c r="J49" s="1"/>
      <c r="K49" s="1"/>
      <c r="L49" s="1"/>
      <c r="M49" s="1"/>
    </row>
    <row r="50" spans="1:13" ht="13.8">
      <c r="A50" s="8"/>
      <c r="B50" s="38"/>
      <c r="C50" s="11"/>
      <c r="D50" s="12"/>
      <c r="E50" s="12"/>
      <c r="F50" s="11"/>
      <c r="G50" s="1"/>
      <c r="H50" s="19" t="s">
        <v>48</v>
      </c>
      <c r="I50" s="20">
        <f>I15-D70</f>
        <v>-4236.510000000002</v>
      </c>
      <c r="J50" s="1"/>
      <c r="K50" s="1"/>
      <c r="L50" s="1"/>
      <c r="M50" s="1"/>
    </row>
    <row r="51" spans="1:13" ht="13.8">
      <c r="A51" s="8"/>
      <c r="B51" s="38"/>
      <c r="C51" s="11"/>
      <c r="D51" s="12"/>
      <c r="E51" s="12"/>
      <c r="F51" s="11"/>
      <c r="G51" s="1"/>
      <c r="H51" s="19" t="s">
        <v>50</v>
      </c>
      <c r="I51" s="21">
        <f>I50/I15</f>
        <v>-0.13075244591216326</v>
      </c>
      <c r="J51" s="1"/>
      <c r="K51" s="1"/>
      <c r="L51" s="1"/>
      <c r="M51" s="1"/>
    </row>
    <row r="52" spans="1:13" ht="13.8">
      <c r="A52" s="8"/>
      <c r="B52" s="38"/>
      <c r="C52" s="11"/>
      <c r="D52" s="12"/>
      <c r="E52" s="12"/>
      <c r="F52" s="11"/>
      <c r="G52" s="1"/>
      <c r="H52" s="1"/>
      <c r="I52" s="1"/>
      <c r="J52" s="1"/>
      <c r="K52" s="1"/>
      <c r="L52" s="1"/>
      <c r="M52" s="1"/>
    </row>
    <row r="53" spans="1:13" ht="13.8">
      <c r="A53" s="8"/>
      <c r="B53" s="38"/>
      <c r="C53" s="11"/>
      <c r="D53" s="12"/>
      <c r="E53" s="12"/>
      <c r="F53" s="11"/>
      <c r="G53" s="1"/>
      <c r="H53" s="1"/>
      <c r="I53" s="1"/>
      <c r="J53" s="1"/>
      <c r="K53" s="1"/>
      <c r="L53" s="1"/>
      <c r="M53" s="1"/>
    </row>
    <row r="54" spans="1:13" ht="13.8">
      <c r="A54" s="8"/>
      <c r="B54" s="200"/>
      <c r="C54" s="11"/>
      <c r="D54" s="12"/>
      <c r="E54" s="12"/>
      <c r="F54" s="11"/>
      <c r="G54" s="1"/>
      <c r="H54" s="1"/>
      <c r="I54" s="1"/>
      <c r="J54" s="1"/>
      <c r="K54" s="1"/>
      <c r="L54" s="1"/>
      <c r="M54" s="1"/>
    </row>
    <row r="55" spans="1:13" ht="13.8">
      <c r="A55" s="8"/>
      <c r="B55" s="200"/>
      <c r="C55" s="11"/>
      <c r="D55" s="12"/>
      <c r="E55" s="12"/>
      <c r="F55" s="11"/>
      <c r="G55" s="1"/>
      <c r="H55" s="1"/>
      <c r="I55" s="1"/>
      <c r="J55" s="1"/>
      <c r="K55" s="1"/>
      <c r="L55" s="1"/>
      <c r="M55" s="1"/>
    </row>
    <row r="56" spans="1:13" ht="13.8">
      <c r="A56" s="8"/>
      <c r="B56" s="200"/>
      <c r="C56" s="11"/>
      <c r="D56" s="12"/>
      <c r="E56" s="12"/>
      <c r="F56" s="11"/>
      <c r="G56" s="1"/>
      <c r="H56" s="1"/>
      <c r="I56" s="1"/>
      <c r="J56" s="1"/>
      <c r="K56" s="1"/>
      <c r="L56" s="1"/>
      <c r="M56" s="1"/>
    </row>
    <row r="57" spans="1:13" ht="13.8">
      <c r="A57" s="8"/>
      <c r="B57" s="200"/>
      <c r="C57" s="11"/>
      <c r="D57" s="12"/>
      <c r="E57" s="12"/>
      <c r="F57" s="11"/>
      <c r="G57" s="1"/>
      <c r="H57" s="1"/>
      <c r="I57" s="1"/>
      <c r="J57" s="1"/>
      <c r="K57" s="1"/>
      <c r="L57" s="1"/>
      <c r="M57" s="1"/>
    </row>
    <row r="58" spans="1:13" ht="13.8">
      <c r="A58" s="8"/>
      <c r="B58" s="200"/>
      <c r="C58" s="11"/>
      <c r="D58" s="12"/>
      <c r="E58" s="12"/>
      <c r="F58" s="11"/>
      <c r="G58" s="1"/>
      <c r="H58" s="1"/>
      <c r="I58" s="1"/>
      <c r="J58" s="1"/>
      <c r="K58" s="1"/>
      <c r="L58" s="1"/>
      <c r="M58" s="1"/>
    </row>
    <row r="59" spans="1:13" ht="13.8">
      <c r="A59" s="8"/>
      <c r="B59" s="11"/>
      <c r="C59" s="11"/>
      <c r="D59" s="12"/>
      <c r="E59" s="12"/>
      <c r="F59" s="11"/>
      <c r="G59" s="1"/>
      <c r="H59" s="1"/>
      <c r="I59" s="1"/>
      <c r="J59" s="1"/>
      <c r="K59" s="1"/>
      <c r="L59" s="1"/>
      <c r="M59" s="1"/>
    </row>
    <row r="60" spans="1:13" ht="13.8">
      <c r="A60" s="8"/>
      <c r="B60" s="11"/>
      <c r="C60" s="11"/>
      <c r="D60" s="16"/>
      <c r="E60" s="16"/>
      <c r="F60" s="11"/>
      <c r="G60" s="1"/>
      <c r="H60" s="1"/>
      <c r="I60" s="1"/>
      <c r="J60" s="1"/>
      <c r="K60" s="1"/>
      <c r="L60" s="1"/>
      <c r="M60" s="1"/>
    </row>
    <row r="61" spans="1:13" ht="13.8">
      <c r="A61" s="8"/>
      <c r="B61" s="11"/>
      <c r="C61" s="11"/>
      <c r="D61" s="16"/>
      <c r="E61" s="16"/>
      <c r="F61" s="11"/>
      <c r="G61" s="1"/>
      <c r="H61" s="1"/>
      <c r="I61" s="1"/>
      <c r="J61" s="1"/>
      <c r="K61" s="1"/>
      <c r="L61" s="1"/>
      <c r="M61" s="1"/>
    </row>
    <row r="62" spans="1:13" ht="13.8">
      <c r="A62" s="8"/>
      <c r="B62" s="11"/>
      <c r="C62" s="11"/>
      <c r="D62" s="16"/>
      <c r="E62" s="31"/>
      <c r="F62" s="11"/>
      <c r="G62" s="1"/>
      <c r="H62" s="1"/>
      <c r="I62" s="1"/>
      <c r="J62" s="1"/>
      <c r="K62" s="1"/>
      <c r="L62" s="1"/>
      <c r="M62" s="1"/>
    </row>
    <row r="63" spans="1:13" ht="13.8">
      <c r="A63" s="8"/>
      <c r="B63" s="11"/>
      <c r="C63" s="11"/>
      <c r="D63" s="16"/>
      <c r="E63" s="31"/>
      <c r="F63" s="11"/>
      <c r="G63" s="1"/>
      <c r="H63" s="1"/>
      <c r="I63" s="1"/>
      <c r="J63" s="1"/>
      <c r="K63" s="1"/>
      <c r="L63" s="1"/>
      <c r="M63" s="1"/>
    </row>
    <row r="64" spans="1:13" ht="13.8">
      <c r="A64" s="8"/>
      <c r="B64" s="11"/>
      <c r="C64" s="11"/>
      <c r="D64" s="16"/>
      <c r="E64" s="31"/>
      <c r="F64" s="11"/>
      <c r="G64" s="1"/>
      <c r="H64" s="1"/>
      <c r="I64" s="1"/>
      <c r="J64" s="1"/>
      <c r="K64" s="1"/>
      <c r="L64" s="1"/>
      <c r="M64" s="1"/>
    </row>
    <row r="65" spans="1:13" ht="13.8">
      <c r="A65" s="8"/>
      <c r="B65" s="38"/>
      <c r="C65" s="11"/>
      <c r="D65" s="16"/>
      <c r="E65" s="31"/>
      <c r="F65" s="11"/>
      <c r="G65" s="1"/>
      <c r="H65" s="1"/>
      <c r="I65" s="1"/>
      <c r="J65" s="1"/>
      <c r="K65" s="1"/>
      <c r="L65" s="1"/>
      <c r="M65" s="1"/>
    </row>
    <row r="66" spans="1:13" ht="13.8">
      <c r="A66" s="8"/>
      <c r="B66" s="38"/>
      <c r="C66" s="11"/>
      <c r="D66" s="16"/>
      <c r="E66" s="31"/>
      <c r="F66" s="11"/>
      <c r="G66" s="1"/>
      <c r="H66" s="1"/>
      <c r="I66" s="1"/>
      <c r="J66" s="1"/>
      <c r="K66" s="1"/>
      <c r="L66" s="1"/>
      <c r="M66" s="1"/>
    </row>
    <row r="67" spans="1:13" ht="13.8">
      <c r="A67" s="8"/>
      <c r="B67" s="38"/>
      <c r="C67" s="11"/>
      <c r="D67" s="16"/>
      <c r="E67" s="31"/>
      <c r="F67" s="11"/>
      <c r="G67" s="1"/>
      <c r="H67" s="1"/>
      <c r="I67" s="1"/>
      <c r="J67" s="1"/>
      <c r="K67" s="1"/>
      <c r="L67" s="1"/>
      <c r="M67" s="1"/>
    </row>
    <row r="68" spans="1:13" ht="13.8">
      <c r="A68" s="8"/>
      <c r="B68" s="38"/>
      <c r="C68" s="11"/>
      <c r="D68" s="16"/>
      <c r="E68" s="31"/>
      <c r="F68" s="11"/>
      <c r="G68" s="1"/>
      <c r="H68" s="1"/>
      <c r="I68" s="1"/>
      <c r="J68" s="1"/>
      <c r="K68" s="1"/>
      <c r="L68" s="1"/>
      <c r="M68" s="1"/>
    </row>
    <row r="69" spans="1:13" ht="13.8">
      <c r="A69" s="8"/>
      <c r="B69" s="38"/>
      <c r="C69" s="11"/>
      <c r="D69" s="16"/>
      <c r="E69" s="31"/>
      <c r="F69" s="11"/>
      <c r="G69" s="1"/>
      <c r="H69" s="1"/>
      <c r="I69" s="1"/>
      <c r="J69" s="1"/>
      <c r="K69" s="1"/>
      <c r="L69" s="1"/>
      <c r="M69" s="1"/>
    </row>
    <row r="70" spans="1:13" ht="13.8">
      <c r="A70" s="8"/>
      <c r="B70" s="40"/>
      <c r="C70" s="40"/>
      <c r="D70" s="41">
        <f>SUM(D6:D69)</f>
        <v>36637.51</v>
      </c>
      <c r="E70" s="41">
        <f>SUM(E6:E69)</f>
        <v>3194.3190909090904</v>
      </c>
      <c r="F70" s="11"/>
      <c r="G70" s="1"/>
      <c r="H70" s="1"/>
      <c r="I70" s="1"/>
      <c r="J70" s="1"/>
      <c r="K70" s="1"/>
      <c r="L70" s="1"/>
      <c r="M70" s="1"/>
    </row>
    <row r="71" spans="1:13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dataValidations count="1">
    <dataValidation type="list" allowBlank="1" showErrorMessage="1" sqref="F6:F70" xr:uid="{D5B2A274-4547-421F-ACEE-E12EA4356E09}">
      <formula1>"CARD,TRANSFER,CASH,AMEX Pay.com.au,AMEX"</formula1>
    </dataValidation>
  </dataValidations>
  <hyperlinks>
    <hyperlink ref="F10" r:id="rId1" xr:uid="{B49D6F1E-D04A-490F-945A-51CC7C84D6ED}"/>
    <hyperlink ref="F15" r:id="rId2" xr:uid="{17303CDD-C22E-4EDB-B713-5D814079C407}"/>
    <hyperlink ref="F16" r:id="rId3" xr:uid="{F97813AD-4072-4721-8412-A9557A7A18A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50F1-EABD-492D-AB82-8709757B2A45}">
  <sheetPr codeName="Sheet33">
    <outlinePr summaryBelow="0" summaryRight="0"/>
  </sheetPr>
  <dimension ref="A1:Y994"/>
  <sheetViews>
    <sheetView workbookViewId="0"/>
  </sheetViews>
  <sheetFormatPr defaultColWidth="12.6640625" defaultRowHeight="15.75" customHeight="1"/>
  <cols>
    <col min="1" max="1" width="4.6640625" style="2" customWidth="1"/>
    <col min="2" max="2" width="12.6640625" style="2"/>
    <col min="3" max="3" width="37.44140625" style="2" customWidth="1"/>
    <col min="4" max="16384" width="12.6640625" style="2"/>
  </cols>
  <sheetData>
    <row r="1" spans="1:25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"/>
      <c r="B2" s="94" t="s">
        <v>1057</v>
      </c>
      <c r="C2" s="4"/>
      <c r="D2" s="4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"/>
      <c r="B4" s="6"/>
      <c r="C4" s="6"/>
      <c r="D4" s="6"/>
      <c r="E4" s="6"/>
      <c r="F4" s="6"/>
      <c r="G4" s="1"/>
      <c r="H4" s="7" t="s">
        <v>821</v>
      </c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8">
      <c r="A6" s="8"/>
      <c r="B6" s="32">
        <v>45326</v>
      </c>
      <c r="C6" s="11" t="s">
        <v>1058</v>
      </c>
      <c r="D6" s="12">
        <v>307</v>
      </c>
      <c r="E6" s="12">
        <v>0</v>
      </c>
      <c r="F6" s="11" t="s">
        <v>20</v>
      </c>
      <c r="G6" s="8"/>
      <c r="H6" s="122">
        <v>45355</v>
      </c>
      <c r="I6" s="12">
        <v>4468.75</v>
      </c>
      <c r="J6" s="11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8">
      <c r="A7" s="8"/>
      <c r="B7" s="32">
        <v>45416</v>
      </c>
      <c r="C7" s="11" t="s">
        <v>1059</v>
      </c>
      <c r="D7" s="16">
        <v>24.17</v>
      </c>
      <c r="E7" s="12">
        <f>D7</f>
        <v>24.17</v>
      </c>
      <c r="F7" s="11" t="s">
        <v>13</v>
      </c>
      <c r="G7" s="8"/>
      <c r="H7" s="11" t="s">
        <v>1060</v>
      </c>
      <c r="I7" s="12">
        <v>8937.5</v>
      </c>
      <c r="J7" s="11" t="s">
        <v>13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8">
      <c r="A8" s="8"/>
      <c r="B8" s="14" t="s">
        <v>1061</v>
      </c>
      <c r="C8" s="11" t="s">
        <v>1062</v>
      </c>
      <c r="D8" s="12">
        <v>15290</v>
      </c>
      <c r="E8" s="12">
        <f>D8/11</f>
        <v>1390</v>
      </c>
      <c r="F8" s="11" t="s">
        <v>13</v>
      </c>
      <c r="G8" s="8"/>
      <c r="H8" s="11" t="s">
        <v>1060</v>
      </c>
      <c r="I8" s="16">
        <v>4468.75</v>
      </c>
      <c r="J8" s="11" t="s">
        <v>13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8">
      <c r="A9" s="8"/>
      <c r="B9" s="11"/>
      <c r="C9" s="11"/>
      <c r="D9" s="12"/>
      <c r="E9" s="16"/>
      <c r="F9" s="11"/>
      <c r="G9" s="8"/>
      <c r="H9" s="11"/>
      <c r="I9" s="16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8">
      <c r="A10" s="8"/>
      <c r="B10" s="11"/>
      <c r="C10" s="11"/>
      <c r="D10" s="12"/>
      <c r="E10" s="12"/>
      <c r="F10" s="11"/>
      <c r="G10" s="8"/>
      <c r="H10" s="11"/>
      <c r="I10" s="16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8">
      <c r="A11" s="8"/>
      <c r="B11" s="11"/>
      <c r="C11" s="11"/>
      <c r="D11" s="12"/>
      <c r="E11" s="12"/>
      <c r="F11" s="11"/>
      <c r="G11" s="8"/>
      <c r="H11" s="96" t="s">
        <v>282</v>
      </c>
      <c r="I11" s="41">
        <f>SUM(I6:I8)</f>
        <v>17875</v>
      </c>
      <c r="J11" s="4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8">
      <c r="A12" s="8"/>
      <c r="B12" s="11"/>
      <c r="C12" s="11"/>
      <c r="D12" s="12"/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8">
      <c r="A13" s="8"/>
      <c r="B13" s="96" t="s">
        <v>282</v>
      </c>
      <c r="C13" s="40"/>
      <c r="D13" s="97">
        <f>SUM(D6:D12)</f>
        <v>15621.17</v>
      </c>
      <c r="E13" s="41">
        <f>SUM(E6:E11)</f>
        <v>1414.17</v>
      </c>
      <c r="F13" s="4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8">
      <c r="A16" s="1"/>
      <c r="B16" s="1"/>
      <c r="C16" s="1"/>
      <c r="D16" s="20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6AA5-4334-4F6C-B319-661F94DE6925}">
  <sheetPr codeName="Sheet34">
    <outlinePr summaryBelow="0" summaryRight="0"/>
  </sheetPr>
  <dimension ref="A1:M47"/>
  <sheetViews>
    <sheetView workbookViewId="0"/>
  </sheetViews>
  <sheetFormatPr defaultColWidth="12.6640625" defaultRowHeight="15.75" customHeight="1"/>
  <cols>
    <col min="1" max="2" width="12.6640625" style="2"/>
    <col min="3" max="3" width="28.21875" style="2" customWidth="1"/>
    <col min="4" max="16384" width="12.6640625" style="2"/>
  </cols>
  <sheetData>
    <row r="1" spans="1:13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>
      <c r="A2" s="1"/>
      <c r="B2" s="3" t="s">
        <v>1063</v>
      </c>
      <c r="C2" s="4"/>
      <c r="D2" s="4"/>
      <c r="E2" s="1"/>
      <c r="F2" s="1"/>
      <c r="G2" s="1"/>
      <c r="H2" s="1"/>
      <c r="I2" s="1"/>
      <c r="J2" s="1"/>
      <c r="K2" s="1"/>
      <c r="L2" s="1"/>
      <c r="M2" s="1"/>
    </row>
    <row r="3" spans="1:13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  <c r="K3" s="1"/>
      <c r="L3" s="1"/>
      <c r="M3" s="1"/>
    </row>
    <row r="4" spans="1:13" ht="15.75" customHeight="1">
      <c r="A4" s="1"/>
      <c r="B4" s="6"/>
      <c r="C4" s="6"/>
      <c r="D4" s="6"/>
      <c r="E4" s="6"/>
      <c r="F4" s="6"/>
      <c r="G4" s="1"/>
      <c r="H4" s="7" t="s">
        <v>1064</v>
      </c>
      <c r="I4" s="6"/>
      <c r="J4" s="6"/>
      <c r="K4" s="1"/>
      <c r="L4" s="1"/>
      <c r="M4" s="1"/>
    </row>
    <row r="5" spans="1:13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1"/>
      <c r="H5" s="9" t="s">
        <v>4</v>
      </c>
      <c r="I5" s="9" t="s">
        <v>9</v>
      </c>
      <c r="J5" s="9" t="s">
        <v>8</v>
      </c>
      <c r="K5" s="10" t="s">
        <v>10</v>
      </c>
      <c r="L5" s="1"/>
      <c r="M5" s="1"/>
    </row>
    <row r="6" spans="1:13" ht="13.8">
      <c r="A6" s="8"/>
      <c r="B6" s="32">
        <v>45870</v>
      </c>
      <c r="C6" s="11" t="s">
        <v>1065</v>
      </c>
      <c r="D6" s="12">
        <v>60</v>
      </c>
      <c r="E6" s="12">
        <v>0</v>
      </c>
      <c r="F6" s="11" t="s">
        <v>23</v>
      </c>
      <c r="G6" s="1"/>
      <c r="H6" s="32">
        <v>45577</v>
      </c>
      <c r="I6" s="12">
        <v>28974</v>
      </c>
      <c r="J6" s="11" t="s">
        <v>13</v>
      </c>
      <c r="K6" s="44">
        <v>1</v>
      </c>
      <c r="L6" s="1"/>
      <c r="M6" s="1"/>
    </row>
    <row r="7" spans="1:13" ht="13.8">
      <c r="A7" s="8"/>
      <c r="B7" s="32">
        <v>45962</v>
      </c>
      <c r="C7" s="11" t="s">
        <v>1066</v>
      </c>
      <c r="D7" s="12">
        <v>6404.45</v>
      </c>
      <c r="E7" s="12">
        <f t="shared" ref="E7:E8" si="0">D7/11</f>
        <v>582.2227272727273</v>
      </c>
      <c r="F7" s="11" t="s">
        <v>78</v>
      </c>
      <c r="G7" s="8"/>
      <c r="H7" s="11" t="s">
        <v>192</v>
      </c>
      <c r="I7" s="12">
        <v>38632</v>
      </c>
      <c r="J7" s="11" t="s">
        <v>13</v>
      </c>
      <c r="K7" s="44">
        <v>2</v>
      </c>
      <c r="L7" s="1"/>
      <c r="M7" s="1"/>
    </row>
    <row r="8" spans="1:13" ht="13.8">
      <c r="A8" s="8"/>
      <c r="B8" s="11" t="s">
        <v>665</v>
      </c>
      <c r="C8" s="11" t="s">
        <v>1067</v>
      </c>
      <c r="D8" s="12">
        <v>1485</v>
      </c>
      <c r="E8" s="12">
        <f t="shared" si="0"/>
        <v>135</v>
      </c>
      <c r="F8" s="33" t="s">
        <v>86</v>
      </c>
      <c r="G8" s="8"/>
      <c r="H8" s="11" t="s">
        <v>209</v>
      </c>
      <c r="I8" s="12">
        <v>19316</v>
      </c>
      <c r="J8" s="11" t="s">
        <v>13</v>
      </c>
      <c r="K8" s="44">
        <v>3</v>
      </c>
      <c r="L8" s="1"/>
      <c r="M8" s="1"/>
    </row>
    <row r="9" spans="1:13" ht="13.8">
      <c r="A9" s="8"/>
      <c r="B9" s="11" t="s">
        <v>665</v>
      </c>
      <c r="C9" s="11" t="s">
        <v>683</v>
      </c>
      <c r="D9" s="12">
        <v>1400</v>
      </c>
      <c r="E9" s="12">
        <v>0</v>
      </c>
      <c r="F9" s="11" t="s">
        <v>23</v>
      </c>
      <c r="G9" s="8"/>
      <c r="H9" s="11" t="s">
        <v>209</v>
      </c>
      <c r="I9" s="12">
        <v>2750</v>
      </c>
      <c r="J9" s="11" t="s">
        <v>13</v>
      </c>
      <c r="K9" s="44">
        <v>3.1</v>
      </c>
      <c r="L9" s="1"/>
      <c r="M9" s="1"/>
    </row>
    <row r="10" spans="1:13" ht="13.8">
      <c r="A10" s="8"/>
      <c r="B10" s="11" t="s">
        <v>566</v>
      </c>
      <c r="C10" s="11" t="s">
        <v>683</v>
      </c>
      <c r="D10" s="12">
        <v>1550</v>
      </c>
      <c r="E10" s="12">
        <v>0</v>
      </c>
      <c r="F10" s="11" t="s">
        <v>23</v>
      </c>
      <c r="G10" s="8"/>
      <c r="H10" s="11" t="s">
        <v>278</v>
      </c>
      <c r="I10" s="12">
        <v>9658</v>
      </c>
      <c r="J10" s="11" t="s">
        <v>13</v>
      </c>
      <c r="K10" s="44">
        <v>4</v>
      </c>
      <c r="L10" s="1"/>
      <c r="M10" s="1"/>
    </row>
    <row r="11" spans="1:13" ht="13.8">
      <c r="A11" s="8"/>
      <c r="B11" s="11" t="s">
        <v>568</v>
      </c>
      <c r="C11" s="11" t="s">
        <v>683</v>
      </c>
      <c r="D11" s="12">
        <v>600</v>
      </c>
      <c r="E11" s="12">
        <v>0</v>
      </c>
      <c r="F11" s="11" t="s">
        <v>23</v>
      </c>
      <c r="G11" s="8"/>
      <c r="H11" s="11"/>
      <c r="I11" s="16"/>
      <c r="J11" s="11"/>
      <c r="K11" s="11"/>
      <c r="L11" s="1"/>
      <c r="M11" s="1"/>
    </row>
    <row r="12" spans="1:13" ht="13.8">
      <c r="A12" s="8"/>
      <c r="B12" s="11" t="s">
        <v>571</v>
      </c>
      <c r="C12" s="11" t="s">
        <v>1068</v>
      </c>
      <c r="D12" s="12">
        <v>57.2</v>
      </c>
      <c r="E12" s="12">
        <f>D12/11</f>
        <v>5.2</v>
      </c>
      <c r="F12" s="11" t="s">
        <v>23</v>
      </c>
      <c r="G12" s="8"/>
      <c r="H12" s="11"/>
      <c r="I12" s="16"/>
      <c r="J12" s="11"/>
      <c r="K12" s="11"/>
      <c r="L12" s="1"/>
      <c r="M12" s="1"/>
    </row>
    <row r="13" spans="1:13" ht="13.8">
      <c r="A13" s="8"/>
      <c r="B13" s="11" t="s">
        <v>571</v>
      </c>
      <c r="C13" s="11" t="s">
        <v>683</v>
      </c>
      <c r="D13" s="12">
        <v>1800</v>
      </c>
      <c r="E13" s="12">
        <v>0</v>
      </c>
      <c r="F13" s="11" t="s">
        <v>23</v>
      </c>
      <c r="G13" s="8"/>
      <c r="H13" s="11"/>
      <c r="I13" s="16"/>
      <c r="J13" s="11"/>
      <c r="K13" s="11"/>
      <c r="L13" s="1"/>
      <c r="M13" s="1"/>
    </row>
    <row r="14" spans="1:13" ht="13.8">
      <c r="A14" s="8"/>
      <c r="B14" s="11" t="s">
        <v>573</v>
      </c>
      <c r="C14" s="11" t="s">
        <v>683</v>
      </c>
      <c r="D14" s="12">
        <v>1500</v>
      </c>
      <c r="E14" s="12">
        <v>0</v>
      </c>
      <c r="F14" s="11" t="s">
        <v>23</v>
      </c>
      <c r="G14" s="8"/>
      <c r="H14" s="11"/>
      <c r="I14" s="16"/>
      <c r="J14" s="11"/>
      <c r="K14" s="11"/>
      <c r="L14" s="1"/>
      <c r="M14" s="1"/>
    </row>
    <row r="15" spans="1:13" ht="13.8">
      <c r="A15" s="8"/>
      <c r="B15" s="11" t="s">
        <v>573</v>
      </c>
      <c r="C15" s="11" t="s">
        <v>1069</v>
      </c>
      <c r="D15" s="12">
        <v>2900</v>
      </c>
      <c r="E15" s="12">
        <f>D15/11</f>
        <v>263.63636363636363</v>
      </c>
      <c r="F15" s="33" t="s">
        <v>86</v>
      </c>
      <c r="G15" s="8"/>
      <c r="H15" s="11"/>
      <c r="I15" s="16"/>
      <c r="J15" s="11"/>
      <c r="K15" s="11"/>
      <c r="L15" s="1"/>
      <c r="M15" s="1"/>
    </row>
    <row r="16" spans="1:13" ht="13.8">
      <c r="A16" s="8"/>
      <c r="B16" s="11" t="s">
        <v>575</v>
      </c>
      <c r="C16" s="11" t="s">
        <v>683</v>
      </c>
      <c r="D16" s="12">
        <v>2300</v>
      </c>
      <c r="E16" s="12">
        <v>0</v>
      </c>
      <c r="F16" s="11" t="s">
        <v>23</v>
      </c>
      <c r="G16" s="8"/>
      <c r="H16" s="113"/>
      <c r="I16" s="197"/>
      <c r="J16" s="113"/>
      <c r="K16" s="113"/>
      <c r="L16" s="1"/>
      <c r="M16" s="1"/>
    </row>
    <row r="17" spans="1:13" ht="13.8">
      <c r="A17" s="8"/>
      <c r="B17" s="11" t="s">
        <v>190</v>
      </c>
      <c r="C17" s="11" t="s">
        <v>683</v>
      </c>
      <c r="D17" s="12">
        <v>1700</v>
      </c>
      <c r="E17" s="12">
        <v>0</v>
      </c>
      <c r="F17" s="11" t="s">
        <v>23</v>
      </c>
      <c r="G17" s="8"/>
      <c r="H17" s="113"/>
      <c r="I17" s="114">
        <f>SUM(I6:Z15)</f>
        <v>99343.1</v>
      </c>
      <c r="J17" s="113"/>
      <c r="K17" s="113"/>
      <c r="L17" s="1"/>
      <c r="M17" s="1"/>
    </row>
    <row r="18" spans="1:13" ht="13.8">
      <c r="A18" s="8"/>
      <c r="B18" s="11" t="s">
        <v>190</v>
      </c>
      <c r="C18" s="11" t="s">
        <v>1070</v>
      </c>
      <c r="D18" s="12">
        <v>109.35</v>
      </c>
      <c r="E18" s="12">
        <f t="shared" ref="E18:E21" si="1">D18/11</f>
        <v>9.9409090909090896</v>
      </c>
      <c r="F18" s="11" t="s">
        <v>20</v>
      </c>
      <c r="G18" s="1"/>
      <c r="H18" s="115"/>
      <c r="I18" s="118"/>
      <c r="J18" s="1"/>
      <c r="K18" s="1"/>
      <c r="L18" s="1"/>
      <c r="M18" s="1"/>
    </row>
    <row r="19" spans="1:13" ht="13.8">
      <c r="A19" s="8"/>
      <c r="B19" s="11" t="s">
        <v>190</v>
      </c>
      <c r="C19" s="11" t="s">
        <v>791</v>
      </c>
      <c r="D19" s="12">
        <v>68</v>
      </c>
      <c r="E19" s="12">
        <f t="shared" si="1"/>
        <v>6.1818181818181817</v>
      </c>
      <c r="F19" s="11" t="s">
        <v>78</v>
      </c>
      <c r="G19" s="1"/>
      <c r="H19" s="115"/>
      <c r="I19" s="118"/>
      <c r="J19" s="1"/>
      <c r="K19" s="1"/>
      <c r="L19" s="1"/>
      <c r="M19" s="1"/>
    </row>
    <row r="20" spans="1:13" ht="13.8">
      <c r="A20" s="8"/>
      <c r="B20" s="11" t="s">
        <v>190</v>
      </c>
      <c r="C20" s="11" t="s">
        <v>791</v>
      </c>
      <c r="D20" s="12">
        <v>19.11</v>
      </c>
      <c r="E20" s="12">
        <f t="shared" si="1"/>
        <v>1.7372727272727273</v>
      </c>
      <c r="F20" s="11" t="s">
        <v>78</v>
      </c>
      <c r="G20" s="1"/>
      <c r="H20" s="115"/>
      <c r="I20" s="118"/>
      <c r="J20" s="1"/>
      <c r="K20" s="1"/>
      <c r="L20" s="1"/>
      <c r="M20" s="1"/>
    </row>
    <row r="21" spans="1:13" ht="13.8">
      <c r="A21" s="8"/>
      <c r="B21" s="11" t="s">
        <v>190</v>
      </c>
      <c r="C21" s="11" t="s">
        <v>1071</v>
      </c>
      <c r="D21" s="12">
        <v>200</v>
      </c>
      <c r="E21" s="12">
        <f t="shared" si="1"/>
        <v>18.181818181818183</v>
      </c>
      <c r="F21" s="33" t="s">
        <v>86</v>
      </c>
      <c r="G21" s="1"/>
      <c r="H21" s="115"/>
      <c r="I21" s="118"/>
      <c r="J21" s="1"/>
      <c r="K21" s="1"/>
      <c r="L21" s="1"/>
      <c r="M21" s="1"/>
    </row>
    <row r="22" spans="1:13" ht="13.8">
      <c r="A22" s="8"/>
      <c r="B22" s="11" t="s">
        <v>1072</v>
      </c>
      <c r="C22" s="11" t="s">
        <v>683</v>
      </c>
      <c r="D22" s="12">
        <v>2600</v>
      </c>
      <c r="E22" s="12">
        <v>0</v>
      </c>
      <c r="F22" s="11" t="s">
        <v>23</v>
      </c>
      <c r="G22" s="1"/>
      <c r="H22" s="115"/>
      <c r="I22" s="118"/>
      <c r="J22" s="1"/>
      <c r="K22" s="1"/>
      <c r="L22" s="1"/>
      <c r="M22" s="1"/>
    </row>
    <row r="23" spans="1:13" ht="13.8">
      <c r="A23" s="8"/>
      <c r="B23" s="11" t="s">
        <v>192</v>
      </c>
      <c r="C23" s="11" t="s">
        <v>683</v>
      </c>
      <c r="D23" s="12">
        <v>1200</v>
      </c>
      <c r="E23" s="12">
        <v>0</v>
      </c>
      <c r="F23" s="11" t="s">
        <v>23</v>
      </c>
      <c r="G23" s="1"/>
      <c r="H23" s="115"/>
      <c r="I23" s="118"/>
      <c r="J23" s="1"/>
      <c r="K23" s="1"/>
      <c r="L23" s="1"/>
      <c r="M23" s="1"/>
    </row>
    <row r="24" spans="1:13" ht="13.8">
      <c r="A24" s="8"/>
      <c r="B24" s="11" t="s">
        <v>578</v>
      </c>
      <c r="C24" s="11" t="s">
        <v>683</v>
      </c>
      <c r="D24" s="12">
        <v>2700</v>
      </c>
      <c r="E24" s="12">
        <v>0</v>
      </c>
      <c r="F24" s="11" t="s">
        <v>23</v>
      </c>
      <c r="G24" s="1"/>
      <c r="H24" s="115"/>
      <c r="I24" s="118"/>
      <c r="J24" s="1"/>
      <c r="K24" s="1"/>
      <c r="L24" s="1"/>
      <c r="M24" s="1"/>
    </row>
    <row r="25" spans="1:13" ht="13.8">
      <c r="A25" s="8"/>
      <c r="B25" s="11" t="s">
        <v>578</v>
      </c>
      <c r="C25" s="11" t="s">
        <v>1073</v>
      </c>
      <c r="D25" s="12">
        <v>41.29</v>
      </c>
      <c r="E25" s="12">
        <f t="shared" ref="E25:E26" si="2">D25/11</f>
        <v>3.7536363636363634</v>
      </c>
      <c r="F25" s="11" t="s">
        <v>78</v>
      </c>
      <c r="G25" s="1"/>
      <c r="H25" s="115"/>
      <c r="I25" s="118"/>
      <c r="J25" s="1"/>
      <c r="K25" s="1"/>
      <c r="L25" s="1"/>
      <c r="M25" s="1"/>
    </row>
    <row r="26" spans="1:13" ht="13.8">
      <c r="A26" s="8"/>
      <c r="B26" s="11" t="s">
        <v>578</v>
      </c>
      <c r="C26" s="11" t="s">
        <v>1074</v>
      </c>
      <c r="D26" s="12">
        <v>63.47</v>
      </c>
      <c r="E26" s="12">
        <f t="shared" si="2"/>
        <v>5.77</v>
      </c>
      <c r="F26" s="11" t="s">
        <v>78</v>
      </c>
      <c r="G26" s="1"/>
      <c r="H26" s="115"/>
      <c r="I26" s="118"/>
      <c r="J26" s="1"/>
      <c r="K26" s="1"/>
      <c r="L26" s="1"/>
      <c r="M26" s="1"/>
    </row>
    <row r="27" spans="1:13" ht="13.8">
      <c r="A27" s="8"/>
      <c r="B27" s="11" t="s">
        <v>195</v>
      </c>
      <c r="C27" s="11" t="s">
        <v>683</v>
      </c>
      <c r="D27" s="12">
        <v>1600</v>
      </c>
      <c r="E27" s="12">
        <v>0</v>
      </c>
      <c r="F27" s="11" t="s">
        <v>23</v>
      </c>
      <c r="G27" s="1"/>
      <c r="H27" s="115"/>
      <c r="I27" s="118"/>
      <c r="J27" s="1"/>
      <c r="K27" s="1"/>
      <c r="L27" s="1"/>
      <c r="M27" s="1"/>
    </row>
    <row r="28" spans="1:13" ht="13.8">
      <c r="A28" s="8"/>
      <c r="B28" s="11" t="s">
        <v>669</v>
      </c>
      <c r="C28" s="11" t="s">
        <v>1075</v>
      </c>
      <c r="D28" s="12">
        <v>8700</v>
      </c>
      <c r="E28" s="12">
        <v>0</v>
      </c>
      <c r="F28" s="33" t="s">
        <v>86</v>
      </c>
      <c r="G28" s="1"/>
      <c r="H28" s="115"/>
      <c r="I28" s="118"/>
      <c r="J28" s="1"/>
      <c r="K28" s="1"/>
      <c r="L28" s="1"/>
      <c r="M28" s="1"/>
    </row>
    <row r="29" spans="1:13" ht="13.8">
      <c r="A29" s="8"/>
      <c r="B29" s="11" t="s">
        <v>201</v>
      </c>
      <c r="C29" s="11" t="s">
        <v>1076</v>
      </c>
      <c r="D29" s="12">
        <v>171.88</v>
      </c>
      <c r="E29" s="12">
        <f t="shared" ref="E29:E33" si="3">D29/11</f>
        <v>15.625454545454545</v>
      </c>
      <c r="F29" s="33" t="s">
        <v>86</v>
      </c>
      <c r="G29" s="1"/>
      <c r="H29" s="115"/>
      <c r="I29" s="118"/>
      <c r="J29" s="1"/>
      <c r="K29" s="1"/>
      <c r="L29" s="1"/>
      <c r="M29" s="1"/>
    </row>
    <row r="30" spans="1:13" ht="13.8">
      <c r="A30" s="8"/>
      <c r="B30" s="11" t="s">
        <v>201</v>
      </c>
      <c r="C30" s="11" t="s">
        <v>1077</v>
      </c>
      <c r="D30" s="12">
        <v>1760</v>
      </c>
      <c r="E30" s="12">
        <f t="shared" si="3"/>
        <v>160</v>
      </c>
      <c r="F30" s="33" t="s">
        <v>86</v>
      </c>
      <c r="G30" s="1"/>
      <c r="H30" s="115"/>
      <c r="I30" s="118"/>
      <c r="J30" s="1"/>
      <c r="K30" s="1"/>
      <c r="L30" s="1"/>
      <c r="M30" s="1"/>
    </row>
    <row r="31" spans="1:13" ht="13.8">
      <c r="A31" s="8"/>
      <c r="B31" s="14" t="s">
        <v>278</v>
      </c>
      <c r="C31" s="11" t="s">
        <v>1078</v>
      </c>
      <c r="D31" s="12">
        <v>650</v>
      </c>
      <c r="E31" s="12">
        <f t="shared" si="3"/>
        <v>59.090909090909093</v>
      </c>
      <c r="F31" s="33" t="s">
        <v>86</v>
      </c>
      <c r="G31" s="1"/>
      <c r="H31" s="115"/>
      <c r="I31" s="118"/>
      <c r="J31" s="1"/>
      <c r="K31" s="1"/>
      <c r="L31" s="1"/>
      <c r="M31" s="1"/>
    </row>
    <row r="32" spans="1:13" ht="13.8">
      <c r="A32" s="8"/>
      <c r="B32" s="11" t="s">
        <v>278</v>
      </c>
      <c r="C32" s="11" t="s">
        <v>1079</v>
      </c>
      <c r="D32" s="12">
        <v>1175</v>
      </c>
      <c r="E32" s="12">
        <f t="shared" si="3"/>
        <v>106.81818181818181</v>
      </c>
      <c r="F32" s="33" t="s">
        <v>86</v>
      </c>
      <c r="G32" s="1"/>
      <c r="H32" s="115"/>
      <c r="I32" s="118"/>
      <c r="J32" s="1"/>
      <c r="K32" s="1"/>
      <c r="L32" s="1"/>
      <c r="M32" s="1"/>
    </row>
    <row r="33" spans="1:13" ht="13.8">
      <c r="A33" s="8"/>
      <c r="B33" s="15">
        <v>45901</v>
      </c>
      <c r="C33" s="11" t="s">
        <v>1080</v>
      </c>
      <c r="D33" s="12">
        <v>6600</v>
      </c>
      <c r="E33" s="12">
        <f t="shared" si="3"/>
        <v>600</v>
      </c>
      <c r="F33" s="33" t="s">
        <v>86</v>
      </c>
      <c r="G33" s="1"/>
      <c r="H33" s="115"/>
      <c r="I33" s="118"/>
      <c r="J33" s="1"/>
      <c r="K33" s="1"/>
      <c r="L33" s="1"/>
      <c r="M33" s="1"/>
    </row>
    <row r="34" spans="1:13" ht="18">
      <c r="A34" s="8"/>
      <c r="B34" s="15">
        <v>45931</v>
      </c>
      <c r="C34" s="11" t="s">
        <v>1081</v>
      </c>
      <c r="D34" s="12">
        <v>250</v>
      </c>
      <c r="E34" s="12">
        <v>0</v>
      </c>
      <c r="F34" s="11" t="s">
        <v>23</v>
      </c>
      <c r="G34" s="1"/>
      <c r="H34" s="5" t="s">
        <v>649</v>
      </c>
      <c r="I34" s="118"/>
      <c r="J34" s="1"/>
      <c r="K34" s="1"/>
      <c r="L34" s="1"/>
      <c r="M34" s="1"/>
    </row>
    <row r="35" spans="1:13" ht="14.4">
      <c r="A35" s="8"/>
      <c r="B35" s="11"/>
      <c r="C35" s="11"/>
      <c r="D35" s="12"/>
      <c r="E35" s="12"/>
      <c r="F35" s="33" t="s">
        <v>86</v>
      </c>
      <c r="G35" s="1"/>
      <c r="H35" s="7" t="s">
        <v>296</v>
      </c>
      <c r="I35" s="118"/>
      <c r="J35" s="1"/>
      <c r="K35" s="1"/>
      <c r="L35" s="1"/>
      <c r="M35" s="1"/>
    </row>
    <row r="36" spans="1:13" ht="14.4">
      <c r="A36" s="8"/>
      <c r="B36" s="11"/>
      <c r="C36" s="11"/>
      <c r="D36" s="12"/>
      <c r="E36" s="12"/>
      <c r="F36" s="11" t="s">
        <v>78</v>
      </c>
      <c r="G36" s="8"/>
      <c r="H36" s="9" t="s">
        <v>4</v>
      </c>
      <c r="I36" s="10" t="s">
        <v>9</v>
      </c>
      <c r="J36" s="10" t="s">
        <v>7</v>
      </c>
      <c r="K36" s="10" t="s">
        <v>8</v>
      </c>
      <c r="L36" s="10" t="s">
        <v>652</v>
      </c>
      <c r="M36" s="1"/>
    </row>
    <row r="37" spans="1:13" ht="13.8">
      <c r="A37" s="8"/>
      <c r="B37" s="198"/>
      <c r="C37" s="11"/>
      <c r="D37" s="12"/>
      <c r="E37" s="12"/>
      <c r="F37" s="11" t="s">
        <v>23</v>
      </c>
      <c r="G37" s="8"/>
      <c r="H37" s="11"/>
      <c r="I37" s="12"/>
      <c r="J37" s="30"/>
      <c r="K37" s="11"/>
      <c r="L37" s="11"/>
      <c r="M37" s="1"/>
    </row>
    <row r="38" spans="1:13" ht="13.8">
      <c r="A38" s="8"/>
      <c r="B38" s="198"/>
      <c r="C38" s="11"/>
      <c r="D38" s="12"/>
      <c r="E38" s="12"/>
      <c r="F38" s="11" t="s">
        <v>23</v>
      </c>
      <c r="G38" s="8"/>
      <c r="H38" s="11"/>
      <c r="I38" s="16"/>
      <c r="J38" s="11"/>
      <c r="K38" s="11"/>
      <c r="L38" s="11"/>
      <c r="M38" s="1"/>
    </row>
    <row r="39" spans="1:13" ht="13.8">
      <c r="A39" s="8"/>
      <c r="B39" s="198"/>
      <c r="C39" s="11"/>
      <c r="D39" s="12"/>
      <c r="E39" s="12"/>
      <c r="F39" s="33" t="s">
        <v>86</v>
      </c>
      <c r="G39" s="8"/>
      <c r="H39" s="11"/>
      <c r="I39" s="16"/>
      <c r="J39" s="11"/>
      <c r="K39" s="11"/>
      <c r="L39" s="11"/>
      <c r="M39" s="1"/>
    </row>
    <row r="40" spans="1:13" ht="13.8">
      <c r="A40" s="8"/>
      <c r="B40" s="198"/>
      <c r="C40" s="11"/>
      <c r="D40" s="12"/>
      <c r="E40" s="12"/>
      <c r="F40" s="11" t="s">
        <v>78</v>
      </c>
      <c r="G40" s="8"/>
      <c r="H40" s="11"/>
      <c r="I40" s="16"/>
      <c r="J40" s="11"/>
      <c r="K40" s="11"/>
      <c r="L40" s="11"/>
      <c r="M40" s="1"/>
    </row>
    <row r="41" spans="1:13" ht="13.8">
      <c r="A41" s="8"/>
      <c r="B41" s="11"/>
      <c r="C41" s="11"/>
      <c r="D41" s="12"/>
      <c r="E41" s="12"/>
      <c r="F41" s="11" t="s">
        <v>23</v>
      </c>
      <c r="G41" s="8"/>
      <c r="H41" s="11"/>
      <c r="I41" s="16"/>
      <c r="J41" s="11"/>
      <c r="K41" s="11"/>
      <c r="L41" s="11"/>
      <c r="M41" s="1"/>
    </row>
    <row r="42" spans="1:13" ht="13.8">
      <c r="A42" s="8"/>
      <c r="B42" s="11"/>
      <c r="C42" s="11"/>
      <c r="D42" s="12"/>
      <c r="E42" s="12"/>
      <c r="F42" s="33" t="s">
        <v>86</v>
      </c>
      <c r="G42" s="8"/>
      <c r="H42" s="17"/>
      <c r="I42" s="199"/>
      <c r="J42" s="17"/>
      <c r="K42" s="17"/>
      <c r="L42" s="17"/>
      <c r="M42" s="1"/>
    </row>
    <row r="43" spans="1:13" ht="13.8">
      <c r="A43" s="8"/>
      <c r="B43" s="38"/>
      <c r="C43" s="11"/>
      <c r="D43" s="16"/>
      <c r="E43" s="16"/>
      <c r="F43" s="11"/>
      <c r="G43" s="1"/>
      <c r="H43" s="1"/>
      <c r="I43" s="1"/>
      <c r="J43" s="1"/>
      <c r="K43" s="1"/>
      <c r="L43" s="1"/>
      <c r="M43" s="1"/>
    </row>
    <row r="44" spans="1:13" ht="13.8">
      <c r="A44" s="8"/>
      <c r="B44" s="38"/>
      <c r="C44" s="11"/>
      <c r="D44" s="16"/>
      <c r="E44" s="16"/>
      <c r="F44" s="11"/>
      <c r="G44" s="1"/>
      <c r="H44" s="19" t="s">
        <v>48</v>
      </c>
      <c r="I44" s="20">
        <f>I17-D47</f>
        <v>49738.350000000006</v>
      </c>
      <c r="J44" s="1"/>
      <c r="K44" s="1"/>
      <c r="L44" s="1"/>
      <c r="M44" s="1"/>
    </row>
    <row r="45" spans="1:13" ht="13.8">
      <c r="A45" s="8"/>
      <c r="B45" s="38"/>
      <c r="C45" s="11"/>
      <c r="D45" s="16"/>
      <c r="E45" s="16"/>
      <c r="F45" s="11"/>
      <c r="G45" s="1"/>
      <c r="H45" s="19" t="s">
        <v>50</v>
      </c>
      <c r="I45" s="21">
        <f>I44/D47</f>
        <v>1.002693290461095</v>
      </c>
      <c r="J45" s="1"/>
      <c r="K45" s="1"/>
      <c r="L45" s="1"/>
      <c r="M45" s="1"/>
    </row>
    <row r="46" spans="1:13" ht="13.8">
      <c r="A46" s="8"/>
      <c r="B46" s="38"/>
      <c r="C46" s="11"/>
      <c r="D46" s="16"/>
      <c r="E46" s="31"/>
      <c r="F46" s="11"/>
      <c r="G46" s="1"/>
      <c r="H46" s="1"/>
      <c r="I46" s="1"/>
      <c r="J46" s="1"/>
      <c r="K46" s="1"/>
      <c r="L46" s="1"/>
      <c r="M46" s="1"/>
    </row>
    <row r="47" spans="1:13" ht="13.8">
      <c r="A47" s="8"/>
      <c r="B47" s="40"/>
      <c r="C47" s="40"/>
      <c r="D47" s="41">
        <f>SUM(D7:D46)</f>
        <v>49604.75</v>
      </c>
      <c r="E47" s="41">
        <f>SUM(E7:E46)</f>
        <v>1973.1590909090908</v>
      </c>
      <c r="F47" s="11"/>
      <c r="G47" s="1"/>
      <c r="H47" s="1"/>
      <c r="I47" s="1"/>
      <c r="J47" s="1"/>
      <c r="K47" s="1"/>
      <c r="L47" s="1"/>
      <c r="M47" s="1"/>
    </row>
  </sheetData>
  <dataValidations count="1">
    <dataValidation type="list" allowBlank="1" showErrorMessage="1" sqref="F6:F47" xr:uid="{DE63B1A9-2C6D-4186-B298-312C9320CEBF}">
      <formula1>"CARD,TRANSFER,CASH,AMEX Pay.com.au,AMEX"</formula1>
    </dataValidation>
  </dataValidations>
  <hyperlinks>
    <hyperlink ref="F8" r:id="rId1" xr:uid="{90051EA4-C507-4E45-BA23-3B3843411B01}"/>
    <hyperlink ref="F15" r:id="rId2" xr:uid="{BA1461E9-3996-4473-A471-0B68E005EB1E}"/>
    <hyperlink ref="F21" r:id="rId3" xr:uid="{6AC02E2E-BCE7-4BBF-AC15-CACB7C7054CB}"/>
    <hyperlink ref="F28" r:id="rId4" xr:uid="{A9708B8C-939E-439E-94A5-646E92FF1723}"/>
    <hyperlink ref="F29" r:id="rId5" xr:uid="{82CEFA4F-AAA8-4B7B-8E96-81B21B56CC97}"/>
    <hyperlink ref="F30" r:id="rId6" xr:uid="{8A022206-DFDC-4D9A-8C0A-28685049DC38}"/>
    <hyperlink ref="F31" r:id="rId7" xr:uid="{A43B07C2-E2B9-46D9-9A5C-A4B31BC7F534}"/>
    <hyperlink ref="F32" r:id="rId8" xr:uid="{8DF77B7B-8E35-4E3A-B72A-5AEC808A7E2D}"/>
    <hyperlink ref="F33" r:id="rId9" xr:uid="{5B256F9B-1254-4990-8307-C14FEF5CF7D8}"/>
    <hyperlink ref="F35" r:id="rId10" xr:uid="{AF10216E-CBD8-42B9-A212-D167EF43BA04}"/>
    <hyperlink ref="F39" r:id="rId11" xr:uid="{E9298024-3920-4D35-9C1F-F41F9E42C767}"/>
    <hyperlink ref="F42" r:id="rId12" xr:uid="{0091B2B5-B5E5-4029-99C3-650708369AD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882C-2678-442D-A031-C2BC37314F25}">
  <sheetPr codeName="Sheet35">
    <outlinePr summaryBelow="0" summaryRight="0"/>
  </sheetPr>
  <dimension ref="A1:K21"/>
  <sheetViews>
    <sheetView workbookViewId="0"/>
  </sheetViews>
  <sheetFormatPr defaultColWidth="12.6640625" defaultRowHeight="15.75" customHeight="1"/>
  <cols>
    <col min="1" max="1" width="5.33203125" style="2" customWidth="1"/>
    <col min="2" max="2" width="12.6640625" style="2"/>
    <col min="3" max="3" width="37.88671875" style="2" customWidth="1"/>
    <col min="4" max="16384" width="12.6640625" style="2"/>
  </cols>
  <sheetData>
    <row r="1" spans="1:11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/>
      <c r="B2" s="3" t="s">
        <v>1082</v>
      </c>
      <c r="C2" s="4"/>
      <c r="D2" s="4"/>
      <c r="E2" s="4"/>
      <c r="F2" s="1"/>
      <c r="G2" s="1"/>
      <c r="H2" s="1"/>
      <c r="I2" s="1"/>
      <c r="J2" s="1"/>
      <c r="K2" s="1"/>
    </row>
    <row r="3" spans="1:11" ht="15.75" customHeight="1">
      <c r="A3" s="1"/>
      <c r="B3" s="5" t="s">
        <v>1</v>
      </c>
      <c r="C3" s="1"/>
      <c r="D3" s="1"/>
      <c r="E3" s="1"/>
      <c r="F3" s="1"/>
      <c r="G3" s="1"/>
      <c r="H3" s="5" t="s">
        <v>2</v>
      </c>
      <c r="I3" s="1"/>
      <c r="J3" s="1"/>
      <c r="K3" s="1"/>
    </row>
    <row r="4" spans="1:11" ht="15.75" customHeight="1">
      <c r="A4" s="1"/>
      <c r="B4" s="6"/>
      <c r="C4" s="6"/>
      <c r="D4" s="6"/>
      <c r="E4" s="6"/>
      <c r="F4" s="6"/>
      <c r="G4" s="1"/>
      <c r="H4" s="7" t="s">
        <v>1083</v>
      </c>
      <c r="I4" s="6"/>
      <c r="J4" s="6"/>
      <c r="K4" s="1"/>
    </row>
    <row r="5" spans="1:11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8"/>
      <c r="H5" s="9" t="s">
        <v>4</v>
      </c>
      <c r="I5" s="9" t="s">
        <v>9</v>
      </c>
      <c r="J5" s="9" t="s">
        <v>8</v>
      </c>
      <c r="K5" s="10" t="s">
        <v>10</v>
      </c>
    </row>
    <row r="6" spans="1:11" ht="13.8">
      <c r="A6" s="8"/>
      <c r="B6" s="11" t="s">
        <v>75</v>
      </c>
      <c r="C6" s="11" t="s">
        <v>1084</v>
      </c>
      <c r="D6" s="12">
        <v>512.82000000000005</v>
      </c>
      <c r="E6" s="12">
        <f t="shared" ref="E6:E7" si="0">D6/11</f>
        <v>46.620000000000005</v>
      </c>
      <c r="F6" s="11" t="s">
        <v>13</v>
      </c>
      <c r="G6" s="13"/>
      <c r="H6" s="38">
        <v>45301</v>
      </c>
      <c r="I6" s="12">
        <v>4290</v>
      </c>
      <c r="J6" s="11" t="s">
        <v>13</v>
      </c>
      <c r="K6" s="44">
        <v>1</v>
      </c>
    </row>
    <row r="7" spans="1:11" ht="13.8">
      <c r="A7" s="8"/>
      <c r="B7" s="11" t="s">
        <v>75</v>
      </c>
      <c r="C7" s="11" t="s">
        <v>1085</v>
      </c>
      <c r="D7" s="12">
        <v>641.20000000000005</v>
      </c>
      <c r="E7" s="12">
        <f t="shared" si="0"/>
        <v>58.290909090909096</v>
      </c>
      <c r="F7" s="11" t="s">
        <v>13</v>
      </c>
      <c r="G7" s="8"/>
      <c r="H7" s="38">
        <v>45483</v>
      </c>
      <c r="I7" s="12">
        <v>4290</v>
      </c>
      <c r="J7" s="11" t="s">
        <v>13</v>
      </c>
      <c r="K7" s="44">
        <v>2</v>
      </c>
    </row>
    <row r="8" spans="1:11" ht="13.8">
      <c r="A8" s="8"/>
      <c r="B8" s="11" t="s">
        <v>75</v>
      </c>
      <c r="C8" s="11" t="s">
        <v>166</v>
      </c>
      <c r="D8" s="12">
        <v>250</v>
      </c>
      <c r="E8" s="12">
        <v>0</v>
      </c>
      <c r="F8" s="11" t="s">
        <v>23</v>
      </c>
      <c r="G8" s="8"/>
      <c r="H8" s="38"/>
      <c r="I8" s="12"/>
      <c r="J8" s="11"/>
      <c r="K8" s="44"/>
    </row>
    <row r="9" spans="1:11" ht="13.8">
      <c r="A9" s="8"/>
      <c r="B9" s="15">
        <v>45301</v>
      </c>
      <c r="C9" s="11" t="s">
        <v>204</v>
      </c>
      <c r="D9" s="12">
        <v>400</v>
      </c>
      <c r="E9" s="12">
        <v>0</v>
      </c>
      <c r="F9" s="11" t="s">
        <v>23</v>
      </c>
      <c r="G9" s="8"/>
      <c r="H9" s="38"/>
      <c r="I9" s="12"/>
      <c r="J9" s="11"/>
      <c r="K9" s="44"/>
    </row>
    <row r="10" spans="1:11" ht="13.8">
      <c r="A10" s="8"/>
      <c r="B10" s="15">
        <v>45301</v>
      </c>
      <c r="C10" s="11" t="s">
        <v>1086</v>
      </c>
      <c r="D10" s="12">
        <v>200</v>
      </c>
      <c r="E10" s="12">
        <v>0</v>
      </c>
      <c r="F10" s="11" t="s">
        <v>23</v>
      </c>
      <c r="G10" s="8"/>
      <c r="H10" s="38"/>
      <c r="I10" s="16"/>
      <c r="J10" s="11"/>
      <c r="K10" s="11"/>
    </row>
    <row r="11" spans="1:11" ht="13.8">
      <c r="A11" s="8"/>
      <c r="B11" s="15">
        <v>45301</v>
      </c>
      <c r="C11" s="11" t="s">
        <v>1087</v>
      </c>
      <c r="D11" s="12">
        <v>300</v>
      </c>
      <c r="E11" s="12">
        <v>0</v>
      </c>
      <c r="F11" s="11" t="s">
        <v>23</v>
      </c>
      <c r="G11" s="8"/>
      <c r="H11" s="38"/>
      <c r="I11" s="16"/>
      <c r="J11" s="11"/>
      <c r="K11" s="11"/>
    </row>
    <row r="12" spans="1:11" ht="13.8">
      <c r="A12" s="8"/>
      <c r="B12" s="11" t="s">
        <v>1014</v>
      </c>
      <c r="C12" s="11" t="s">
        <v>1088</v>
      </c>
      <c r="D12" s="12">
        <v>187</v>
      </c>
      <c r="E12" s="12">
        <f t="shared" ref="E12:E13" si="1">D12/11</f>
        <v>17</v>
      </c>
      <c r="F12" s="11" t="s">
        <v>13</v>
      </c>
      <c r="G12" s="8"/>
      <c r="H12" s="11"/>
      <c r="I12" s="16"/>
      <c r="J12" s="11"/>
      <c r="K12" s="11"/>
    </row>
    <row r="13" spans="1:11" ht="13.8">
      <c r="A13" s="8"/>
      <c r="B13" s="11" t="s">
        <v>97</v>
      </c>
      <c r="C13" s="11" t="s">
        <v>1089</v>
      </c>
      <c r="D13" s="12">
        <v>3300</v>
      </c>
      <c r="E13" s="12">
        <f t="shared" si="1"/>
        <v>300</v>
      </c>
      <c r="F13" s="11" t="s">
        <v>13</v>
      </c>
      <c r="G13" s="8"/>
      <c r="H13" s="11"/>
      <c r="I13" s="16"/>
      <c r="J13" s="11"/>
      <c r="K13" s="11"/>
    </row>
    <row r="14" spans="1:11" ht="13.8">
      <c r="A14" s="8"/>
      <c r="B14" s="11"/>
      <c r="C14" s="11"/>
      <c r="D14" s="12"/>
      <c r="E14" s="12"/>
      <c r="F14" s="11"/>
      <c r="G14" s="8"/>
      <c r="H14" s="17"/>
      <c r="I14" s="18">
        <f>SUM(I6:I11)</f>
        <v>8580</v>
      </c>
      <c r="J14" s="17"/>
      <c r="K14" s="17"/>
    </row>
    <row r="15" spans="1:11" ht="13.8">
      <c r="A15" s="8"/>
      <c r="B15" s="38"/>
      <c r="C15" s="11"/>
      <c r="D15" s="12"/>
      <c r="E15" s="12"/>
      <c r="F15" s="11"/>
      <c r="G15" s="1"/>
      <c r="H15" s="19"/>
      <c r="I15" s="20"/>
      <c r="J15" s="1"/>
      <c r="K15" s="1"/>
    </row>
    <row r="16" spans="1:11" ht="13.8">
      <c r="A16" s="8"/>
      <c r="B16" s="38"/>
      <c r="C16" s="11"/>
      <c r="D16" s="12"/>
      <c r="E16" s="12"/>
      <c r="F16" s="11"/>
      <c r="G16" s="1"/>
      <c r="H16" s="19" t="s">
        <v>48</v>
      </c>
      <c r="I16" s="20">
        <f>I14-D20</f>
        <v>2788.9799999999996</v>
      </c>
      <c r="J16" s="1"/>
      <c r="K16" s="1"/>
    </row>
    <row r="17" spans="1:11" ht="13.8">
      <c r="A17" s="8"/>
      <c r="B17" s="38"/>
      <c r="C17" s="11"/>
      <c r="D17" s="12"/>
      <c r="E17" s="12"/>
      <c r="F17" s="11"/>
      <c r="G17" s="1"/>
      <c r="H17" s="19" t="s">
        <v>50</v>
      </c>
      <c r="I17" s="21">
        <f>I16/D20</f>
        <v>0.48160427696675184</v>
      </c>
      <c r="J17" s="1"/>
      <c r="K17" s="1"/>
    </row>
    <row r="18" spans="1:11" ht="13.8">
      <c r="A18" s="8"/>
      <c r="B18" s="38"/>
      <c r="C18" s="11"/>
      <c r="D18" s="12"/>
      <c r="E18" s="12"/>
      <c r="F18" s="11"/>
      <c r="G18" s="1"/>
      <c r="H18" s="1"/>
      <c r="I18" s="1"/>
      <c r="J18" s="1"/>
      <c r="K18" s="1"/>
    </row>
    <row r="19" spans="1:11" ht="13.8">
      <c r="A19" s="8"/>
      <c r="B19" s="38"/>
      <c r="C19" s="11"/>
      <c r="D19" s="12"/>
      <c r="E19" s="12"/>
      <c r="F19" s="11"/>
      <c r="G19" s="1"/>
      <c r="H19" s="1"/>
      <c r="I19" s="1"/>
      <c r="J19" s="1"/>
      <c r="K19" s="1"/>
    </row>
    <row r="20" spans="1:11" ht="13.8">
      <c r="A20" s="8"/>
      <c r="B20" s="40"/>
      <c r="C20" s="40"/>
      <c r="D20" s="41">
        <f>SUM(D6:D19)</f>
        <v>5791.02</v>
      </c>
      <c r="E20" s="41">
        <f>SUM(E6:E19)</f>
        <v>421.91090909090912</v>
      </c>
      <c r="F20" s="11"/>
      <c r="G20" s="1"/>
      <c r="H20" s="1"/>
      <c r="I20" s="1"/>
      <c r="J20" s="1"/>
      <c r="K20" s="1"/>
    </row>
    <row r="21" spans="1:11" ht="13.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dataValidations count="1">
    <dataValidation type="list" allowBlank="1" showErrorMessage="1" sqref="F6:F20" xr:uid="{3C34FC6D-B3E8-4B33-BCC9-D547F76A3F08}">
      <formula1>"CARD,TRANSFER,CASH"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C488-8F3C-419B-AC5A-32E81056D355}">
  <sheetPr codeName="Sheet36">
    <outlinePr summaryBelow="0" summaryRight="0"/>
  </sheetPr>
  <dimension ref="A1:L163"/>
  <sheetViews>
    <sheetView workbookViewId="0"/>
  </sheetViews>
  <sheetFormatPr defaultColWidth="12.6640625" defaultRowHeight="15.75" customHeight="1"/>
  <cols>
    <col min="1" max="2" width="12.6640625" style="2"/>
    <col min="3" max="3" width="51.33203125" style="2" customWidth="1"/>
    <col min="4" max="16384" width="12.6640625" style="2"/>
  </cols>
  <sheetData>
    <row r="1" spans="1:12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>
      <c r="A2" s="1"/>
      <c r="B2" s="94" t="s">
        <v>1090</v>
      </c>
      <c r="C2" s="4"/>
      <c r="D2" s="4"/>
      <c r="E2" s="4"/>
      <c r="F2" s="4"/>
      <c r="G2" s="1"/>
      <c r="H2" s="1"/>
      <c r="I2" s="1"/>
      <c r="J2" s="1"/>
      <c r="K2" s="1"/>
    </row>
    <row r="3" spans="1:12" ht="15.75" customHeight="1">
      <c r="A3" s="1"/>
      <c r="B3" s="5" t="s">
        <v>1</v>
      </c>
      <c r="C3" s="1"/>
      <c r="D3" s="1"/>
      <c r="E3" s="1"/>
      <c r="F3" s="1"/>
      <c r="G3" s="1"/>
      <c r="H3" s="1"/>
      <c r="I3" s="5" t="s">
        <v>2</v>
      </c>
      <c r="J3" s="1"/>
      <c r="K3" s="1"/>
    </row>
    <row r="4" spans="1:12" ht="15.75" customHeight="1">
      <c r="A4" s="1"/>
      <c r="B4" s="6"/>
      <c r="C4" s="6"/>
      <c r="D4" s="6"/>
      <c r="E4" s="6"/>
      <c r="F4" s="6"/>
      <c r="G4" s="6"/>
      <c r="H4" s="1"/>
      <c r="I4" s="7" t="s">
        <v>1091</v>
      </c>
      <c r="J4" s="6"/>
      <c r="K4" s="6"/>
    </row>
    <row r="5" spans="1:12" ht="15.75" customHeight="1">
      <c r="A5" s="8"/>
      <c r="B5" s="9" t="s">
        <v>4</v>
      </c>
      <c r="C5" s="9" t="s">
        <v>5</v>
      </c>
      <c r="D5" s="9" t="s">
        <v>6</v>
      </c>
      <c r="E5" s="9" t="s">
        <v>58</v>
      </c>
      <c r="F5" s="9" t="s">
        <v>7</v>
      </c>
      <c r="G5" s="9" t="s">
        <v>8</v>
      </c>
      <c r="H5" s="8"/>
      <c r="I5" s="9" t="s">
        <v>4</v>
      </c>
      <c r="J5" s="9" t="s">
        <v>9</v>
      </c>
      <c r="K5" s="9" t="s">
        <v>8</v>
      </c>
      <c r="L5" s="10" t="s">
        <v>10</v>
      </c>
    </row>
    <row r="6" spans="1:12" ht="13.8">
      <c r="A6" s="8"/>
      <c r="B6" s="11" t="s">
        <v>448</v>
      </c>
      <c r="C6" s="11" t="s">
        <v>1092</v>
      </c>
      <c r="D6" s="12">
        <v>1441.3</v>
      </c>
      <c r="E6" s="12"/>
      <c r="F6" s="12">
        <f t="shared" ref="F6:F12" si="0">D6/11</f>
        <v>131.02727272727273</v>
      </c>
      <c r="G6" s="11" t="s">
        <v>13</v>
      </c>
      <c r="H6" s="13"/>
      <c r="I6" s="11" t="s">
        <v>958</v>
      </c>
      <c r="J6" s="16">
        <v>11000</v>
      </c>
      <c r="K6" s="11" t="s">
        <v>13</v>
      </c>
      <c r="L6" s="11">
        <v>1</v>
      </c>
    </row>
    <row r="7" spans="1:12" ht="13.8">
      <c r="A7" s="8"/>
      <c r="B7" s="11" t="s">
        <v>448</v>
      </c>
      <c r="C7" s="11" t="s">
        <v>1093</v>
      </c>
      <c r="D7" s="12">
        <v>363</v>
      </c>
      <c r="E7" s="12"/>
      <c r="F7" s="12">
        <f t="shared" si="0"/>
        <v>33</v>
      </c>
      <c r="G7" s="11" t="s">
        <v>20</v>
      </c>
      <c r="H7" s="8"/>
      <c r="I7" s="15">
        <v>45419</v>
      </c>
      <c r="J7" s="16">
        <v>22000</v>
      </c>
      <c r="K7" s="11" t="s">
        <v>13</v>
      </c>
      <c r="L7" s="11">
        <v>1</v>
      </c>
    </row>
    <row r="8" spans="1:12" ht="13.8">
      <c r="A8" s="8"/>
      <c r="B8" s="11" t="s">
        <v>1094</v>
      </c>
      <c r="C8" s="11" t="s">
        <v>1095</v>
      </c>
      <c r="D8" s="12">
        <v>69.45</v>
      </c>
      <c r="E8" s="12"/>
      <c r="F8" s="12">
        <f t="shared" si="0"/>
        <v>6.3136363636363635</v>
      </c>
      <c r="G8" s="11" t="s">
        <v>20</v>
      </c>
      <c r="H8" s="8"/>
      <c r="I8" s="11" t="s">
        <v>1096</v>
      </c>
      <c r="J8" s="16">
        <v>11000</v>
      </c>
      <c r="K8" s="11" t="s">
        <v>13</v>
      </c>
      <c r="L8" s="11">
        <v>2</v>
      </c>
    </row>
    <row r="9" spans="1:12" ht="13.8">
      <c r="A9" s="8"/>
      <c r="B9" s="11" t="s">
        <v>1097</v>
      </c>
      <c r="C9" s="11" t="s">
        <v>1098</v>
      </c>
      <c r="D9" s="12">
        <v>202.18</v>
      </c>
      <c r="E9" s="12"/>
      <c r="F9" s="12">
        <f t="shared" si="0"/>
        <v>18.38</v>
      </c>
      <c r="G9" s="11" t="s">
        <v>13</v>
      </c>
      <c r="H9" s="8"/>
      <c r="I9" s="11" t="s">
        <v>1099</v>
      </c>
      <c r="J9" s="16">
        <v>22000</v>
      </c>
      <c r="K9" s="11" t="s">
        <v>13</v>
      </c>
      <c r="L9" s="11">
        <v>2</v>
      </c>
    </row>
    <row r="10" spans="1:12" ht="13.8">
      <c r="A10" s="8"/>
      <c r="B10" s="11" t="s">
        <v>1097</v>
      </c>
      <c r="C10" s="11" t="s">
        <v>1095</v>
      </c>
      <c r="D10" s="16">
        <v>100</v>
      </c>
      <c r="E10" s="12"/>
      <c r="F10" s="12">
        <f t="shared" si="0"/>
        <v>9.0909090909090917</v>
      </c>
      <c r="G10" s="11" t="s">
        <v>20</v>
      </c>
      <c r="H10" s="8"/>
      <c r="I10" s="15">
        <v>45299</v>
      </c>
      <c r="J10" s="16">
        <v>20000</v>
      </c>
      <c r="K10" s="11" t="s">
        <v>13</v>
      </c>
      <c r="L10" s="11">
        <v>3</v>
      </c>
    </row>
    <row r="11" spans="1:12" ht="13.8">
      <c r="A11" s="8"/>
      <c r="B11" s="11" t="s">
        <v>452</v>
      </c>
      <c r="C11" s="11" t="s">
        <v>1100</v>
      </c>
      <c r="D11" s="16">
        <v>550</v>
      </c>
      <c r="E11" s="12"/>
      <c r="F11" s="12">
        <f t="shared" si="0"/>
        <v>50</v>
      </c>
      <c r="G11" s="11" t="s">
        <v>13</v>
      </c>
      <c r="H11" s="8"/>
      <c r="I11" s="15">
        <v>45420</v>
      </c>
      <c r="J11" s="16">
        <v>13000</v>
      </c>
      <c r="K11" s="11" t="s">
        <v>13</v>
      </c>
      <c r="L11" s="11">
        <v>3</v>
      </c>
    </row>
    <row r="12" spans="1:12" ht="13.8">
      <c r="A12" s="8"/>
      <c r="B12" s="11" t="s">
        <v>452</v>
      </c>
      <c r="C12" s="11" t="s">
        <v>1101</v>
      </c>
      <c r="D12" s="16">
        <v>2245</v>
      </c>
      <c r="E12" s="12"/>
      <c r="F12" s="12">
        <f t="shared" si="0"/>
        <v>204.09090909090909</v>
      </c>
      <c r="G12" s="11" t="s">
        <v>13</v>
      </c>
      <c r="H12" s="8"/>
      <c r="I12" s="11" t="s">
        <v>18</v>
      </c>
      <c r="J12" s="16">
        <v>13000</v>
      </c>
      <c r="K12" s="11" t="s">
        <v>13</v>
      </c>
      <c r="L12" s="11">
        <v>4</v>
      </c>
    </row>
    <row r="13" spans="1:12" ht="13.8">
      <c r="A13" s="8"/>
      <c r="B13" s="11" t="s">
        <v>452</v>
      </c>
      <c r="C13" s="11" t="s">
        <v>962</v>
      </c>
      <c r="D13" s="16">
        <v>600</v>
      </c>
      <c r="E13" s="16"/>
      <c r="F13" s="16">
        <v>0</v>
      </c>
      <c r="G13" s="11" t="s">
        <v>23</v>
      </c>
      <c r="H13" s="1"/>
      <c r="I13" s="144">
        <v>45605</v>
      </c>
      <c r="J13" s="16">
        <v>10000</v>
      </c>
      <c r="K13" s="11" t="s">
        <v>13</v>
      </c>
      <c r="L13" s="11">
        <v>4</v>
      </c>
    </row>
    <row r="14" spans="1:12" ht="13.8">
      <c r="A14" s="8"/>
      <c r="B14" s="11" t="s">
        <v>454</v>
      </c>
      <c r="C14" s="11" t="s">
        <v>1102</v>
      </c>
      <c r="D14" s="16">
        <v>119.43</v>
      </c>
      <c r="E14" s="16"/>
      <c r="F14" s="16">
        <f t="shared" ref="F14:F16" si="1">D14/11</f>
        <v>10.857272727272727</v>
      </c>
      <c r="G14" s="11" t="s">
        <v>13</v>
      </c>
      <c r="H14" s="1"/>
      <c r="I14" s="26" t="s">
        <v>61</v>
      </c>
      <c r="J14" s="16">
        <v>5000</v>
      </c>
      <c r="K14" s="11" t="s">
        <v>13</v>
      </c>
      <c r="L14" s="11">
        <v>4</v>
      </c>
    </row>
    <row r="15" spans="1:12" ht="13.8">
      <c r="A15" s="8"/>
      <c r="B15" s="11" t="s">
        <v>454</v>
      </c>
      <c r="C15" s="11" t="s">
        <v>1103</v>
      </c>
      <c r="D15" s="16">
        <v>467.43</v>
      </c>
      <c r="E15" s="16"/>
      <c r="F15" s="16">
        <f t="shared" si="1"/>
        <v>42.493636363636362</v>
      </c>
      <c r="G15" s="11" t="s">
        <v>13</v>
      </c>
      <c r="H15" s="1"/>
      <c r="I15" s="144">
        <v>45301</v>
      </c>
      <c r="J15" s="16">
        <v>5000</v>
      </c>
      <c r="K15" s="11" t="s">
        <v>13</v>
      </c>
      <c r="L15" s="11">
        <v>4</v>
      </c>
    </row>
    <row r="16" spans="1:12" ht="13.8">
      <c r="A16" s="8"/>
      <c r="B16" s="11" t="s">
        <v>461</v>
      </c>
      <c r="C16" s="11" t="s">
        <v>1104</v>
      </c>
      <c r="D16" s="16">
        <v>550</v>
      </c>
      <c r="E16" s="16"/>
      <c r="F16" s="16">
        <f t="shared" si="1"/>
        <v>50</v>
      </c>
      <c r="G16" s="11" t="s">
        <v>13</v>
      </c>
      <c r="H16" s="1"/>
      <c r="I16" s="144">
        <v>45717</v>
      </c>
      <c r="J16" s="16">
        <v>10000</v>
      </c>
      <c r="K16" s="11" t="s">
        <v>13</v>
      </c>
      <c r="L16" s="11">
        <v>5</v>
      </c>
    </row>
    <row r="17" spans="1:12" ht="13.8">
      <c r="A17" s="8"/>
      <c r="B17" s="11" t="s">
        <v>461</v>
      </c>
      <c r="C17" s="11" t="s">
        <v>1086</v>
      </c>
      <c r="D17" s="16">
        <v>200</v>
      </c>
      <c r="E17" s="31"/>
      <c r="F17" s="31">
        <v>0</v>
      </c>
      <c r="G17" s="11" t="s">
        <v>23</v>
      </c>
      <c r="H17" s="1"/>
      <c r="I17" s="26" t="s">
        <v>566</v>
      </c>
      <c r="J17" s="16">
        <v>10000</v>
      </c>
      <c r="K17" s="11" t="s">
        <v>13</v>
      </c>
      <c r="L17" s="11">
        <v>5</v>
      </c>
    </row>
    <row r="18" spans="1:12" ht="13.8">
      <c r="A18" s="8"/>
      <c r="B18" s="11" t="s">
        <v>461</v>
      </c>
      <c r="C18" s="11" t="s">
        <v>1105</v>
      </c>
      <c r="D18" s="16">
        <v>550</v>
      </c>
      <c r="E18" s="16"/>
      <c r="F18" s="16">
        <f t="shared" ref="F18:F20" si="2">D18/11</f>
        <v>50</v>
      </c>
      <c r="G18" s="11" t="s">
        <v>13</v>
      </c>
      <c r="H18" s="118">
        <f>SUM(D6:D18)</f>
        <v>7457.7900000000009</v>
      </c>
      <c r="I18" s="26" t="s">
        <v>192</v>
      </c>
      <c r="J18" s="16">
        <v>13000</v>
      </c>
      <c r="K18" s="11" t="s">
        <v>13</v>
      </c>
      <c r="L18" s="11">
        <v>5</v>
      </c>
    </row>
    <row r="19" spans="1:12" ht="13.8">
      <c r="A19" s="8"/>
      <c r="B19" s="15">
        <v>45298</v>
      </c>
      <c r="C19" s="11" t="s">
        <v>1106</v>
      </c>
      <c r="D19" s="16">
        <v>726</v>
      </c>
      <c r="E19" s="16"/>
      <c r="F19" s="16">
        <f t="shared" si="2"/>
        <v>66</v>
      </c>
      <c r="G19" s="11" t="s">
        <v>20</v>
      </c>
      <c r="H19" s="1"/>
      <c r="I19" s="26" t="s">
        <v>221</v>
      </c>
      <c r="J19" s="16">
        <v>10000</v>
      </c>
      <c r="K19" s="11" t="s">
        <v>13</v>
      </c>
      <c r="L19" s="11">
        <v>5.0999999999999996</v>
      </c>
    </row>
    <row r="20" spans="1:12" ht="13.8">
      <c r="A20" s="8"/>
      <c r="B20" s="15">
        <v>45419</v>
      </c>
      <c r="C20" s="11" t="s">
        <v>1102</v>
      </c>
      <c r="D20" s="16">
        <v>240.55</v>
      </c>
      <c r="E20" s="16"/>
      <c r="F20" s="16">
        <f t="shared" si="2"/>
        <v>21.868181818181821</v>
      </c>
      <c r="G20" s="11" t="s">
        <v>13</v>
      </c>
      <c r="H20" s="1"/>
      <c r="I20" s="26"/>
      <c r="J20" s="16">
        <v>10000</v>
      </c>
      <c r="K20" s="11"/>
      <c r="L20" s="11"/>
    </row>
    <row r="21" spans="1:12" ht="13.8">
      <c r="A21" s="8"/>
      <c r="B21" s="15">
        <v>45480</v>
      </c>
      <c r="C21" s="11" t="s">
        <v>1107</v>
      </c>
      <c r="D21" s="16">
        <v>200</v>
      </c>
      <c r="E21" s="16"/>
      <c r="F21" s="16">
        <v>0</v>
      </c>
      <c r="G21" s="11" t="s">
        <v>23</v>
      </c>
      <c r="H21" s="1"/>
      <c r="I21" s="26"/>
      <c r="J21" s="16">
        <v>13000</v>
      </c>
      <c r="K21" s="11"/>
      <c r="L21" s="11"/>
    </row>
    <row r="22" spans="1:12" ht="13.8">
      <c r="A22" s="8"/>
      <c r="B22" s="15">
        <v>45480</v>
      </c>
      <c r="C22" s="11" t="s">
        <v>1108</v>
      </c>
      <c r="D22" s="16">
        <v>275</v>
      </c>
      <c r="E22" s="16"/>
      <c r="F22" s="16">
        <f t="shared" ref="F22:F23" si="3">D22/11</f>
        <v>25</v>
      </c>
      <c r="G22" s="11" t="s">
        <v>13</v>
      </c>
      <c r="H22" s="1"/>
      <c r="I22" s="26"/>
      <c r="J22" s="16"/>
      <c r="K22" s="11"/>
      <c r="L22" s="11"/>
    </row>
    <row r="23" spans="1:12" ht="13.8">
      <c r="A23" s="8"/>
      <c r="B23" s="15">
        <v>45603</v>
      </c>
      <c r="C23" s="11" t="s">
        <v>1109</v>
      </c>
      <c r="D23" s="16">
        <v>252.63</v>
      </c>
      <c r="E23" s="16"/>
      <c r="F23" s="16">
        <f t="shared" si="3"/>
        <v>22.966363636363635</v>
      </c>
      <c r="G23" s="11" t="s">
        <v>20</v>
      </c>
      <c r="H23" s="1"/>
      <c r="I23" s="26"/>
      <c r="J23" s="16"/>
      <c r="K23" s="11"/>
      <c r="L23" s="11"/>
    </row>
    <row r="24" spans="1:12" ht="13.8">
      <c r="A24" s="8"/>
      <c r="B24" s="11" t="s">
        <v>967</v>
      </c>
      <c r="C24" s="11" t="s">
        <v>1110</v>
      </c>
      <c r="D24" s="16">
        <v>600</v>
      </c>
      <c r="E24" s="31"/>
      <c r="F24" s="31">
        <v>0</v>
      </c>
      <c r="G24" s="11" t="s">
        <v>23</v>
      </c>
      <c r="H24" s="1"/>
      <c r="I24" s="140"/>
      <c r="J24" s="18">
        <f>SUM(J6:J23)</f>
        <v>198000</v>
      </c>
      <c r="K24" s="17"/>
    </row>
    <row r="25" spans="1:12" ht="13.8">
      <c r="A25" s="8"/>
      <c r="B25" s="11" t="s">
        <v>967</v>
      </c>
      <c r="C25" s="11" t="s">
        <v>1111</v>
      </c>
      <c r="D25" s="16">
        <v>1650</v>
      </c>
      <c r="E25" s="16"/>
      <c r="F25" s="16">
        <f t="shared" ref="F25:F35" si="4">D25/11</f>
        <v>150</v>
      </c>
      <c r="G25" s="11" t="s">
        <v>13</v>
      </c>
      <c r="H25" s="1"/>
      <c r="I25" s="1"/>
      <c r="J25" s="1"/>
      <c r="K25" s="1" t="s">
        <v>1112</v>
      </c>
    </row>
    <row r="26" spans="1:12" ht="13.8">
      <c r="A26" s="8"/>
      <c r="B26" s="11" t="s">
        <v>967</v>
      </c>
      <c r="C26" s="11" t="s">
        <v>1113</v>
      </c>
      <c r="D26" s="16">
        <v>1200.2</v>
      </c>
      <c r="E26" s="16"/>
      <c r="F26" s="16">
        <f t="shared" si="4"/>
        <v>109.10909090909091</v>
      </c>
      <c r="G26" s="11" t="s">
        <v>13</v>
      </c>
      <c r="H26" s="1"/>
      <c r="I26" s="1"/>
      <c r="J26" s="1"/>
      <c r="K26" s="1"/>
    </row>
    <row r="27" spans="1:12" ht="13.8">
      <c r="A27" s="8"/>
      <c r="B27" s="11" t="s">
        <v>1096</v>
      </c>
      <c r="C27" s="11" t="s">
        <v>1114</v>
      </c>
      <c r="D27" s="16">
        <v>726</v>
      </c>
      <c r="E27" s="16"/>
      <c r="F27" s="16">
        <f t="shared" si="4"/>
        <v>66</v>
      </c>
      <c r="G27" s="11" t="s">
        <v>20</v>
      </c>
      <c r="H27" s="1"/>
      <c r="I27" s="1"/>
      <c r="J27" s="1"/>
      <c r="K27" s="1"/>
    </row>
    <row r="28" spans="1:12" ht="13.8">
      <c r="A28" s="8"/>
      <c r="B28" s="11" t="s">
        <v>1096</v>
      </c>
      <c r="C28" s="11" t="s">
        <v>1115</v>
      </c>
      <c r="D28" s="16">
        <v>5500</v>
      </c>
      <c r="E28" s="31"/>
      <c r="F28" s="31">
        <f t="shared" si="4"/>
        <v>500</v>
      </c>
      <c r="G28" s="11" t="s">
        <v>13</v>
      </c>
      <c r="H28" s="1"/>
      <c r="I28" s="1"/>
      <c r="J28" s="1"/>
      <c r="K28" s="1"/>
    </row>
    <row r="29" spans="1:12" ht="13.8">
      <c r="A29" s="8"/>
      <c r="B29" s="11" t="s">
        <v>1116</v>
      </c>
      <c r="C29" s="11" t="s">
        <v>1117</v>
      </c>
      <c r="D29" s="16">
        <v>185.33</v>
      </c>
      <c r="E29" s="16"/>
      <c r="F29" s="16">
        <f t="shared" si="4"/>
        <v>16.848181818181818</v>
      </c>
      <c r="G29" s="11" t="s">
        <v>20</v>
      </c>
      <c r="H29" s="1"/>
      <c r="I29" s="1"/>
      <c r="J29" s="1"/>
      <c r="K29" s="1"/>
    </row>
    <row r="30" spans="1:12" ht="13.8">
      <c r="A30" s="8"/>
      <c r="B30" s="11" t="s">
        <v>1118</v>
      </c>
      <c r="C30" s="11" t="s">
        <v>1119</v>
      </c>
      <c r="D30" s="16">
        <v>48.22</v>
      </c>
      <c r="E30" s="16"/>
      <c r="F30" s="16">
        <f t="shared" si="4"/>
        <v>4.3836363636363638</v>
      </c>
      <c r="G30" s="11" t="s">
        <v>20</v>
      </c>
      <c r="H30" s="1"/>
      <c r="I30" s="1"/>
      <c r="J30" s="1"/>
      <c r="K30" s="1"/>
    </row>
    <row r="31" spans="1:12" ht="13.8">
      <c r="A31" s="8"/>
      <c r="B31" s="11" t="s">
        <v>1116</v>
      </c>
      <c r="C31" s="11" t="s">
        <v>1120</v>
      </c>
      <c r="D31" s="16">
        <v>18.3</v>
      </c>
      <c r="E31" s="16"/>
      <c r="F31" s="16">
        <f t="shared" si="4"/>
        <v>1.6636363636363638</v>
      </c>
      <c r="G31" s="11" t="s">
        <v>20</v>
      </c>
      <c r="H31" s="1"/>
      <c r="I31" s="1"/>
      <c r="J31" s="1"/>
      <c r="K31" s="1"/>
    </row>
    <row r="32" spans="1:12" ht="13.8">
      <c r="A32" s="8"/>
      <c r="B32" s="11" t="s">
        <v>1099</v>
      </c>
      <c r="C32" s="11" t="s">
        <v>1121</v>
      </c>
      <c r="D32" s="16">
        <v>726</v>
      </c>
      <c r="E32" s="16"/>
      <c r="F32" s="16">
        <f t="shared" si="4"/>
        <v>66</v>
      </c>
      <c r="G32" s="11" t="s">
        <v>20</v>
      </c>
      <c r="H32" s="1"/>
      <c r="I32" s="1"/>
      <c r="J32" s="1"/>
      <c r="K32" s="1"/>
    </row>
    <row r="33" spans="1:11" ht="13.8">
      <c r="A33" s="8"/>
      <c r="B33" s="11" t="s">
        <v>1122</v>
      </c>
      <c r="C33" s="11" t="s">
        <v>1123</v>
      </c>
      <c r="D33" s="16">
        <v>76.56</v>
      </c>
      <c r="E33" s="16"/>
      <c r="F33" s="16">
        <f t="shared" si="4"/>
        <v>6.96</v>
      </c>
      <c r="G33" s="11" t="s">
        <v>20</v>
      </c>
      <c r="H33" s="1"/>
      <c r="I33" s="1"/>
      <c r="J33" s="1"/>
      <c r="K33" s="1"/>
    </row>
    <row r="34" spans="1:11" ht="13.8">
      <c r="A34" s="8"/>
      <c r="B34" s="11" t="s">
        <v>1122</v>
      </c>
      <c r="C34" s="11" t="s">
        <v>1124</v>
      </c>
      <c r="D34" s="16">
        <v>206.6</v>
      </c>
      <c r="E34" s="16"/>
      <c r="F34" s="16">
        <f t="shared" si="4"/>
        <v>18.781818181818181</v>
      </c>
      <c r="G34" s="11" t="s">
        <v>20</v>
      </c>
      <c r="H34" s="1"/>
      <c r="I34" s="1"/>
      <c r="J34" s="1"/>
      <c r="K34" s="1"/>
    </row>
    <row r="35" spans="1:11" ht="13.8">
      <c r="A35" s="8"/>
      <c r="B35" s="11" t="s">
        <v>1122</v>
      </c>
      <c r="C35" s="11" t="s">
        <v>1125</v>
      </c>
      <c r="D35" s="16">
        <v>779.11</v>
      </c>
      <c r="E35" s="16"/>
      <c r="F35" s="16">
        <f t="shared" si="4"/>
        <v>70.828181818181818</v>
      </c>
      <c r="G35" s="11" t="s">
        <v>13</v>
      </c>
      <c r="H35" s="1"/>
      <c r="I35" s="1"/>
      <c r="J35" s="1"/>
      <c r="K35" s="1"/>
    </row>
    <row r="36" spans="1:11" ht="13.8">
      <c r="A36" s="8"/>
      <c r="B36" s="11" t="s">
        <v>1126</v>
      </c>
      <c r="C36" s="11" t="s">
        <v>403</v>
      </c>
      <c r="D36" s="16">
        <v>1000</v>
      </c>
      <c r="E36" s="31"/>
      <c r="F36" s="31">
        <v>0</v>
      </c>
      <c r="G36" s="11" t="s">
        <v>23</v>
      </c>
      <c r="H36" s="1"/>
      <c r="I36" s="1"/>
      <c r="J36" s="1"/>
      <c r="K36" s="1"/>
    </row>
    <row r="37" spans="1:11" ht="13.8">
      <c r="A37" s="8"/>
      <c r="B37" s="11" t="s">
        <v>1126</v>
      </c>
      <c r="C37" s="11" t="s">
        <v>1127</v>
      </c>
      <c r="D37" s="16">
        <v>800</v>
      </c>
      <c r="E37" s="31"/>
      <c r="F37" s="31">
        <v>0</v>
      </c>
      <c r="G37" s="11" t="s">
        <v>23</v>
      </c>
      <c r="H37" s="1"/>
      <c r="I37" s="1"/>
      <c r="J37" s="1"/>
      <c r="K37" s="1"/>
    </row>
    <row r="38" spans="1:11" ht="13.8">
      <c r="A38" s="8"/>
      <c r="B38" s="11" t="s">
        <v>1126</v>
      </c>
      <c r="C38" s="11" t="s">
        <v>1128</v>
      </c>
      <c r="D38" s="16">
        <v>2475</v>
      </c>
      <c r="E38" s="16"/>
      <c r="F38" s="16">
        <f t="shared" ref="F38:F45" si="5">D38/11</f>
        <v>225</v>
      </c>
      <c r="G38" s="11" t="s">
        <v>13</v>
      </c>
      <c r="H38" s="1"/>
      <c r="I38" s="1"/>
      <c r="J38" s="1"/>
      <c r="K38" s="1"/>
    </row>
    <row r="39" spans="1:11" ht="13.8">
      <c r="A39" s="8"/>
      <c r="B39" s="11" t="s">
        <v>472</v>
      </c>
      <c r="C39" s="11" t="s">
        <v>1129</v>
      </c>
      <c r="D39" s="16">
        <v>4202</v>
      </c>
      <c r="E39" s="16"/>
      <c r="F39" s="16">
        <f t="shared" si="5"/>
        <v>382</v>
      </c>
      <c r="G39" s="11" t="s">
        <v>13</v>
      </c>
      <c r="H39" s="1"/>
      <c r="I39" s="1"/>
      <c r="J39" s="1"/>
      <c r="K39" s="1"/>
    </row>
    <row r="40" spans="1:11" ht="13.8">
      <c r="A40" s="8"/>
      <c r="B40" s="11" t="s">
        <v>472</v>
      </c>
      <c r="C40" s="11" t="s">
        <v>1130</v>
      </c>
      <c r="D40" s="16">
        <v>2680.59</v>
      </c>
      <c r="E40" s="16"/>
      <c r="F40" s="16">
        <f t="shared" si="5"/>
        <v>243.69000000000003</v>
      </c>
      <c r="G40" s="11" t="s">
        <v>13</v>
      </c>
      <c r="H40" s="1"/>
      <c r="I40" s="1"/>
      <c r="J40" s="1"/>
      <c r="K40" s="1"/>
    </row>
    <row r="41" spans="1:11" ht="13.8">
      <c r="A41" s="8"/>
      <c r="B41" s="11" t="s">
        <v>1131</v>
      </c>
      <c r="C41" s="11" t="s">
        <v>1120</v>
      </c>
      <c r="D41" s="16">
        <v>145.6</v>
      </c>
      <c r="E41" s="16"/>
      <c r="F41" s="16">
        <f t="shared" si="5"/>
        <v>13.236363636363636</v>
      </c>
      <c r="G41" s="11" t="s">
        <v>20</v>
      </c>
      <c r="H41" s="1"/>
      <c r="I41" s="1"/>
      <c r="J41" s="1"/>
      <c r="K41" s="1"/>
    </row>
    <row r="42" spans="1:11" ht="13.8">
      <c r="A42" s="8"/>
      <c r="B42" s="11" t="s">
        <v>1131</v>
      </c>
      <c r="C42" s="11" t="s">
        <v>1132</v>
      </c>
      <c r="D42" s="16">
        <v>192.48</v>
      </c>
      <c r="E42" s="16"/>
      <c r="F42" s="16">
        <f t="shared" si="5"/>
        <v>17.498181818181816</v>
      </c>
      <c r="G42" s="11" t="s">
        <v>20</v>
      </c>
      <c r="H42" s="1"/>
      <c r="I42" s="1"/>
      <c r="J42" s="1"/>
      <c r="K42" s="1"/>
    </row>
    <row r="43" spans="1:11" ht="13.8">
      <c r="A43" s="8"/>
      <c r="B43" s="11" t="s">
        <v>1133</v>
      </c>
      <c r="C43" s="11" t="s">
        <v>1134</v>
      </c>
      <c r="D43" s="16">
        <v>56.24</v>
      </c>
      <c r="E43" s="16"/>
      <c r="F43" s="16">
        <f t="shared" si="5"/>
        <v>5.1127272727272732</v>
      </c>
      <c r="G43" s="11" t="s">
        <v>20</v>
      </c>
      <c r="H43" s="1"/>
      <c r="I43" s="1"/>
      <c r="J43" s="1"/>
      <c r="K43" s="1"/>
    </row>
    <row r="44" spans="1:11" ht="13.8">
      <c r="A44" s="8"/>
      <c r="B44" s="11" t="s">
        <v>1135</v>
      </c>
      <c r="C44" s="11" t="s">
        <v>1136</v>
      </c>
      <c r="D44" s="16">
        <v>1005.4</v>
      </c>
      <c r="E44" s="16"/>
      <c r="F44" s="16">
        <f t="shared" si="5"/>
        <v>91.399999999999991</v>
      </c>
      <c r="G44" s="11" t="s">
        <v>13</v>
      </c>
      <c r="H44" s="1"/>
      <c r="I44" s="1"/>
      <c r="J44" s="1"/>
      <c r="K44" s="1"/>
    </row>
    <row r="45" spans="1:11" ht="13.8">
      <c r="A45" s="8"/>
      <c r="B45" s="11" t="s">
        <v>1137</v>
      </c>
      <c r="C45" s="11" t="s">
        <v>1138</v>
      </c>
      <c r="D45" s="16">
        <v>1100</v>
      </c>
      <c r="E45" s="16"/>
      <c r="F45" s="16">
        <f t="shared" si="5"/>
        <v>100</v>
      </c>
      <c r="G45" s="11" t="s">
        <v>13</v>
      </c>
      <c r="H45" s="1"/>
      <c r="I45" s="1"/>
      <c r="J45" s="1"/>
      <c r="K45" s="1"/>
    </row>
    <row r="46" spans="1:11" ht="13.8">
      <c r="A46" s="8"/>
      <c r="B46" s="11" t="s">
        <v>1137</v>
      </c>
      <c r="C46" s="11" t="s">
        <v>1139</v>
      </c>
      <c r="D46" s="16">
        <v>500</v>
      </c>
      <c r="E46" s="31"/>
      <c r="F46" s="31">
        <v>0</v>
      </c>
      <c r="G46" s="11" t="s">
        <v>23</v>
      </c>
      <c r="H46" s="1"/>
      <c r="I46" s="1"/>
      <c r="J46" s="1"/>
      <c r="K46" s="1"/>
    </row>
    <row r="47" spans="1:11" ht="13.8">
      <c r="A47" s="8"/>
      <c r="B47" s="11" t="s">
        <v>269</v>
      </c>
      <c r="C47" s="11" t="s">
        <v>1120</v>
      </c>
      <c r="D47" s="16">
        <v>14.36</v>
      </c>
      <c r="E47" s="16"/>
      <c r="F47" s="16">
        <f t="shared" ref="F47:F51" si="6">D47/11</f>
        <v>1.3054545454545454</v>
      </c>
      <c r="G47" s="11" t="s">
        <v>13</v>
      </c>
      <c r="H47" s="1"/>
      <c r="I47" s="1"/>
      <c r="J47" s="1"/>
      <c r="K47" s="1"/>
    </row>
    <row r="48" spans="1:11" ht="13.8">
      <c r="A48" s="8"/>
      <c r="B48" s="11" t="s">
        <v>475</v>
      </c>
      <c r="C48" s="11" t="s">
        <v>1140</v>
      </c>
      <c r="D48" s="16">
        <v>271.63</v>
      </c>
      <c r="E48" s="16"/>
      <c r="F48" s="16">
        <f t="shared" si="6"/>
        <v>24.693636363636362</v>
      </c>
      <c r="G48" s="11" t="s">
        <v>13</v>
      </c>
      <c r="H48" s="1"/>
      <c r="I48" s="1"/>
      <c r="J48" s="1"/>
      <c r="K48" s="1"/>
    </row>
    <row r="49" spans="1:11" ht="13.8">
      <c r="A49" s="8"/>
      <c r="B49" s="11" t="s">
        <v>477</v>
      </c>
      <c r="C49" s="11" t="s">
        <v>1141</v>
      </c>
      <c r="D49" s="16">
        <v>5390</v>
      </c>
      <c r="E49" s="16"/>
      <c r="F49" s="16">
        <f t="shared" si="6"/>
        <v>490</v>
      </c>
      <c r="G49" s="11" t="s">
        <v>13</v>
      </c>
      <c r="H49" s="1"/>
      <c r="I49" s="1"/>
      <c r="J49" s="1"/>
      <c r="K49" s="1"/>
    </row>
    <row r="50" spans="1:11" ht="13.8">
      <c r="A50" s="8"/>
      <c r="B50" s="14" t="s">
        <v>477</v>
      </c>
      <c r="C50" s="11" t="s">
        <v>1142</v>
      </c>
      <c r="D50" s="16">
        <v>726</v>
      </c>
      <c r="E50" s="16"/>
      <c r="F50" s="16">
        <f t="shared" si="6"/>
        <v>66</v>
      </c>
      <c r="G50" s="11" t="s">
        <v>20</v>
      </c>
      <c r="H50" s="1"/>
      <c r="I50" s="1"/>
      <c r="J50" s="1"/>
      <c r="K50" s="1"/>
    </row>
    <row r="51" spans="1:11" ht="13.8">
      <c r="A51" s="8"/>
      <c r="B51" s="15">
        <v>45330</v>
      </c>
      <c r="C51" s="11" t="s">
        <v>1143</v>
      </c>
      <c r="D51" s="16">
        <v>71.63</v>
      </c>
      <c r="E51" s="16"/>
      <c r="F51" s="16">
        <f t="shared" si="6"/>
        <v>6.5118181818181817</v>
      </c>
      <c r="G51" s="11" t="s">
        <v>13</v>
      </c>
      <c r="H51" s="1"/>
      <c r="I51" s="1"/>
      <c r="J51" s="1"/>
      <c r="K51" s="1"/>
    </row>
    <row r="52" spans="1:11" ht="13.8">
      <c r="A52" s="8"/>
      <c r="B52" s="15">
        <v>45390</v>
      </c>
      <c r="C52" s="11" t="s">
        <v>768</v>
      </c>
      <c r="D52" s="16">
        <v>500</v>
      </c>
      <c r="E52" s="16"/>
      <c r="F52" s="16">
        <v>0</v>
      </c>
      <c r="G52" s="11" t="s">
        <v>23</v>
      </c>
      <c r="H52" s="1"/>
      <c r="I52" s="1"/>
      <c r="J52" s="1"/>
      <c r="K52" s="1"/>
    </row>
    <row r="53" spans="1:11" ht="13.8">
      <c r="A53" s="8"/>
      <c r="B53" s="15">
        <v>45390</v>
      </c>
      <c r="C53" s="11" t="s">
        <v>1144</v>
      </c>
      <c r="D53" s="16">
        <v>250</v>
      </c>
      <c r="E53" s="16"/>
      <c r="F53" s="16">
        <v>0</v>
      </c>
      <c r="G53" s="11" t="s">
        <v>23</v>
      </c>
      <c r="H53" s="1"/>
      <c r="I53" s="1"/>
      <c r="J53" s="1"/>
      <c r="K53" s="1"/>
    </row>
    <row r="54" spans="1:11" ht="13.8">
      <c r="A54" s="8"/>
      <c r="B54" s="15">
        <v>45420</v>
      </c>
      <c r="C54" s="11" t="s">
        <v>1145</v>
      </c>
      <c r="D54" s="16">
        <v>1375</v>
      </c>
      <c r="E54" s="16"/>
      <c r="F54" s="16">
        <f t="shared" ref="F54:F61" si="7">D54/11</f>
        <v>125</v>
      </c>
      <c r="G54" s="11" t="s">
        <v>13</v>
      </c>
      <c r="H54" s="1"/>
      <c r="I54" s="1"/>
      <c r="J54" s="1"/>
      <c r="K54" s="1"/>
    </row>
    <row r="55" spans="1:11" ht="13.8">
      <c r="A55" s="8"/>
      <c r="B55" s="15">
        <v>45420</v>
      </c>
      <c r="C55" s="11" t="s">
        <v>1146</v>
      </c>
      <c r="D55" s="16">
        <v>550</v>
      </c>
      <c r="E55" s="16"/>
      <c r="F55" s="16">
        <f t="shared" si="7"/>
        <v>50</v>
      </c>
      <c r="G55" s="11" t="s">
        <v>13</v>
      </c>
      <c r="H55" s="1"/>
      <c r="I55" s="1"/>
      <c r="J55" s="1"/>
      <c r="K55" s="1"/>
    </row>
    <row r="56" spans="1:11" ht="13.8">
      <c r="A56" s="8"/>
      <c r="B56" s="15">
        <v>45420</v>
      </c>
      <c r="C56" s="11" t="s">
        <v>1147</v>
      </c>
      <c r="D56" s="16">
        <v>16500</v>
      </c>
      <c r="E56" s="16"/>
      <c r="F56" s="16">
        <f t="shared" si="7"/>
        <v>1500</v>
      </c>
      <c r="G56" s="11" t="s">
        <v>13</v>
      </c>
      <c r="H56" s="1"/>
      <c r="I56" s="1"/>
      <c r="J56" s="1"/>
      <c r="K56" s="1"/>
    </row>
    <row r="57" spans="1:11" ht="13.8">
      <c r="A57" s="8"/>
      <c r="B57" s="15">
        <v>45420</v>
      </c>
      <c r="C57" s="11" t="s">
        <v>1148</v>
      </c>
      <c r="D57" s="16">
        <v>272.5</v>
      </c>
      <c r="E57" s="16"/>
      <c r="F57" s="16">
        <f t="shared" si="7"/>
        <v>24.772727272727273</v>
      </c>
      <c r="G57" s="11" t="s">
        <v>13</v>
      </c>
      <c r="H57" s="1"/>
      <c r="I57" s="1"/>
      <c r="J57" s="1"/>
      <c r="K57" s="1"/>
    </row>
    <row r="58" spans="1:11" ht="13.8">
      <c r="A58" s="8"/>
      <c r="B58" s="15">
        <v>45481</v>
      </c>
      <c r="C58" s="11" t="s">
        <v>1149</v>
      </c>
      <c r="D58" s="16">
        <v>99</v>
      </c>
      <c r="E58" s="16"/>
      <c r="F58" s="16">
        <f t="shared" si="7"/>
        <v>9</v>
      </c>
      <c r="G58" s="11" t="s">
        <v>13</v>
      </c>
      <c r="H58" s="1"/>
      <c r="I58" s="1"/>
      <c r="J58" s="1"/>
      <c r="K58" s="1"/>
    </row>
    <row r="59" spans="1:11" ht="13.8">
      <c r="A59" s="8"/>
      <c r="B59" s="15">
        <v>45481</v>
      </c>
      <c r="C59" s="11" t="s">
        <v>1150</v>
      </c>
      <c r="D59" s="16">
        <v>76.37</v>
      </c>
      <c r="E59" s="16"/>
      <c r="F59" s="16">
        <f t="shared" si="7"/>
        <v>6.9427272727272733</v>
      </c>
      <c r="G59" s="11" t="s">
        <v>20</v>
      </c>
      <c r="H59" s="1"/>
      <c r="I59" s="1"/>
      <c r="J59" s="1"/>
      <c r="K59" s="1"/>
    </row>
    <row r="60" spans="1:11" ht="13.8">
      <c r="A60" s="8"/>
      <c r="B60" s="15">
        <v>45481</v>
      </c>
      <c r="C60" s="11" t="s">
        <v>1151</v>
      </c>
      <c r="D60" s="16">
        <v>51.31</v>
      </c>
      <c r="E60" s="16"/>
      <c r="F60" s="16">
        <f t="shared" si="7"/>
        <v>4.664545454545455</v>
      </c>
      <c r="G60" s="11" t="s">
        <v>20</v>
      </c>
      <c r="H60" s="1"/>
      <c r="I60" s="1"/>
      <c r="J60" s="1"/>
      <c r="K60" s="1"/>
    </row>
    <row r="61" spans="1:11" ht="13.8">
      <c r="A61" s="8"/>
      <c r="B61" s="15">
        <v>45604</v>
      </c>
      <c r="C61" s="11" t="s">
        <v>1152</v>
      </c>
      <c r="D61" s="16">
        <v>550</v>
      </c>
      <c r="E61" s="16"/>
      <c r="F61" s="16">
        <f t="shared" si="7"/>
        <v>50</v>
      </c>
      <c r="G61" s="11" t="s">
        <v>13</v>
      </c>
      <c r="H61" s="1"/>
      <c r="I61" s="1"/>
      <c r="J61" s="1"/>
      <c r="K61" s="1"/>
    </row>
    <row r="62" spans="1:11" ht="13.8">
      <c r="A62" s="8"/>
      <c r="B62" s="15">
        <v>45604</v>
      </c>
      <c r="C62" s="11" t="s">
        <v>74</v>
      </c>
      <c r="D62" s="16">
        <v>250</v>
      </c>
      <c r="E62" s="31"/>
      <c r="F62" s="31">
        <v>0</v>
      </c>
      <c r="G62" s="11" t="s">
        <v>23</v>
      </c>
      <c r="H62" s="1"/>
      <c r="I62" s="1"/>
      <c r="J62" s="1"/>
      <c r="K62" s="1"/>
    </row>
    <row r="63" spans="1:11" ht="13.8">
      <c r="A63" s="8"/>
      <c r="B63" s="15">
        <v>45604</v>
      </c>
      <c r="C63" s="11" t="s">
        <v>1153</v>
      </c>
      <c r="D63" s="16">
        <v>250</v>
      </c>
      <c r="E63" s="31"/>
      <c r="F63" s="31">
        <v>0</v>
      </c>
      <c r="G63" s="11" t="s">
        <v>23</v>
      </c>
      <c r="H63" s="1"/>
      <c r="I63" s="1"/>
      <c r="J63" s="1"/>
      <c r="K63" s="1"/>
    </row>
    <row r="64" spans="1:11" ht="13.8">
      <c r="A64" s="8"/>
      <c r="B64" s="15">
        <v>45634</v>
      </c>
      <c r="C64" s="11" t="s">
        <v>1154</v>
      </c>
      <c r="D64" s="16">
        <v>3091</v>
      </c>
      <c r="E64" s="16"/>
      <c r="F64" s="16">
        <f t="shared" ref="F64:F75" si="8">D64/11</f>
        <v>281</v>
      </c>
      <c r="G64" s="11" t="s">
        <v>13</v>
      </c>
      <c r="H64" s="1"/>
      <c r="I64" s="1"/>
      <c r="J64" s="1"/>
      <c r="K64" s="1"/>
    </row>
    <row r="65" spans="1:11" ht="13.8">
      <c r="A65" s="8"/>
      <c r="B65" s="15">
        <v>45634</v>
      </c>
      <c r="C65" s="11" t="s">
        <v>1155</v>
      </c>
      <c r="D65" s="16">
        <v>26.05</v>
      </c>
      <c r="E65" s="16"/>
      <c r="F65" s="16">
        <f t="shared" si="8"/>
        <v>2.3681818181818182</v>
      </c>
      <c r="G65" s="11" t="s">
        <v>20</v>
      </c>
      <c r="H65" s="1"/>
      <c r="I65" s="1"/>
      <c r="J65" s="1"/>
      <c r="K65" s="1"/>
    </row>
    <row r="66" spans="1:11" ht="13.8">
      <c r="A66" s="8"/>
      <c r="B66" s="15">
        <v>45634</v>
      </c>
      <c r="C66" s="11" t="s">
        <v>1156</v>
      </c>
      <c r="D66" s="16">
        <v>726</v>
      </c>
      <c r="E66" s="16"/>
      <c r="F66" s="16">
        <f t="shared" si="8"/>
        <v>66</v>
      </c>
      <c r="G66" s="11" t="s">
        <v>20</v>
      </c>
      <c r="H66" s="1"/>
      <c r="I66" s="1"/>
      <c r="J66" s="1"/>
      <c r="K66" s="1"/>
    </row>
    <row r="67" spans="1:11" ht="13.8">
      <c r="A67" s="8"/>
      <c r="B67" s="11" t="s">
        <v>1157</v>
      </c>
      <c r="C67" s="11" t="s">
        <v>1158</v>
      </c>
      <c r="D67" s="16">
        <v>94.05</v>
      </c>
      <c r="E67" s="16"/>
      <c r="F67" s="16">
        <f t="shared" si="8"/>
        <v>8.5499999999999989</v>
      </c>
      <c r="G67" s="11" t="s">
        <v>20</v>
      </c>
      <c r="H67" s="1"/>
      <c r="I67" s="1"/>
      <c r="J67" s="1"/>
      <c r="K67" s="1"/>
    </row>
    <row r="68" spans="1:11" ht="13.8">
      <c r="A68" s="8"/>
      <c r="B68" s="11" t="s">
        <v>1159</v>
      </c>
      <c r="C68" s="11" t="s">
        <v>1160</v>
      </c>
      <c r="D68" s="16">
        <v>223.95</v>
      </c>
      <c r="E68" s="16"/>
      <c r="F68" s="16">
        <f t="shared" si="8"/>
        <v>20.359090909090909</v>
      </c>
      <c r="G68" s="11" t="s">
        <v>20</v>
      </c>
      <c r="H68" s="1"/>
      <c r="I68" s="1"/>
      <c r="J68" s="1"/>
      <c r="K68" s="1"/>
    </row>
    <row r="69" spans="1:11" ht="13.8">
      <c r="A69" s="8"/>
      <c r="B69" s="11" t="s">
        <v>1159</v>
      </c>
      <c r="C69" s="11" t="s">
        <v>1161</v>
      </c>
      <c r="D69" s="16">
        <v>11500</v>
      </c>
      <c r="E69" s="16"/>
      <c r="F69" s="16">
        <f t="shared" si="8"/>
        <v>1045.4545454545455</v>
      </c>
      <c r="G69" s="11" t="s">
        <v>13</v>
      </c>
      <c r="H69" s="1"/>
      <c r="I69" s="1"/>
      <c r="J69" s="1"/>
      <c r="K69" s="1"/>
    </row>
    <row r="70" spans="1:11" ht="13.8">
      <c r="A70" s="8"/>
      <c r="B70" s="11" t="s">
        <v>1159</v>
      </c>
      <c r="C70" s="11" t="s">
        <v>1162</v>
      </c>
      <c r="D70" s="16">
        <v>995.14</v>
      </c>
      <c r="E70" s="16"/>
      <c r="F70" s="16">
        <f t="shared" si="8"/>
        <v>90.467272727272729</v>
      </c>
      <c r="G70" s="11" t="s">
        <v>20</v>
      </c>
      <c r="H70" s="1"/>
      <c r="I70" s="1"/>
      <c r="J70" s="1"/>
      <c r="K70" s="1"/>
    </row>
    <row r="71" spans="1:11" ht="13.8">
      <c r="A71" s="8"/>
      <c r="B71" s="11" t="s">
        <v>1163</v>
      </c>
      <c r="C71" s="11" t="s">
        <v>1164</v>
      </c>
      <c r="D71" s="16">
        <v>177.88</v>
      </c>
      <c r="E71" s="16"/>
      <c r="F71" s="16">
        <f t="shared" si="8"/>
        <v>16.170909090909092</v>
      </c>
      <c r="G71" s="11" t="s">
        <v>20</v>
      </c>
      <c r="H71" s="1"/>
      <c r="I71" s="1"/>
      <c r="J71" s="1"/>
      <c r="K71" s="1"/>
    </row>
    <row r="72" spans="1:11" ht="13.8">
      <c r="A72" s="8"/>
      <c r="B72" s="11" t="s">
        <v>954</v>
      </c>
      <c r="C72" s="11" t="s">
        <v>1165</v>
      </c>
      <c r="D72" s="16">
        <v>108.55</v>
      </c>
      <c r="E72" s="16"/>
      <c r="F72" s="16">
        <f t="shared" si="8"/>
        <v>9.8681818181818173</v>
      </c>
      <c r="G72" s="11" t="s">
        <v>20</v>
      </c>
      <c r="H72" s="1"/>
      <c r="I72" s="1"/>
      <c r="J72" s="1"/>
      <c r="K72" s="1"/>
    </row>
    <row r="73" spans="1:11" ht="13.8">
      <c r="A73" s="8"/>
      <c r="B73" s="11" t="s">
        <v>954</v>
      </c>
      <c r="C73" s="11" t="s">
        <v>1166</v>
      </c>
      <c r="D73" s="16">
        <v>49.81</v>
      </c>
      <c r="E73" s="16"/>
      <c r="F73" s="16">
        <f t="shared" si="8"/>
        <v>4.5281818181818183</v>
      </c>
      <c r="G73" s="11" t="s">
        <v>20</v>
      </c>
      <c r="H73" s="1"/>
      <c r="I73" s="1"/>
      <c r="J73" s="1"/>
      <c r="K73" s="1"/>
    </row>
    <row r="74" spans="1:11" ht="13.8">
      <c r="A74" s="8"/>
      <c r="B74" s="11" t="s">
        <v>954</v>
      </c>
      <c r="C74" s="11" t="s">
        <v>1167</v>
      </c>
      <c r="D74" s="16">
        <v>149.41999999999999</v>
      </c>
      <c r="E74" s="16"/>
      <c r="F74" s="16">
        <f t="shared" si="8"/>
        <v>13.583636363636362</v>
      </c>
      <c r="G74" s="11" t="s">
        <v>20</v>
      </c>
      <c r="H74" s="1"/>
      <c r="I74" s="1"/>
      <c r="J74" s="1"/>
      <c r="K74" s="1"/>
    </row>
    <row r="75" spans="1:11" ht="13.8">
      <c r="A75" s="8"/>
      <c r="B75" s="11" t="s">
        <v>971</v>
      </c>
      <c r="C75" s="11" t="s">
        <v>1168</v>
      </c>
      <c r="D75" s="16">
        <v>995.14</v>
      </c>
      <c r="E75" s="16"/>
      <c r="F75" s="16">
        <f t="shared" si="8"/>
        <v>90.467272727272729</v>
      </c>
      <c r="G75" s="11" t="s">
        <v>20</v>
      </c>
      <c r="H75" s="1"/>
      <c r="I75" s="1"/>
      <c r="J75" s="1"/>
      <c r="K75" s="1"/>
    </row>
    <row r="76" spans="1:11" ht="13.8">
      <c r="A76" s="8"/>
      <c r="B76" s="11" t="s">
        <v>971</v>
      </c>
      <c r="C76" s="11" t="s">
        <v>1169</v>
      </c>
      <c r="D76" s="16">
        <v>1000</v>
      </c>
      <c r="E76" s="16"/>
      <c r="F76" s="16">
        <v>0</v>
      </c>
      <c r="G76" s="11" t="s">
        <v>23</v>
      </c>
      <c r="H76" s="1"/>
      <c r="I76" s="1"/>
      <c r="J76" s="1"/>
      <c r="K76" s="1"/>
    </row>
    <row r="77" spans="1:11" ht="13.8">
      <c r="A77" s="8"/>
      <c r="B77" s="11" t="s">
        <v>971</v>
      </c>
      <c r="C77" s="11" t="s">
        <v>74</v>
      </c>
      <c r="D77" s="16">
        <v>250</v>
      </c>
      <c r="E77" s="16"/>
      <c r="F77" s="16">
        <v>0</v>
      </c>
      <c r="G77" s="11" t="s">
        <v>23</v>
      </c>
      <c r="H77" s="1"/>
      <c r="I77" s="1"/>
      <c r="J77" s="1"/>
      <c r="K77" s="1"/>
    </row>
    <row r="78" spans="1:11" ht="13.8">
      <c r="A78" s="8"/>
      <c r="B78" s="11" t="s">
        <v>311</v>
      </c>
      <c r="C78" s="11" t="s">
        <v>1170</v>
      </c>
      <c r="D78" s="16">
        <v>287.16000000000003</v>
      </c>
      <c r="E78" s="16"/>
      <c r="F78" s="16">
        <f t="shared" ref="F78:F86" si="9">D78/11</f>
        <v>26.105454545454549</v>
      </c>
      <c r="G78" s="11" t="s">
        <v>20</v>
      </c>
      <c r="H78" s="1"/>
      <c r="I78" s="1"/>
      <c r="J78" s="1"/>
      <c r="K78" s="1"/>
    </row>
    <row r="79" spans="1:11" ht="13.8">
      <c r="A79" s="8"/>
      <c r="B79" s="11" t="s">
        <v>311</v>
      </c>
      <c r="C79" s="11" t="s">
        <v>1171</v>
      </c>
      <c r="D79" s="16">
        <v>57.05</v>
      </c>
      <c r="E79" s="16"/>
      <c r="F79" s="16">
        <f t="shared" si="9"/>
        <v>5.1863636363636365</v>
      </c>
      <c r="G79" s="11" t="s">
        <v>20</v>
      </c>
      <c r="H79" s="1"/>
      <c r="I79" s="1"/>
      <c r="J79" s="1"/>
      <c r="K79" s="1"/>
    </row>
    <row r="80" spans="1:11" ht="13.8">
      <c r="A80" s="8"/>
      <c r="B80" s="11" t="s">
        <v>311</v>
      </c>
      <c r="C80" s="11" t="s">
        <v>1172</v>
      </c>
      <c r="D80" s="16">
        <v>18</v>
      </c>
      <c r="E80" s="16"/>
      <c r="F80" s="16">
        <f t="shared" si="9"/>
        <v>1.6363636363636365</v>
      </c>
      <c r="G80" s="11" t="s">
        <v>20</v>
      </c>
      <c r="H80" s="1"/>
      <c r="I80" s="1"/>
      <c r="J80" s="1"/>
      <c r="K80" s="1"/>
    </row>
    <row r="81" spans="1:11" ht="13.8">
      <c r="A81" s="8"/>
      <c r="B81" s="11" t="s">
        <v>311</v>
      </c>
      <c r="C81" s="11" t="s">
        <v>1173</v>
      </c>
      <c r="D81" s="16">
        <v>348.13</v>
      </c>
      <c r="E81" s="16"/>
      <c r="F81" s="16">
        <f t="shared" si="9"/>
        <v>31.648181818181818</v>
      </c>
      <c r="G81" s="11" t="s">
        <v>20</v>
      </c>
      <c r="H81" s="1"/>
      <c r="I81" s="1"/>
      <c r="J81" s="1"/>
      <c r="K81" s="1"/>
    </row>
    <row r="82" spans="1:11" ht="13.8">
      <c r="A82" s="8"/>
      <c r="B82" s="11" t="s">
        <v>311</v>
      </c>
      <c r="C82" s="11" t="s">
        <v>1174</v>
      </c>
      <c r="D82" s="16">
        <v>33</v>
      </c>
      <c r="E82" s="16"/>
      <c r="F82" s="16">
        <f t="shared" si="9"/>
        <v>3</v>
      </c>
      <c r="G82" s="11" t="s">
        <v>20</v>
      </c>
      <c r="H82" s="1"/>
      <c r="I82" s="1"/>
      <c r="J82" s="1"/>
      <c r="K82" s="1"/>
    </row>
    <row r="83" spans="1:11" ht="13.8">
      <c r="A83" s="8"/>
      <c r="B83" s="11" t="s">
        <v>11</v>
      </c>
      <c r="C83" s="11" t="s">
        <v>1175</v>
      </c>
      <c r="D83" s="16">
        <v>2942.5</v>
      </c>
      <c r="E83" s="16"/>
      <c r="F83" s="16">
        <f t="shared" si="9"/>
        <v>267.5</v>
      </c>
      <c r="G83" s="11" t="s">
        <v>13</v>
      </c>
      <c r="H83" s="1"/>
      <c r="I83" s="1"/>
      <c r="J83" s="1"/>
      <c r="K83" s="1"/>
    </row>
    <row r="84" spans="1:11" ht="13.8">
      <c r="A84" s="8"/>
      <c r="B84" s="11" t="s">
        <v>238</v>
      </c>
      <c r="C84" s="11" t="s">
        <v>1176</v>
      </c>
      <c r="D84" s="16">
        <v>551.70000000000005</v>
      </c>
      <c r="E84" s="16"/>
      <c r="F84" s="16">
        <f t="shared" si="9"/>
        <v>50.154545454545456</v>
      </c>
      <c r="G84" s="11" t="s">
        <v>13</v>
      </c>
      <c r="H84" s="1"/>
      <c r="I84" s="1"/>
      <c r="J84" s="1"/>
      <c r="K84" s="1"/>
    </row>
    <row r="85" spans="1:11" ht="13.8">
      <c r="A85" s="8"/>
      <c r="B85" s="11" t="s">
        <v>242</v>
      </c>
      <c r="C85" s="11" t="s">
        <v>1177</v>
      </c>
      <c r="D85" s="16">
        <v>1980</v>
      </c>
      <c r="E85" s="16"/>
      <c r="F85" s="16">
        <f t="shared" si="9"/>
        <v>180</v>
      </c>
      <c r="G85" s="11" t="s">
        <v>13</v>
      </c>
      <c r="H85" s="1"/>
      <c r="I85" s="1"/>
      <c r="J85" s="1"/>
      <c r="K85" s="1"/>
    </row>
    <row r="86" spans="1:11" ht="13.8">
      <c r="A86" s="8"/>
      <c r="B86" s="11" t="s">
        <v>242</v>
      </c>
      <c r="C86" s="11" t="s">
        <v>1178</v>
      </c>
      <c r="D86" s="16">
        <v>1502</v>
      </c>
      <c r="E86" s="16"/>
      <c r="F86" s="16">
        <f t="shared" si="9"/>
        <v>136.54545454545453</v>
      </c>
      <c r="G86" s="11" t="s">
        <v>13</v>
      </c>
      <c r="H86" s="1"/>
      <c r="I86" s="1"/>
      <c r="J86" s="1"/>
      <c r="K86" s="1"/>
    </row>
    <row r="87" spans="1:11" ht="13.8">
      <c r="A87" s="8"/>
      <c r="B87" s="11" t="s">
        <v>242</v>
      </c>
      <c r="C87" s="11" t="s">
        <v>1179</v>
      </c>
      <c r="D87" s="16">
        <v>750</v>
      </c>
      <c r="E87" s="16"/>
      <c r="F87" s="16">
        <v>0</v>
      </c>
      <c r="G87" s="11" t="s">
        <v>23</v>
      </c>
      <c r="H87" s="1"/>
      <c r="I87" s="1"/>
      <c r="J87" s="1"/>
      <c r="K87" s="1"/>
    </row>
    <row r="88" spans="1:11" ht="13.8">
      <c r="A88" s="8"/>
      <c r="B88" s="11" t="s">
        <v>242</v>
      </c>
      <c r="C88" s="11" t="s">
        <v>1180</v>
      </c>
      <c r="D88" s="16">
        <v>500</v>
      </c>
      <c r="E88" s="16"/>
      <c r="F88" s="16">
        <v>0</v>
      </c>
      <c r="G88" s="11" t="s">
        <v>23</v>
      </c>
      <c r="H88" s="1"/>
      <c r="I88" s="1"/>
      <c r="J88" s="1"/>
      <c r="K88" s="1"/>
    </row>
    <row r="89" spans="1:11" ht="13.8">
      <c r="A89" s="8"/>
      <c r="B89" s="11" t="s">
        <v>242</v>
      </c>
      <c r="C89" s="11" t="s">
        <v>1181</v>
      </c>
      <c r="D89" s="16">
        <v>550</v>
      </c>
      <c r="E89" s="16"/>
      <c r="F89" s="16">
        <f>D89/11</f>
        <v>50</v>
      </c>
      <c r="G89" s="11" t="s">
        <v>13</v>
      </c>
      <c r="H89" s="1"/>
      <c r="I89" s="1"/>
      <c r="J89" s="1"/>
      <c r="K89" s="1"/>
    </row>
    <row r="90" spans="1:11" ht="13.8">
      <c r="A90" s="8"/>
      <c r="B90" s="11" t="s">
        <v>242</v>
      </c>
      <c r="C90" s="11" t="s">
        <v>1182</v>
      </c>
      <c r="D90" s="16">
        <v>200</v>
      </c>
      <c r="E90" s="16"/>
      <c r="F90" s="16">
        <v>0</v>
      </c>
      <c r="G90" s="11" t="s">
        <v>23</v>
      </c>
      <c r="H90" s="1"/>
      <c r="I90" s="1"/>
      <c r="J90" s="1"/>
      <c r="K90" s="1"/>
    </row>
    <row r="91" spans="1:11" ht="13.8">
      <c r="A91" s="8"/>
      <c r="B91" s="11" t="s">
        <v>17</v>
      </c>
      <c r="C91" s="11" t="s">
        <v>1183</v>
      </c>
      <c r="D91" s="16">
        <v>12107.7</v>
      </c>
      <c r="E91" s="16"/>
      <c r="F91" s="16">
        <f t="shared" ref="F91:F92" si="10">D91/11</f>
        <v>1100.7</v>
      </c>
      <c r="G91" s="11" t="s">
        <v>13</v>
      </c>
      <c r="H91" s="1"/>
      <c r="I91" s="1"/>
      <c r="J91" s="1"/>
      <c r="K91" s="1"/>
    </row>
    <row r="92" spans="1:11" ht="13.8">
      <c r="A92" s="8"/>
      <c r="B92" s="11" t="s">
        <v>17</v>
      </c>
      <c r="C92" s="11" t="s">
        <v>1184</v>
      </c>
      <c r="D92" s="16">
        <v>100.48</v>
      </c>
      <c r="E92" s="16"/>
      <c r="F92" s="16">
        <f t="shared" si="10"/>
        <v>9.1345454545454547</v>
      </c>
      <c r="G92" s="11" t="s">
        <v>20</v>
      </c>
      <c r="H92" s="1"/>
      <c r="I92" s="1"/>
      <c r="J92" s="1"/>
      <c r="K92" s="1"/>
    </row>
    <row r="93" spans="1:11" ht="13.8">
      <c r="A93" s="8"/>
      <c r="B93" s="11" t="s">
        <v>17</v>
      </c>
      <c r="C93" s="11" t="s">
        <v>1153</v>
      </c>
      <c r="D93" s="16">
        <v>250</v>
      </c>
      <c r="E93" s="16"/>
      <c r="F93" s="16">
        <v>0</v>
      </c>
      <c r="G93" s="11" t="s">
        <v>23</v>
      </c>
      <c r="H93" s="1"/>
      <c r="I93" s="1"/>
      <c r="J93" s="1"/>
      <c r="K93" s="1"/>
    </row>
    <row r="94" spans="1:11" ht="13.8">
      <c r="A94" s="8"/>
      <c r="B94" s="11" t="s">
        <v>18</v>
      </c>
      <c r="C94" s="11" t="s">
        <v>1185</v>
      </c>
      <c r="D94" s="16">
        <v>726</v>
      </c>
      <c r="E94" s="16"/>
      <c r="F94" s="16">
        <f t="shared" ref="F94:F116" si="11">D94/11</f>
        <v>66</v>
      </c>
      <c r="G94" s="11" t="s">
        <v>20</v>
      </c>
      <c r="H94" s="1"/>
      <c r="I94" s="1"/>
      <c r="J94" s="1"/>
      <c r="K94" s="1"/>
    </row>
    <row r="95" spans="1:11" ht="13.8">
      <c r="A95" s="8"/>
      <c r="B95" s="15">
        <v>45331</v>
      </c>
      <c r="C95" s="11" t="s">
        <v>1186</v>
      </c>
      <c r="D95" s="16">
        <v>2000</v>
      </c>
      <c r="E95" s="16"/>
      <c r="F95" s="16">
        <f t="shared" si="11"/>
        <v>181.81818181818181</v>
      </c>
      <c r="G95" s="11" t="s">
        <v>13</v>
      </c>
      <c r="H95" s="1"/>
      <c r="I95" s="1"/>
      <c r="J95" s="1"/>
      <c r="K95" s="1"/>
    </row>
    <row r="96" spans="1:11" ht="13.8">
      <c r="A96" s="8"/>
      <c r="B96" s="15">
        <v>45360</v>
      </c>
      <c r="C96" s="11" t="s">
        <v>1187</v>
      </c>
      <c r="D96" s="16">
        <v>55.29</v>
      </c>
      <c r="E96" s="16"/>
      <c r="F96" s="16">
        <f t="shared" si="11"/>
        <v>5.0263636363636364</v>
      </c>
      <c r="G96" s="11" t="s">
        <v>20</v>
      </c>
      <c r="H96" s="1"/>
      <c r="I96" s="1"/>
      <c r="J96" s="1"/>
      <c r="K96" s="1"/>
    </row>
    <row r="97" spans="1:11" ht="13.8">
      <c r="A97" s="8"/>
      <c r="B97" s="15">
        <v>45544</v>
      </c>
      <c r="C97" s="11" t="s">
        <v>1188</v>
      </c>
      <c r="D97" s="16">
        <v>99.36</v>
      </c>
      <c r="E97" s="16"/>
      <c r="F97" s="16">
        <f t="shared" si="11"/>
        <v>9.0327272727272732</v>
      </c>
      <c r="G97" s="11" t="s">
        <v>20</v>
      </c>
      <c r="H97" s="1"/>
      <c r="I97" s="1"/>
      <c r="J97" s="1"/>
      <c r="K97" s="1"/>
    </row>
    <row r="98" spans="1:11" ht="13.8">
      <c r="A98" s="8"/>
      <c r="B98" s="15">
        <v>45544</v>
      </c>
      <c r="C98" s="11" t="s">
        <v>1189</v>
      </c>
      <c r="D98" s="16">
        <v>119.78</v>
      </c>
      <c r="E98" s="16"/>
      <c r="F98" s="16">
        <f t="shared" si="11"/>
        <v>10.889090909090909</v>
      </c>
      <c r="G98" s="11" t="s">
        <v>20</v>
      </c>
      <c r="H98" s="1"/>
      <c r="I98" s="1"/>
      <c r="J98" s="1"/>
      <c r="K98" s="1"/>
    </row>
    <row r="99" spans="1:11" ht="13.8">
      <c r="A99" s="8"/>
      <c r="B99" s="15">
        <v>45605</v>
      </c>
      <c r="C99" s="11" t="s">
        <v>1190</v>
      </c>
      <c r="D99" s="16">
        <v>28.48</v>
      </c>
      <c r="E99" s="16"/>
      <c r="F99" s="16">
        <f t="shared" si="11"/>
        <v>2.5890909090909093</v>
      </c>
      <c r="G99" s="11" t="s">
        <v>20</v>
      </c>
      <c r="H99" s="1"/>
      <c r="I99" s="1"/>
      <c r="J99" s="1"/>
      <c r="K99" s="1"/>
    </row>
    <row r="100" spans="1:11" ht="13.8">
      <c r="A100" s="8"/>
      <c r="B100" s="15">
        <v>45635</v>
      </c>
      <c r="C100" s="11" t="s">
        <v>1191</v>
      </c>
      <c r="D100" s="16">
        <v>469.74</v>
      </c>
      <c r="E100" s="16"/>
      <c r="F100" s="16">
        <f t="shared" si="11"/>
        <v>42.703636363636363</v>
      </c>
      <c r="G100" s="11" t="s">
        <v>13</v>
      </c>
      <c r="H100" s="1"/>
      <c r="I100" s="1"/>
      <c r="J100" s="1"/>
      <c r="K100" s="1"/>
    </row>
    <row r="101" spans="1:11" ht="13.8">
      <c r="A101" s="8"/>
      <c r="B101" s="15">
        <v>45635</v>
      </c>
      <c r="C101" s="11" t="s">
        <v>1192</v>
      </c>
      <c r="D101" s="16">
        <v>160.08000000000001</v>
      </c>
      <c r="E101" s="16"/>
      <c r="F101" s="16">
        <f t="shared" si="11"/>
        <v>14.552727272727275</v>
      </c>
      <c r="G101" s="11" t="s">
        <v>20</v>
      </c>
      <c r="H101" s="1"/>
      <c r="I101" s="1"/>
      <c r="J101" s="1"/>
      <c r="K101" s="1"/>
    </row>
    <row r="102" spans="1:11" ht="13.8">
      <c r="A102" s="8"/>
      <c r="B102" s="11" t="s">
        <v>56</v>
      </c>
      <c r="C102" s="11" t="s">
        <v>1193</v>
      </c>
      <c r="D102" s="16">
        <v>2299</v>
      </c>
      <c r="E102" s="16"/>
      <c r="F102" s="16">
        <f t="shared" si="11"/>
        <v>209</v>
      </c>
      <c r="G102" s="11" t="s">
        <v>13</v>
      </c>
      <c r="H102" s="1"/>
      <c r="I102" s="1"/>
      <c r="J102" s="1"/>
      <c r="K102" s="1"/>
    </row>
    <row r="103" spans="1:11" ht="13.8">
      <c r="A103" s="8"/>
      <c r="B103" s="11" t="s">
        <v>56</v>
      </c>
      <c r="C103" s="11" t="s">
        <v>1194</v>
      </c>
      <c r="D103" s="16">
        <v>2200</v>
      </c>
      <c r="E103" s="16"/>
      <c r="F103" s="16">
        <f t="shared" si="11"/>
        <v>200</v>
      </c>
      <c r="G103" s="11" t="s">
        <v>13</v>
      </c>
      <c r="H103" s="1"/>
      <c r="I103" s="1"/>
      <c r="J103" s="1"/>
      <c r="K103" s="1"/>
    </row>
    <row r="104" spans="1:11" ht="13.8">
      <c r="A104" s="8"/>
      <c r="B104" s="11" t="s">
        <v>59</v>
      </c>
      <c r="C104" s="11" t="s">
        <v>1195</v>
      </c>
      <c r="D104" s="16">
        <v>11550</v>
      </c>
      <c r="E104" s="16"/>
      <c r="F104" s="16">
        <f t="shared" si="11"/>
        <v>1050</v>
      </c>
      <c r="G104" s="11" t="s">
        <v>13</v>
      </c>
      <c r="H104" s="1"/>
      <c r="I104" s="1"/>
      <c r="J104" s="1"/>
      <c r="K104" s="1"/>
    </row>
    <row r="105" spans="1:11" ht="13.8">
      <c r="A105" s="8"/>
      <c r="B105" s="11" t="s">
        <v>691</v>
      </c>
      <c r="C105" s="11" t="s">
        <v>1196</v>
      </c>
      <c r="D105" s="16">
        <v>80</v>
      </c>
      <c r="E105" s="16"/>
      <c r="F105" s="16">
        <f t="shared" si="11"/>
        <v>7.2727272727272725</v>
      </c>
      <c r="G105" s="11" t="s">
        <v>20</v>
      </c>
      <c r="H105" s="1"/>
      <c r="I105" s="1"/>
      <c r="J105" s="1"/>
      <c r="K105" s="1"/>
    </row>
    <row r="106" spans="1:11" ht="13.8">
      <c r="A106" s="8"/>
      <c r="B106" s="15">
        <v>45361</v>
      </c>
      <c r="C106" s="11" t="s">
        <v>1197</v>
      </c>
      <c r="D106" s="16">
        <v>297.8</v>
      </c>
      <c r="E106" s="16"/>
      <c r="F106" s="16">
        <f t="shared" si="11"/>
        <v>27.072727272727274</v>
      </c>
      <c r="G106" s="11" t="s">
        <v>20</v>
      </c>
      <c r="H106" s="118">
        <f>SUM(D19:D106)</f>
        <v>116415.85</v>
      </c>
      <c r="I106" s="1"/>
      <c r="J106" s="1"/>
      <c r="K106" s="1"/>
    </row>
    <row r="107" spans="1:11" ht="13.8">
      <c r="A107" s="8"/>
      <c r="B107" s="15">
        <v>45454</v>
      </c>
      <c r="C107" s="11" t="s">
        <v>1198</v>
      </c>
      <c r="D107" s="16">
        <v>2000</v>
      </c>
      <c r="E107" s="16"/>
      <c r="F107" s="16">
        <f t="shared" si="11"/>
        <v>181.81818181818181</v>
      </c>
      <c r="G107" s="33" t="s">
        <v>1199</v>
      </c>
      <c r="H107" s="1"/>
      <c r="I107" s="1"/>
      <c r="J107" s="1"/>
      <c r="K107" s="1"/>
    </row>
    <row r="108" spans="1:11" ht="13.8">
      <c r="A108" s="8"/>
      <c r="B108" s="11" t="s">
        <v>25</v>
      </c>
      <c r="C108" s="11" t="s">
        <v>1200</v>
      </c>
      <c r="D108" s="16">
        <v>220</v>
      </c>
      <c r="E108" s="16"/>
      <c r="F108" s="16">
        <f t="shared" si="11"/>
        <v>20</v>
      </c>
      <c r="G108" s="33" t="s">
        <v>1199</v>
      </c>
      <c r="H108" s="1"/>
      <c r="I108" s="1"/>
      <c r="J108" s="1"/>
      <c r="K108" s="1"/>
    </row>
    <row r="109" spans="1:11" ht="13.8">
      <c r="A109" s="8"/>
      <c r="B109" s="11" t="s">
        <v>540</v>
      </c>
      <c r="C109" s="11" t="s">
        <v>1201</v>
      </c>
      <c r="D109" s="16">
        <v>240</v>
      </c>
      <c r="E109" s="16"/>
      <c r="F109" s="16">
        <f t="shared" si="11"/>
        <v>21.818181818181817</v>
      </c>
      <c r="G109" s="11" t="s">
        <v>78</v>
      </c>
      <c r="H109" s="1"/>
      <c r="I109" s="1"/>
      <c r="J109" s="1"/>
      <c r="K109" s="1"/>
    </row>
    <row r="110" spans="1:11" ht="13.8">
      <c r="A110" s="8"/>
      <c r="B110" s="11" t="s">
        <v>646</v>
      </c>
      <c r="C110" s="11" t="s">
        <v>1202</v>
      </c>
      <c r="D110" s="16">
        <v>500</v>
      </c>
      <c r="E110" s="16"/>
      <c r="F110" s="16">
        <f t="shared" si="11"/>
        <v>45.454545454545453</v>
      </c>
      <c r="G110" s="33" t="s">
        <v>1199</v>
      </c>
      <c r="H110" s="1"/>
      <c r="I110" s="1"/>
      <c r="J110" s="1"/>
      <c r="K110" s="1"/>
    </row>
    <row r="111" spans="1:11" ht="13.8">
      <c r="A111" s="8"/>
      <c r="B111" s="15">
        <v>45303</v>
      </c>
      <c r="C111" s="11" t="s">
        <v>1203</v>
      </c>
      <c r="D111" s="16">
        <v>137.5</v>
      </c>
      <c r="E111" s="16"/>
      <c r="F111" s="16">
        <f t="shared" si="11"/>
        <v>12.5</v>
      </c>
      <c r="G111" s="33" t="s">
        <v>1199</v>
      </c>
      <c r="H111" s="1"/>
      <c r="I111" s="1"/>
      <c r="J111" s="1"/>
      <c r="K111" s="1"/>
    </row>
    <row r="112" spans="1:11" ht="13.8">
      <c r="A112" s="8"/>
      <c r="B112" s="15">
        <v>45455</v>
      </c>
      <c r="C112" s="11" t="s">
        <v>1204</v>
      </c>
      <c r="D112" s="16">
        <v>22.56</v>
      </c>
      <c r="E112" s="16"/>
      <c r="F112" s="16">
        <f t="shared" si="11"/>
        <v>2.0509090909090908</v>
      </c>
      <c r="G112" s="11" t="s">
        <v>78</v>
      </c>
      <c r="H112" s="1"/>
      <c r="I112" s="1"/>
      <c r="J112" s="1"/>
      <c r="K112" s="1"/>
    </row>
    <row r="113" spans="1:11" ht="13.8">
      <c r="A113" s="8"/>
      <c r="B113" s="15">
        <v>45516</v>
      </c>
      <c r="C113" s="11" t="s">
        <v>1205</v>
      </c>
      <c r="D113" s="16">
        <v>224.87</v>
      </c>
      <c r="E113" s="16"/>
      <c r="F113" s="16">
        <f t="shared" si="11"/>
        <v>20.442727272727272</v>
      </c>
      <c r="G113" s="33" t="s">
        <v>1199</v>
      </c>
      <c r="H113" s="1"/>
      <c r="I113" s="1"/>
      <c r="J113" s="1"/>
      <c r="K113" s="1"/>
    </row>
    <row r="114" spans="1:11" ht="13.8">
      <c r="A114" s="8"/>
      <c r="B114" s="15">
        <v>45516</v>
      </c>
      <c r="C114" s="11" t="s">
        <v>1206</v>
      </c>
      <c r="D114" s="16">
        <v>550</v>
      </c>
      <c r="E114" s="16"/>
      <c r="F114" s="16">
        <f t="shared" si="11"/>
        <v>50</v>
      </c>
      <c r="G114" s="33" t="s">
        <v>1199</v>
      </c>
      <c r="H114" s="1"/>
      <c r="I114" s="1"/>
      <c r="J114" s="1"/>
      <c r="K114" s="1"/>
    </row>
    <row r="115" spans="1:11" ht="13.8">
      <c r="A115" s="8"/>
      <c r="B115" s="15">
        <v>45577</v>
      </c>
      <c r="C115" s="11" t="s">
        <v>1207</v>
      </c>
      <c r="D115" s="16">
        <v>5533</v>
      </c>
      <c r="E115" s="16"/>
      <c r="F115" s="16">
        <f t="shared" si="11"/>
        <v>503</v>
      </c>
      <c r="G115" s="33" t="s">
        <v>1199</v>
      </c>
      <c r="H115" s="1"/>
      <c r="I115" s="1"/>
      <c r="J115" s="1"/>
      <c r="K115" s="1"/>
    </row>
    <row r="116" spans="1:11" ht="13.8">
      <c r="A116" s="8"/>
      <c r="B116" s="15">
        <v>45638</v>
      </c>
      <c r="C116" s="11" t="s">
        <v>1208</v>
      </c>
      <c r="D116" s="16">
        <v>4821</v>
      </c>
      <c r="E116" s="16"/>
      <c r="F116" s="16">
        <f t="shared" si="11"/>
        <v>438.27272727272725</v>
      </c>
      <c r="G116" s="33" t="s">
        <v>1199</v>
      </c>
      <c r="H116" s="1"/>
      <c r="I116" s="1"/>
      <c r="J116" s="1"/>
      <c r="K116" s="1"/>
    </row>
    <row r="117" spans="1:11" ht="13.8">
      <c r="A117" s="8"/>
      <c r="B117" s="11" t="s">
        <v>171</v>
      </c>
      <c r="C117" s="11" t="s">
        <v>204</v>
      </c>
      <c r="D117" s="16">
        <v>350</v>
      </c>
      <c r="E117" s="16"/>
      <c r="F117" s="16">
        <v>0</v>
      </c>
      <c r="G117" s="11" t="s">
        <v>23</v>
      </c>
      <c r="H117" s="1"/>
      <c r="I117" s="1"/>
      <c r="J117" s="1"/>
      <c r="K117" s="1"/>
    </row>
    <row r="118" spans="1:11" ht="13.8">
      <c r="A118" s="8"/>
      <c r="B118" s="11" t="s">
        <v>186</v>
      </c>
      <c r="C118" s="11" t="s">
        <v>1209</v>
      </c>
      <c r="D118" s="16">
        <v>1388</v>
      </c>
      <c r="E118" s="16"/>
      <c r="F118" s="16">
        <f>D118/11</f>
        <v>126.18181818181819</v>
      </c>
      <c r="G118" s="33" t="s">
        <v>1199</v>
      </c>
      <c r="H118" s="1"/>
      <c r="I118" s="1"/>
      <c r="J118" s="1"/>
      <c r="K118" s="1"/>
    </row>
    <row r="119" spans="1:11" ht="13.8">
      <c r="A119" s="8"/>
      <c r="B119" s="15">
        <v>45717</v>
      </c>
      <c r="C119" s="11" t="s">
        <v>1210</v>
      </c>
      <c r="D119" s="16"/>
      <c r="E119" s="16">
        <v>58.87</v>
      </c>
      <c r="F119" s="16">
        <f t="shared" ref="F119:F121" si="12">E119/11</f>
        <v>5.3518181818181816</v>
      </c>
      <c r="G119" s="11" t="s">
        <v>20</v>
      </c>
      <c r="H119" s="1"/>
      <c r="I119" s="1"/>
      <c r="J119" s="1"/>
      <c r="K119" s="1"/>
    </row>
    <row r="120" spans="1:11" ht="13.8">
      <c r="A120" s="8"/>
      <c r="B120" s="15">
        <v>45717</v>
      </c>
      <c r="C120" s="11" t="s">
        <v>1211</v>
      </c>
      <c r="D120" s="16"/>
      <c r="E120" s="16">
        <v>22.44</v>
      </c>
      <c r="F120" s="16">
        <f t="shared" si="12"/>
        <v>2.04</v>
      </c>
      <c r="G120" s="11" t="s">
        <v>20</v>
      </c>
      <c r="H120" s="1"/>
      <c r="I120" s="1"/>
      <c r="J120" s="1"/>
      <c r="K120" s="1"/>
    </row>
    <row r="121" spans="1:11" ht="13.8">
      <c r="A121" s="8"/>
      <c r="B121" s="15">
        <v>45717</v>
      </c>
      <c r="C121" s="11" t="s">
        <v>1212</v>
      </c>
      <c r="D121" s="16"/>
      <c r="E121" s="16">
        <v>54.56</v>
      </c>
      <c r="F121" s="16">
        <f t="shared" si="12"/>
        <v>4.96</v>
      </c>
      <c r="G121" s="11" t="s">
        <v>20</v>
      </c>
      <c r="H121" s="1"/>
      <c r="I121" s="1"/>
      <c r="J121" s="1"/>
      <c r="K121" s="1"/>
    </row>
    <row r="122" spans="1:11" ht="13.8">
      <c r="A122" s="8"/>
      <c r="B122" s="15">
        <v>45778</v>
      </c>
      <c r="C122" s="11" t="s">
        <v>166</v>
      </c>
      <c r="D122" s="16">
        <v>250</v>
      </c>
      <c r="E122" s="16"/>
      <c r="F122" s="16">
        <v>0</v>
      </c>
      <c r="G122" s="11" t="s">
        <v>23</v>
      </c>
      <c r="H122" s="1"/>
      <c r="I122" s="1"/>
      <c r="J122" s="1"/>
      <c r="K122" s="1"/>
    </row>
    <row r="123" spans="1:11" ht="13.8">
      <c r="A123" s="8"/>
      <c r="B123" s="15">
        <v>45870</v>
      </c>
      <c r="C123" s="11" t="s">
        <v>1213</v>
      </c>
      <c r="D123" s="16">
        <v>311.39999999999998</v>
      </c>
      <c r="E123" s="16"/>
      <c r="F123" s="16">
        <f>D123/11</f>
        <v>28.309090909090909</v>
      </c>
      <c r="G123" s="11" t="s">
        <v>78</v>
      </c>
      <c r="H123" s="1"/>
      <c r="I123" s="1"/>
      <c r="J123" s="1"/>
      <c r="K123" s="1"/>
    </row>
    <row r="124" spans="1:11" ht="13.8">
      <c r="A124" s="8"/>
      <c r="B124" s="15">
        <v>45992</v>
      </c>
      <c r="C124" s="11" t="s">
        <v>166</v>
      </c>
      <c r="D124" s="16">
        <v>250</v>
      </c>
      <c r="E124" s="16"/>
      <c r="F124" s="16">
        <v>0</v>
      </c>
      <c r="G124" s="11" t="s">
        <v>23</v>
      </c>
      <c r="H124" s="1"/>
      <c r="I124" s="1"/>
      <c r="J124" s="1"/>
      <c r="K124" s="1"/>
    </row>
    <row r="125" spans="1:11" ht="13.8">
      <c r="A125" s="8"/>
      <c r="B125" s="15">
        <v>45992</v>
      </c>
      <c r="C125" s="11" t="s">
        <v>1214</v>
      </c>
      <c r="D125" s="16">
        <v>102.99</v>
      </c>
      <c r="E125" s="16"/>
      <c r="F125" s="16">
        <f t="shared" ref="F125:F127" si="13">D125/11</f>
        <v>9.3627272727272715</v>
      </c>
      <c r="G125" s="11" t="s">
        <v>78</v>
      </c>
      <c r="H125" s="1"/>
      <c r="I125" s="1"/>
      <c r="J125" s="1"/>
      <c r="K125" s="1"/>
    </row>
    <row r="126" spans="1:11" ht="13.8">
      <c r="A126" s="8"/>
      <c r="B126" s="11" t="s">
        <v>566</v>
      </c>
      <c r="C126" s="11" t="s">
        <v>1215</v>
      </c>
      <c r="D126" s="16">
        <v>53.28</v>
      </c>
      <c r="E126" s="16"/>
      <c r="F126" s="16">
        <f t="shared" si="13"/>
        <v>4.8436363636363637</v>
      </c>
      <c r="G126" s="11" t="s">
        <v>78</v>
      </c>
      <c r="H126" s="1"/>
      <c r="I126" s="1"/>
      <c r="J126" s="1"/>
      <c r="K126" s="1"/>
    </row>
    <row r="127" spans="1:11" ht="13.8">
      <c r="A127" s="8"/>
      <c r="B127" s="11" t="s">
        <v>566</v>
      </c>
      <c r="C127" s="11" t="s">
        <v>1216</v>
      </c>
      <c r="D127" s="16">
        <v>6930</v>
      </c>
      <c r="E127" s="16"/>
      <c r="F127" s="16">
        <f t="shared" si="13"/>
        <v>630</v>
      </c>
      <c r="G127" s="33" t="s">
        <v>1199</v>
      </c>
      <c r="H127" s="1"/>
      <c r="I127" s="1"/>
      <c r="J127" s="1"/>
      <c r="K127" s="1"/>
    </row>
    <row r="128" spans="1:11" ht="13.8">
      <c r="A128" s="8"/>
      <c r="B128" s="11" t="s">
        <v>566</v>
      </c>
      <c r="C128" s="11" t="s">
        <v>166</v>
      </c>
      <c r="D128" s="16">
        <v>250</v>
      </c>
      <c r="E128" s="16"/>
      <c r="F128" s="16">
        <v>0</v>
      </c>
      <c r="G128" s="11" t="s">
        <v>23</v>
      </c>
      <c r="H128" s="1"/>
      <c r="I128" s="1"/>
      <c r="J128" s="1"/>
      <c r="K128" s="1"/>
    </row>
    <row r="129" spans="1:11" ht="13.8">
      <c r="A129" s="8"/>
      <c r="B129" s="11" t="s">
        <v>566</v>
      </c>
      <c r="C129" s="11" t="s">
        <v>1217</v>
      </c>
      <c r="D129" s="16"/>
      <c r="E129" s="16">
        <v>107.27</v>
      </c>
      <c r="F129" s="16">
        <f>E129/11</f>
        <v>9.7518181818181819</v>
      </c>
      <c r="G129" s="11" t="s">
        <v>20</v>
      </c>
      <c r="H129" s="1"/>
      <c r="I129" s="1"/>
      <c r="J129" s="1"/>
      <c r="K129" s="1"/>
    </row>
    <row r="130" spans="1:11" ht="13.8">
      <c r="A130" s="8"/>
      <c r="B130" s="11" t="s">
        <v>575</v>
      </c>
      <c r="C130" s="11" t="s">
        <v>1218</v>
      </c>
      <c r="D130" s="16">
        <v>225.65</v>
      </c>
      <c r="E130" s="16"/>
      <c r="F130" s="16">
        <f t="shared" ref="F130:F134" si="14">D130/11</f>
        <v>20.513636363636365</v>
      </c>
      <c r="G130" s="11" t="s">
        <v>78</v>
      </c>
      <c r="H130" s="1"/>
      <c r="I130" s="1"/>
      <c r="J130" s="1"/>
      <c r="K130" s="1"/>
    </row>
    <row r="131" spans="1:11" ht="13.8">
      <c r="A131" s="8"/>
      <c r="B131" s="11" t="s">
        <v>190</v>
      </c>
      <c r="C131" s="11" t="s">
        <v>1219</v>
      </c>
      <c r="D131" s="16">
        <v>1245</v>
      </c>
      <c r="E131" s="16"/>
      <c r="F131" s="16">
        <f t="shared" si="14"/>
        <v>113.18181818181819</v>
      </c>
      <c r="G131" s="33" t="s">
        <v>1199</v>
      </c>
      <c r="H131" s="1"/>
      <c r="I131" s="1"/>
      <c r="J131" s="1"/>
      <c r="K131" s="1"/>
    </row>
    <row r="132" spans="1:11" ht="13.8">
      <c r="A132" s="8"/>
      <c r="B132" s="11" t="s">
        <v>190</v>
      </c>
      <c r="C132" s="11" t="s">
        <v>1220</v>
      </c>
      <c r="D132" s="16">
        <v>500</v>
      </c>
      <c r="E132" s="16"/>
      <c r="F132" s="16">
        <f t="shared" si="14"/>
        <v>45.454545454545453</v>
      </c>
      <c r="G132" s="33" t="s">
        <v>1199</v>
      </c>
      <c r="H132" s="1"/>
      <c r="I132" s="1"/>
      <c r="J132" s="1"/>
      <c r="K132" s="1"/>
    </row>
    <row r="133" spans="1:11" ht="13.8">
      <c r="A133" s="8"/>
      <c r="B133" s="11" t="s">
        <v>190</v>
      </c>
      <c r="C133" s="11" t="s">
        <v>1221</v>
      </c>
      <c r="D133" s="16">
        <v>703.19</v>
      </c>
      <c r="E133" s="16"/>
      <c r="F133" s="16">
        <f t="shared" si="14"/>
        <v>63.926363636363639</v>
      </c>
      <c r="G133" s="33" t="s">
        <v>1199</v>
      </c>
      <c r="H133" s="1"/>
      <c r="I133" s="1"/>
      <c r="J133" s="1"/>
      <c r="K133" s="1"/>
    </row>
    <row r="134" spans="1:11" ht="13.8">
      <c r="A134" s="8"/>
      <c r="B134" s="11" t="s">
        <v>190</v>
      </c>
      <c r="C134" s="11" t="s">
        <v>1222</v>
      </c>
      <c r="D134" s="16">
        <v>2268.75</v>
      </c>
      <c r="E134" s="16"/>
      <c r="F134" s="16">
        <f t="shared" si="14"/>
        <v>206.25</v>
      </c>
      <c r="G134" s="33" t="s">
        <v>1199</v>
      </c>
      <c r="H134" s="1"/>
      <c r="I134" s="1"/>
      <c r="J134" s="1"/>
      <c r="K134" s="1"/>
    </row>
    <row r="135" spans="1:11" ht="13.8">
      <c r="A135" s="8"/>
      <c r="B135" s="11" t="s">
        <v>190</v>
      </c>
      <c r="C135" s="11" t="s">
        <v>134</v>
      </c>
      <c r="D135" s="16">
        <v>500</v>
      </c>
      <c r="E135" s="16"/>
      <c r="F135" s="16">
        <v>0</v>
      </c>
      <c r="G135" s="11" t="s">
        <v>23</v>
      </c>
      <c r="H135" s="1"/>
      <c r="I135" s="1"/>
      <c r="J135" s="1"/>
      <c r="K135" s="1"/>
    </row>
    <row r="136" spans="1:11" ht="13.8">
      <c r="A136" s="8"/>
      <c r="B136" s="11" t="s">
        <v>192</v>
      </c>
      <c r="C136" s="11" t="s">
        <v>1223</v>
      </c>
      <c r="D136" s="16">
        <v>2310.5100000000002</v>
      </c>
      <c r="E136" s="16"/>
      <c r="F136" s="16">
        <f t="shared" ref="F136:F139" si="15">D136/11</f>
        <v>210.04636363636365</v>
      </c>
      <c r="G136" s="33" t="s">
        <v>1199</v>
      </c>
      <c r="H136" s="1"/>
      <c r="I136" s="1"/>
      <c r="J136" s="1"/>
      <c r="K136" s="1"/>
    </row>
    <row r="137" spans="1:11" ht="13.8">
      <c r="A137" s="8"/>
      <c r="B137" s="11" t="s">
        <v>192</v>
      </c>
      <c r="C137" s="11" t="s">
        <v>1224</v>
      </c>
      <c r="D137" s="16">
        <v>805</v>
      </c>
      <c r="E137" s="16"/>
      <c r="F137" s="16">
        <f t="shared" si="15"/>
        <v>73.181818181818187</v>
      </c>
      <c r="G137" s="33" t="s">
        <v>1199</v>
      </c>
      <c r="H137" s="1"/>
      <c r="I137" s="1"/>
      <c r="J137" s="1"/>
      <c r="K137" s="1"/>
    </row>
    <row r="138" spans="1:11" ht="13.8">
      <c r="A138" s="8"/>
      <c r="B138" s="11" t="s">
        <v>192</v>
      </c>
      <c r="C138" s="11" t="s">
        <v>1225</v>
      </c>
      <c r="D138" s="16">
        <v>389.99</v>
      </c>
      <c r="E138" s="16"/>
      <c r="F138" s="16">
        <f t="shared" si="15"/>
        <v>35.453636363636363</v>
      </c>
      <c r="G138" s="33" t="s">
        <v>1199</v>
      </c>
      <c r="H138" s="1"/>
      <c r="I138" s="1"/>
      <c r="J138" s="1"/>
      <c r="K138" s="1"/>
    </row>
    <row r="139" spans="1:11" ht="13.8">
      <c r="A139" s="8"/>
      <c r="B139" s="11" t="s">
        <v>201</v>
      </c>
      <c r="C139" s="11" t="s">
        <v>1226</v>
      </c>
      <c r="D139" s="16">
        <v>126.5</v>
      </c>
      <c r="E139" s="16"/>
      <c r="F139" s="16">
        <f t="shared" si="15"/>
        <v>11.5</v>
      </c>
      <c r="G139" s="33" t="s">
        <v>1199</v>
      </c>
      <c r="H139" s="1"/>
      <c r="I139" s="1"/>
      <c r="J139" s="1"/>
      <c r="K139" s="1"/>
    </row>
    <row r="140" spans="1:11" ht="13.8">
      <c r="A140" s="8"/>
      <c r="B140" s="11" t="s">
        <v>192</v>
      </c>
      <c r="C140" s="11" t="s">
        <v>1210</v>
      </c>
      <c r="D140" s="16"/>
      <c r="E140" s="16">
        <v>224.96</v>
      </c>
      <c r="F140" s="16">
        <f>E140/11</f>
        <v>20.450909090909093</v>
      </c>
      <c r="G140" s="11" t="s">
        <v>20</v>
      </c>
      <c r="H140" s="1"/>
      <c r="I140" s="1"/>
      <c r="J140" s="1"/>
      <c r="K140" s="1"/>
    </row>
    <row r="141" spans="1:11" ht="13.8">
      <c r="A141" s="8"/>
      <c r="B141" s="11" t="s">
        <v>201</v>
      </c>
      <c r="C141" s="11" t="s">
        <v>1227</v>
      </c>
      <c r="D141" s="16">
        <v>4257</v>
      </c>
      <c r="E141" s="16"/>
      <c r="F141" s="16">
        <f>D141/11</f>
        <v>387</v>
      </c>
      <c r="G141" s="33" t="s">
        <v>1199</v>
      </c>
      <c r="H141" s="1"/>
      <c r="I141" s="1"/>
      <c r="J141" s="1"/>
      <c r="K141" s="1"/>
    </row>
    <row r="142" spans="1:11" ht="13.8">
      <c r="A142" s="8"/>
      <c r="B142" s="11" t="s">
        <v>201</v>
      </c>
      <c r="C142" s="11" t="s">
        <v>1228</v>
      </c>
      <c r="D142" s="202">
        <v>-224.96</v>
      </c>
      <c r="E142" s="16"/>
      <c r="F142" s="16"/>
      <c r="G142" s="11"/>
      <c r="H142" s="1"/>
      <c r="I142" s="1"/>
      <c r="J142" s="1"/>
      <c r="K142" s="1"/>
    </row>
    <row r="143" spans="1:11" ht="13.8">
      <c r="A143" s="8"/>
      <c r="B143" s="11" t="s">
        <v>201</v>
      </c>
      <c r="C143" s="11" t="s">
        <v>1229</v>
      </c>
      <c r="D143" s="16">
        <v>8570</v>
      </c>
      <c r="E143" s="16"/>
      <c r="F143" s="16">
        <f>D143/11</f>
        <v>779.09090909090912</v>
      </c>
      <c r="G143" s="33" t="s">
        <v>1199</v>
      </c>
      <c r="H143" s="1"/>
      <c r="I143" s="1"/>
      <c r="J143" s="1"/>
      <c r="K143" s="1"/>
    </row>
    <row r="144" spans="1:11" ht="13.8">
      <c r="A144" s="8"/>
      <c r="B144" s="11" t="s">
        <v>201</v>
      </c>
      <c r="C144" s="11" t="s">
        <v>166</v>
      </c>
      <c r="D144" s="16">
        <v>250</v>
      </c>
      <c r="E144" s="16"/>
      <c r="F144" s="16">
        <v>0</v>
      </c>
      <c r="G144" s="11" t="s">
        <v>23</v>
      </c>
      <c r="H144" s="1"/>
      <c r="I144" s="1"/>
      <c r="J144" s="1"/>
      <c r="K144" s="1"/>
    </row>
    <row r="145" spans="1:11" ht="13.8">
      <c r="A145" s="8"/>
      <c r="B145" s="11" t="s">
        <v>1230</v>
      </c>
      <c r="C145" s="11" t="s">
        <v>204</v>
      </c>
      <c r="D145" s="16">
        <v>300</v>
      </c>
      <c r="E145" s="16"/>
      <c r="F145" s="16">
        <v>0</v>
      </c>
      <c r="G145" s="11" t="s">
        <v>23</v>
      </c>
      <c r="H145" s="1"/>
      <c r="I145" s="1"/>
      <c r="J145" s="1"/>
      <c r="K145" s="1"/>
    </row>
    <row r="146" spans="1:11" ht="13.8">
      <c r="A146" s="8"/>
      <c r="B146" s="11" t="s">
        <v>212</v>
      </c>
      <c r="C146" s="11" t="s">
        <v>1231</v>
      </c>
      <c r="D146" s="16">
        <v>198.68</v>
      </c>
      <c r="E146" s="16"/>
      <c r="F146" s="16">
        <f t="shared" ref="F146:F150" si="16">D146/11</f>
        <v>18.061818181818182</v>
      </c>
      <c r="G146" s="11" t="s">
        <v>78</v>
      </c>
      <c r="H146" s="1"/>
      <c r="I146" s="1"/>
      <c r="J146" s="1"/>
      <c r="K146" s="1"/>
    </row>
    <row r="147" spans="1:11" ht="13.8">
      <c r="A147" s="8"/>
      <c r="B147" s="11" t="s">
        <v>212</v>
      </c>
      <c r="C147" s="11" t="s">
        <v>1232</v>
      </c>
      <c r="D147" s="16">
        <v>113.66</v>
      </c>
      <c r="E147" s="16"/>
      <c r="F147" s="16">
        <f t="shared" si="16"/>
        <v>10.332727272727272</v>
      </c>
      <c r="G147" s="11" t="s">
        <v>78</v>
      </c>
      <c r="H147" s="1"/>
      <c r="I147" s="1"/>
      <c r="J147" s="1"/>
      <c r="K147" s="1"/>
    </row>
    <row r="148" spans="1:11" ht="13.8">
      <c r="A148" s="8"/>
      <c r="B148" s="11" t="s">
        <v>212</v>
      </c>
      <c r="C148" s="11" t="s">
        <v>1233</v>
      </c>
      <c r="D148" s="16">
        <v>210.95</v>
      </c>
      <c r="E148" s="16"/>
      <c r="F148" s="16">
        <f t="shared" si="16"/>
        <v>19.177272727272726</v>
      </c>
      <c r="G148" s="33" t="s">
        <v>1199</v>
      </c>
      <c r="H148" s="1"/>
      <c r="I148" s="1"/>
      <c r="J148" s="1"/>
      <c r="K148" s="1"/>
    </row>
    <row r="149" spans="1:11" ht="13.8">
      <c r="A149" s="8"/>
      <c r="B149" s="11" t="s">
        <v>278</v>
      </c>
      <c r="C149" s="11" t="s">
        <v>1234</v>
      </c>
      <c r="D149" s="16">
        <v>440</v>
      </c>
      <c r="E149" s="16"/>
      <c r="F149" s="16">
        <f t="shared" si="16"/>
        <v>40</v>
      </c>
      <c r="G149" s="33" t="s">
        <v>1199</v>
      </c>
      <c r="H149" s="1"/>
      <c r="I149" s="1"/>
      <c r="J149" s="1"/>
      <c r="K149" s="1"/>
    </row>
    <row r="150" spans="1:11" ht="13.8">
      <c r="A150" s="8"/>
      <c r="B150" s="11" t="s">
        <v>278</v>
      </c>
      <c r="C150" s="11" t="s">
        <v>1235</v>
      </c>
      <c r="D150" s="16">
        <v>438.48</v>
      </c>
      <c r="E150" s="16"/>
      <c r="F150" s="16">
        <f t="shared" si="16"/>
        <v>39.861818181818187</v>
      </c>
      <c r="G150" s="11" t="s">
        <v>20</v>
      </c>
      <c r="H150" s="1"/>
      <c r="I150" s="1"/>
      <c r="J150" s="1"/>
      <c r="K150" s="1"/>
    </row>
    <row r="151" spans="1:11" ht="13.8">
      <c r="A151" s="8"/>
      <c r="B151" s="38"/>
      <c r="C151" s="11" t="s">
        <v>1236</v>
      </c>
      <c r="D151" s="16"/>
      <c r="E151" s="16"/>
      <c r="F151" s="16"/>
      <c r="G151" s="11"/>
      <c r="H151" s="1"/>
      <c r="I151" s="1"/>
      <c r="J151" s="1"/>
      <c r="K151" s="1"/>
    </row>
    <row r="152" spans="1:11" ht="13.8">
      <c r="A152" s="8"/>
      <c r="B152" s="15">
        <v>45689</v>
      </c>
      <c r="C152" s="11" t="s">
        <v>621</v>
      </c>
      <c r="D152" s="16">
        <v>1000</v>
      </c>
      <c r="E152" s="16"/>
      <c r="F152" s="16">
        <v>0</v>
      </c>
      <c r="G152" s="11" t="s">
        <v>23</v>
      </c>
      <c r="H152" s="1"/>
      <c r="I152" s="1"/>
      <c r="J152" s="1"/>
      <c r="K152" s="1"/>
    </row>
    <row r="153" spans="1:11" ht="13.8">
      <c r="A153" s="8"/>
      <c r="B153" s="15">
        <v>45690</v>
      </c>
      <c r="C153" s="11" t="s">
        <v>1237</v>
      </c>
      <c r="D153" s="16">
        <v>46.95</v>
      </c>
      <c r="E153" s="16"/>
      <c r="F153" s="16">
        <f t="shared" ref="F153:F154" si="17">D153/11</f>
        <v>4.2681818181818185</v>
      </c>
      <c r="G153" s="11" t="s">
        <v>78</v>
      </c>
      <c r="H153" s="1"/>
      <c r="I153" s="1"/>
      <c r="J153" s="1"/>
      <c r="K153" s="1"/>
    </row>
    <row r="154" spans="1:11" ht="13.8">
      <c r="A154" s="8"/>
      <c r="B154" s="15">
        <v>45749</v>
      </c>
      <c r="C154" s="11" t="s">
        <v>1238</v>
      </c>
      <c r="D154" s="16">
        <v>436.13</v>
      </c>
      <c r="E154" s="16"/>
      <c r="F154" s="16">
        <f t="shared" si="17"/>
        <v>39.648181818181818</v>
      </c>
      <c r="G154" s="11" t="s">
        <v>78</v>
      </c>
      <c r="H154" s="1"/>
      <c r="I154" s="1"/>
      <c r="J154" s="1"/>
      <c r="K154" s="1"/>
    </row>
    <row r="155" spans="1:11" ht="13.8">
      <c r="A155" s="8"/>
      <c r="B155" s="15">
        <v>45902</v>
      </c>
      <c r="C155" s="11" t="s">
        <v>453</v>
      </c>
      <c r="D155" s="16">
        <v>500</v>
      </c>
      <c r="E155" s="16"/>
      <c r="F155" s="16">
        <v>0</v>
      </c>
      <c r="G155" s="11" t="s">
        <v>23</v>
      </c>
      <c r="H155" s="1"/>
      <c r="I155" s="1"/>
      <c r="J155" s="1"/>
      <c r="K155" s="1"/>
    </row>
    <row r="156" spans="1:11" ht="13.8">
      <c r="A156" s="8"/>
      <c r="B156" s="15">
        <v>45902</v>
      </c>
      <c r="C156" s="11" t="s">
        <v>1239</v>
      </c>
      <c r="D156" s="16">
        <v>14756</v>
      </c>
      <c r="E156" s="16"/>
      <c r="F156" s="16">
        <f t="shared" ref="F156:F158" si="18">D156/11</f>
        <v>1341.4545454545455</v>
      </c>
      <c r="G156" s="33" t="s">
        <v>1199</v>
      </c>
      <c r="H156" s="1"/>
      <c r="I156" s="1"/>
      <c r="J156" s="1"/>
      <c r="K156" s="1"/>
    </row>
    <row r="157" spans="1:11" ht="13.8">
      <c r="A157" s="8"/>
      <c r="B157" s="11" t="s">
        <v>221</v>
      </c>
      <c r="C157" s="11" t="s">
        <v>1240</v>
      </c>
      <c r="D157" s="16">
        <v>3588.6</v>
      </c>
      <c r="E157" s="16"/>
      <c r="F157" s="16">
        <f t="shared" si="18"/>
        <v>326.23636363636365</v>
      </c>
      <c r="G157" s="33" t="s">
        <v>1199</v>
      </c>
      <c r="H157" s="1"/>
      <c r="I157" s="1"/>
      <c r="J157" s="1"/>
      <c r="K157" s="1"/>
    </row>
    <row r="158" spans="1:11" ht="13.8">
      <c r="A158" s="8"/>
      <c r="B158" s="11" t="s">
        <v>221</v>
      </c>
      <c r="C158" s="11" t="s">
        <v>1241</v>
      </c>
      <c r="D158" s="16">
        <v>150</v>
      </c>
      <c r="E158" s="16"/>
      <c r="F158" s="16">
        <f t="shared" si="18"/>
        <v>13.636363636363637</v>
      </c>
      <c r="G158" s="33" t="s">
        <v>1199</v>
      </c>
      <c r="H158" s="1"/>
      <c r="I158" s="1"/>
      <c r="J158" s="1"/>
      <c r="K158" s="1"/>
    </row>
    <row r="159" spans="1:11" ht="13.8">
      <c r="A159" s="8"/>
      <c r="B159" s="38"/>
      <c r="C159" s="11"/>
      <c r="D159" s="16">
        <v>10300</v>
      </c>
      <c r="E159" s="16"/>
      <c r="F159" s="16"/>
      <c r="G159" s="11"/>
      <c r="H159" s="1"/>
      <c r="I159" s="1"/>
      <c r="J159" s="1"/>
      <c r="K159" s="1"/>
    </row>
    <row r="160" spans="1:11" ht="13.8">
      <c r="A160" s="8"/>
      <c r="B160" s="38"/>
      <c r="C160" s="11" t="s">
        <v>232</v>
      </c>
      <c r="D160" s="16"/>
      <c r="E160" s="16"/>
      <c r="F160" s="16"/>
      <c r="G160" s="11"/>
      <c r="H160" s="1"/>
      <c r="I160" s="1"/>
      <c r="J160" s="1"/>
      <c r="K160" s="1"/>
    </row>
    <row r="161" spans="1:11" ht="13.8">
      <c r="A161" s="8"/>
      <c r="B161" s="38"/>
      <c r="C161" s="11" t="s">
        <v>231</v>
      </c>
      <c r="D161" s="16"/>
      <c r="E161" s="16"/>
      <c r="F161" s="16">
        <f>D161/11</f>
        <v>0</v>
      </c>
      <c r="G161" s="11" t="s">
        <v>13</v>
      </c>
      <c r="H161" s="1"/>
      <c r="I161" s="1"/>
      <c r="J161" s="1"/>
      <c r="K161" s="1"/>
    </row>
    <row r="162" spans="1:11" ht="13.8">
      <c r="A162" s="8"/>
      <c r="B162" s="11"/>
      <c r="C162" s="11"/>
      <c r="D162" s="107"/>
      <c r="E162" s="107"/>
      <c r="F162" s="107"/>
      <c r="G162" s="11"/>
      <c r="H162" s="1"/>
      <c r="I162" s="1"/>
      <c r="J162" s="1"/>
      <c r="K162" s="1"/>
    </row>
    <row r="163" spans="1:11" ht="13.8">
      <c r="A163" s="8"/>
      <c r="B163" s="40"/>
      <c r="C163" s="40"/>
      <c r="D163" s="177">
        <f>SUM(D6:D161)</f>
        <v>202414.32000000004</v>
      </c>
      <c r="E163" s="177">
        <f>SUM(E4:E161)</f>
        <v>468.1</v>
      </c>
      <c r="F163" s="177">
        <f>SUM(F6:F161)</f>
        <v>16459.761818181825</v>
      </c>
      <c r="G163" s="40"/>
      <c r="H163" s="1"/>
      <c r="I163" s="1"/>
      <c r="J163" s="1"/>
      <c r="K163" s="1"/>
    </row>
  </sheetData>
  <dataValidations count="1">
    <dataValidation type="list" allowBlank="1" showErrorMessage="1" sqref="G6:G161" xr:uid="{61394EE9-1167-4FA9-AE45-8203A9E51809}">
      <formula1>"TRANSFER,CARD,CASH,AMEX PAY.com.au,AMEX"</formula1>
    </dataValidation>
  </dataValidations>
  <hyperlinks>
    <hyperlink ref="G107" r:id="rId1" xr:uid="{5210D2AF-C5E2-449F-A212-95D8156D37A5}"/>
    <hyperlink ref="G108" r:id="rId2" xr:uid="{B9CDA416-BB83-4D9C-BF20-EBF681A45F8D}"/>
    <hyperlink ref="G110" r:id="rId3" xr:uid="{D32C6DD0-8847-4B85-BF63-14CA98FCD958}"/>
    <hyperlink ref="G111" r:id="rId4" xr:uid="{9E445E8D-E08E-498A-AB83-B03CCABB4855}"/>
    <hyperlink ref="G113" r:id="rId5" xr:uid="{52CCB618-A2C6-4747-B7AD-39B31000639A}"/>
    <hyperlink ref="G114" r:id="rId6" xr:uid="{F03F1AE2-7209-4915-8155-DC05E3835C31}"/>
    <hyperlink ref="G115" r:id="rId7" xr:uid="{9E0C2888-6049-40F4-AC2A-2F00DEB8EDA9}"/>
    <hyperlink ref="G116" r:id="rId8" xr:uid="{D897AD68-893C-4B81-8FBC-AACF6CD1028A}"/>
    <hyperlink ref="G118" r:id="rId9" xr:uid="{4386B9EC-AFD1-4EE8-97E4-F50B2D3AB3DD}"/>
    <hyperlink ref="G127" r:id="rId10" xr:uid="{60030F13-2C98-4354-A5BC-14FF4DEE0B5B}"/>
    <hyperlink ref="G131" r:id="rId11" xr:uid="{64D0A5C6-7EEB-441E-AD8D-43D3D94223CE}"/>
    <hyperlink ref="G132" r:id="rId12" xr:uid="{58E09873-4656-4D74-9369-0C62F14F58B6}"/>
    <hyperlink ref="G133" r:id="rId13" xr:uid="{7431A9CE-056E-4F12-B486-E9C23F2B3EB9}"/>
    <hyperlink ref="G134" r:id="rId14" xr:uid="{428C508A-0605-40F0-BC3E-62FE35AB72FE}"/>
    <hyperlink ref="G136" r:id="rId15" xr:uid="{4F526867-9842-4F6B-A3C8-C7284C47658A}"/>
    <hyperlink ref="G137" r:id="rId16" xr:uid="{CA65E873-B441-4C09-B0A3-B8839B80B94E}"/>
    <hyperlink ref="G138" r:id="rId17" xr:uid="{40254BA9-A50A-48CF-B91F-2E34586D377A}"/>
    <hyperlink ref="G139" r:id="rId18" xr:uid="{A4574FAA-8211-4A2A-80EB-6BAF7E6A923B}"/>
    <hyperlink ref="G141" r:id="rId19" xr:uid="{4BA7686E-C83D-42B2-BEBC-884036366F87}"/>
    <hyperlink ref="G143" r:id="rId20" xr:uid="{F819DE9B-EAD4-4B02-8108-0DBFDCFCBB07}"/>
    <hyperlink ref="G148" r:id="rId21" xr:uid="{5CAE2D91-BEF2-40ED-8936-191E22223C37}"/>
    <hyperlink ref="G149" r:id="rId22" xr:uid="{80F1E1F2-FB62-4B8A-B24B-DCB8BE9146EE}"/>
    <hyperlink ref="G156" r:id="rId23" xr:uid="{D8D757D9-EA13-403F-B95B-B8ADDC9AFE97}"/>
    <hyperlink ref="G157" r:id="rId24" xr:uid="{B0CF81D3-EFE1-40C4-8E5A-123D13E97824}"/>
    <hyperlink ref="G158" r:id="rId25" xr:uid="{20B8533C-45B8-400C-9BAF-3FC8429910BF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5D17-C5E8-478B-AAAC-2A8AA1437ED4}">
  <sheetPr codeName="Sheet37">
    <outlinePr summaryBelow="0" summaryRight="0"/>
  </sheetPr>
  <dimension ref="A1:J15"/>
  <sheetViews>
    <sheetView workbookViewId="0"/>
  </sheetViews>
  <sheetFormatPr defaultColWidth="12.6640625" defaultRowHeight="15.75" customHeight="1"/>
  <cols>
    <col min="1" max="1" width="6.33203125" style="2" customWidth="1"/>
    <col min="2" max="2" width="12.6640625" style="2"/>
    <col min="3" max="3" width="31.21875" style="2" customWidth="1"/>
    <col min="4" max="16384" width="12.6640625" style="2"/>
  </cols>
  <sheetData>
    <row r="1" spans="1:10" ht="13.8">
      <c r="A1" s="1"/>
      <c r="B1" s="1"/>
      <c r="C1" s="1"/>
      <c r="D1" s="1"/>
      <c r="E1" s="1"/>
      <c r="F1" s="1"/>
    </row>
    <row r="2" spans="1:10" ht="15.75" customHeight="1">
      <c r="A2" s="1"/>
      <c r="B2" s="94" t="s">
        <v>1242</v>
      </c>
      <c r="C2" s="4"/>
      <c r="D2" s="1"/>
      <c r="E2" s="1"/>
      <c r="F2" s="1"/>
    </row>
    <row r="3" spans="1:10" ht="15.75" customHeight="1">
      <c r="A3" s="1"/>
      <c r="B3" s="5" t="s">
        <v>1</v>
      </c>
      <c r="C3" s="1"/>
      <c r="D3" s="1"/>
      <c r="E3" s="1"/>
      <c r="F3" s="1"/>
      <c r="G3" s="5"/>
      <c r="H3" s="5" t="s">
        <v>2</v>
      </c>
      <c r="I3" s="1"/>
      <c r="J3" s="1"/>
    </row>
    <row r="4" spans="1:10" ht="15.75" customHeight="1">
      <c r="A4" s="1"/>
      <c r="B4" s="6"/>
      <c r="C4" s="6"/>
      <c r="D4" s="6"/>
      <c r="E4" s="6"/>
      <c r="F4" s="1"/>
      <c r="G4" s="203"/>
      <c r="H4" s="7" t="s">
        <v>1243</v>
      </c>
      <c r="I4" s="6"/>
      <c r="J4" s="6"/>
    </row>
    <row r="5" spans="1:10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10" t="s">
        <v>8</v>
      </c>
      <c r="G5" s="204"/>
      <c r="H5" s="9" t="s">
        <v>4</v>
      </c>
      <c r="I5" s="9" t="s">
        <v>9</v>
      </c>
      <c r="J5" s="9" t="s">
        <v>8</v>
      </c>
    </row>
    <row r="6" spans="1:10" ht="13.8">
      <c r="A6" s="8"/>
      <c r="B6" s="38">
        <v>45326</v>
      </c>
      <c r="C6" s="11" t="s">
        <v>600</v>
      </c>
      <c r="D6" s="12">
        <v>194.17</v>
      </c>
      <c r="E6" s="16">
        <f>D6/11</f>
        <v>17.651818181818182</v>
      </c>
      <c r="F6" s="11" t="s">
        <v>20</v>
      </c>
      <c r="G6" s="205"/>
      <c r="H6" s="206">
        <v>45570</v>
      </c>
      <c r="I6" s="12">
        <v>1578</v>
      </c>
      <c r="J6" s="11" t="s">
        <v>13</v>
      </c>
    </row>
    <row r="7" spans="1:10" ht="13.8">
      <c r="A7" s="8"/>
      <c r="B7" s="38">
        <v>45477</v>
      </c>
      <c r="C7" s="11" t="s">
        <v>416</v>
      </c>
      <c r="D7" s="12">
        <v>250</v>
      </c>
      <c r="E7" s="31">
        <v>0</v>
      </c>
      <c r="F7" s="11" t="s">
        <v>23</v>
      </c>
      <c r="G7" s="207"/>
      <c r="H7" s="44"/>
      <c r="I7" s="12"/>
      <c r="J7" s="11"/>
    </row>
    <row r="8" spans="1:10" ht="13.8">
      <c r="A8" s="8"/>
      <c r="B8" s="38">
        <v>45477</v>
      </c>
      <c r="C8" s="11" t="s">
        <v>1244</v>
      </c>
      <c r="D8" s="12">
        <v>550</v>
      </c>
      <c r="E8" s="16">
        <f>D8/11</f>
        <v>50</v>
      </c>
      <c r="F8" s="11" t="s">
        <v>13</v>
      </c>
      <c r="G8" s="207"/>
      <c r="H8" s="44"/>
      <c r="I8" s="12"/>
      <c r="J8" s="11"/>
    </row>
    <row r="9" spans="1:10" ht="13.8">
      <c r="A9" s="8"/>
      <c r="B9" s="38"/>
      <c r="C9" s="11"/>
      <c r="D9" s="12"/>
      <c r="E9" s="11"/>
      <c r="F9" s="11"/>
      <c r="G9" s="8"/>
      <c r="H9" s="11"/>
      <c r="I9" s="16"/>
      <c r="J9" s="11"/>
    </row>
    <row r="10" spans="1:10" ht="13.8">
      <c r="A10" s="8"/>
      <c r="B10" s="38"/>
      <c r="C10" s="11"/>
      <c r="D10" s="12"/>
      <c r="E10" s="11"/>
      <c r="F10" s="11"/>
      <c r="G10" s="8"/>
      <c r="H10" s="17"/>
      <c r="I10" s="18">
        <f>SUM(I6:I8)</f>
        <v>1578</v>
      </c>
      <c r="J10" s="17"/>
    </row>
    <row r="11" spans="1:10" ht="13.8">
      <c r="A11" s="8"/>
      <c r="B11" s="38"/>
      <c r="C11" s="11"/>
      <c r="D11" s="12"/>
      <c r="E11" s="11"/>
      <c r="F11" s="11"/>
    </row>
    <row r="12" spans="1:10" ht="13.8">
      <c r="A12" s="8"/>
      <c r="B12" s="38"/>
      <c r="C12" s="11"/>
      <c r="D12" s="12"/>
      <c r="E12" s="11"/>
      <c r="F12" s="11"/>
    </row>
    <row r="13" spans="1:10" ht="13.8">
      <c r="A13" s="8"/>
      <c r="B13" s="38"/>
      <c r="C13" s="11"/>
      <c r="D13" s="12"/>
      <c r="E13" s="11"/>
      <c r="F13" s="11"/>
    </row>
    <row r="14" spans="1:10" ht="13.8">
      <c r="A14" s="8"/>
      <c r="B14" s="38"/>
      <c r="C14" s="11"/>
      <c r="D14" s="12"/>
      <c r="E14" s="11"/>
      <c r="F14" s="11"/>
    </row>
    <row r="15" spans="1:10" ht="13.8">
      <c r="A15" s="8"/>
      <c r="B15" s="96" t="s">
        <v>282</v>
      </c>
      <c r="C15" s="40"/>
      <c r="D15" s="97">
        <f>SUM(D7:D14)</f>
        <v>800</v>
      </c>
      <c r="E15" s="208">
        <f>SUM(E6:E14)</f>
        <v>67.651818181818186</v>
      </c>
      <c r="F15" s="4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F1F0-09C0-41AA-8325-F9E26C88D0F4}">
  <sheetPr codeName="Sheet38">
    <outlinePr summaryBelow="0" summaryRight="0"/>
  </sheetPr>
  <dimension ref="A1:J21"/>
  <sheetViews>
    <sheetView workbookViewId="0"/>
  </sheetViews>
  <sheetFormatPr defaultColWidth="12.6640625" defaultRowHeight="15.75" customHeight="1"/>
  <cols>
    <col min="1" max="1" width="7.33203125" style="2" customWidth="1"/>
    <col min="2" max="2" width="12.6640625" style="2"/>
    <col min="3" max="3" width="20" style="2" customWidth="1"/>
    <col min="4" max="16384" width="12.6640625" style="2"/>
  </cols>
  <sheetData>
    <row r="1" spans="1:10" ht="13.8">
      <c r="A1" s="1"/>
      <c r="B1" s="1"/>
      <c r="C1" s="1"/>
      <c r="D1" s="1"/>
      <c r="E1" s="1"/>
      <c r="F1" s="1"/>
    </row>
    <row r="2" spans="1:10" ht="15.75" customHeight="1">
      <c r="A2" s="1"/>
      <c r="B2" s="94" t="s">
        <v>1242</v>
      </c>
      <c r="C2" s="4"/>
      <c r="D2" s="1"/>
      <c r="E2" s="1"/>
      <c r="F2" s="1"/>
    </row>
    <row r="3" spans="1:10" ht="15.75" customHeight="1">
      <c r="A3" s="1"/>
      <c r="B3" s="5" t="s">
        <v>1</v>
      </c>
      <c r="C3" s="1"/>
      <c r="D3" s="1"/>
      <c r="E3" s="1"/>
      <c r="F3" s="1"/>
      <c r="G3" s="5"/>
      <c r="H3" s="5" t="s">
        <v>2</v>
      </c>
      <c r="I3" s="1"/>
      <c r="J3" s="1"/>
    </row>
    <row r="4" spans="1:10" ht="15.75" customHeight="1">
      <c r="A4" s="1"/>
      <c r="B4" s="6"/>
      <c r="C4" s="6"/>
      <c r="D4" s="6"/>
      <c r="E4" s="6"/>
      <c r="F4" s="1"/>
      <c r="G4" s="203"/>
      <c r="H4" s="7" t="s">
        <v>1243</v>
      </c>
      <c r="I4" s="6"/>
      <c r="J4" s="6"/>
    </row>
    <row r="5" spans="1:10" ht="15.75" customHeight="1">
      <c r="A5" s="8"/>
      <c r="B5" s="9" t="s">
        <v>4</v>
      </c>
      <c r="C5" s="9" t="s">
        <v>5</v>
      </c>
      <c r="D5" s="9" t="s">
        <v>6</v>
      </c>
      <c r="E5" s="9" t="s">
        <v>7</v>
      </c>
      <c r="F5" s="10" t="s">
        <v>8</v>
      </c>
      <c r="G5" s="204"/>
      <c r="H5" s="9" t="s">
        <v>4</v>
      </c>
      <c r="I5" s="9" t="s">
        <v>9</v>
      </c>
      <c r="J5" s="9" t="s">
        <v>8</v>
      </c>
    </row>
    <row r="6" spans="1:10" ht="13.8">
      <c r="A6" s="8"/>
      <c r="B6" s="11" t="s">
        <v>1245</v>
      </c>
      <c r="C6" s="11" t="s">
        <v>1246</v>
      </c>
      <c r="D6" s="12">
        <v>40.950000000000003</v>
      </c>
      <c r="E6" s="16">
        <f t="shared" ref="E6:E12" si="0">D6/11</f>
        <v>3.7227272727272731</v>
      </c>
      <c r="F6" s="11" t="s">
        <v>20</v>
      </c>
      <c r="G6" s="205"/>
      <c r="H6" s="206">
        <v>45479</v>
      </c>
      <c r="I6" s="12">
        <v>10175</v>
      </c>
      <c r="J6" s="11" t="s">
        <v>13</v>
      </c>
    </row>
    <row r="7" spans="1:10" ht="13.8">
      <c r="A7" s="8"/>
      <c r="B7" s="11" t="s">
        <v>1245</v>
      </c>
      <c r="C7" s="11" t="s">
        <v>1247</v>
      </c>
      <c r="D7" s="12">
        <v>29.66</v>
      </c>
      <c r="E7" s="16">
        <f t="shared" si="0"/>
        <v>2.6963636363636363</v>
      </c>
      <c r="F7" s="11" t="s">
        <v>20</v>
      </c>
      <c r="G7" s="207"/>
      <c r="H7" s="44"/>
      <c r="I7" s="12"/>
      <c r="J7" s="11"/>
    </row>
    <row r="8" spans="1:10" ht="13.8">
      <c r="A8" s="8"/>
      <c r="B8" s="11" t="s">
        <v>1248</v>
      </c>
      <c r="C8" s="11" t="s">
        <v>1249</v>
      </c>
      <c r="D8" s="12">
        <v>82.45</v>
      </c>
      <c r="E8" s="16">
        <f t="shared" si="0"/>
        <v>7.495454545454546</v>
      </c>
      <c r="F8" s="11" t="s">
        <v>20</v>
      </c>
      <c r="G8" s="207"/>
      <c r="H8" s="44"/>
      <c r="I8" s="12"/>
      <c r="J8" s="11"/>
    </row>
    <row r="9" spans="1:10" ht="13.8">
      <c r="A9" s="8"/>
      <c r="B9" s="11" t="s">
        <v>597</v>
      </c>
      <c r="C9" s="11" t="s">
        <v>1250</v>
      </c>
      <c r="D9" s="12">
        <v>161.83000000000001</v>
      </c>
      <c r="E9" s="16">
        <f t="shared" si="0"/>
        <v>14.711818181818183</v>
      </c>
      <c r="F9" s="11" t="s">
        <v>20</v>
      </c>
      <c r="G9" s="8"/>
      <c r="H9" s="11"/>
      <c r="I9" s="16"/>
      <c r="J9" s="11"/>
    </row>
    <row r="10" spans="1:10" ht="13.8">
      <c r="A10" s="8"/>
      <c r="B10" s="11" t="s">
        <v>597</v>
      </c>
      <c r="C10" s="11" t="s">
        <v>1251</v>
      </c>
      <c r="D10" s="12">
        <v>11.86</v>
      </c>
      <c r="E10" s="16">
        <f t="shared" si="0"/>
        <v>1.0781818181818181</v>
      </c>
      <c r="F10" s="11" t="s">
        <v>20</v>
      </c>
      <c r="G10" s="8"/>
      <c r="H10" s="17"/>
      <c r="I10" s="18">
        <f>SUM(I6:I8)</f>
        <v>10175</v>
      </c>
      <c r="J10" s="17"/>
    </row>
    <row r="11" spans="1:10" ht="13.8">
      <c r="A11" s="8"/>
      <c r="B11" s="11" t="s">
        <v>597</v>
      </c>
      <c r="C11" s="11" t="s">
        <v>1252</v>
      </c>
      <c r="D11" s="12">
        <v>119.27</v>
      </c>
      <c r="E11" s="16">
        <f t="shared" si="0"/>
        <v>10.842727272727272</v>
      </c>
      <c r="F11" s="11" t="s">
        <v>13</v>
      </c>
    </row>
    <row r="12" spans="1:10" ht="13.8">
      <c r="A12" s="8"/>
      <c r="B12" s="11" t="s">
        <v>1253</v>
      </c>
      <c r="C12" s="11" t="s">
        <v>1254</v>
      </c>
      <c r="D12" s="12">
        <v>87.6</v>
      </c>
      <c r="E12" s="16">
        <f t="shared" si="0"/>
        <v>7.963636363636363</v>
      </c>
      <c r="F12" s="11" t="s">
        <v>20</v>
      </c>
    </row>
    <row r="13" spans="1:10" ht="13.8">
      <c r="A13" s="8"/>
      <c r="B13" s="11" t="s">
        <v>1253</v>
      </c>
      <c r="C13" s="11" t="s">
        <v>1255</v>
      </c>
      <c r="D13" s="12">
        <v>1200</v>
      </c>
      <c r="E13" s="31">
        <v>0</v>
      </c>
      <c r="F13" s="11" t="s">
        <v>23</v>
      </c>
      <c r="H13" s="136" t="s">
        <v>48</v>
      </c>
      <c r="I13" s="209">
        <f>I6-D21</f>
        <v>3403.9199999999992</v>
      </c>
    </row>
    <row r="14" spans="1:10" ht="13.8">
      <c r="A14" s="8"/>
      <c r="B14" s="11" t="s">
        <v>1253</v>
      </c>
      <c r="C14" s="11" t="s">
        <v>1256</v>
      </c>
      <c r="D14" s="12">
        <v>1650</v>
      </c>
      <c r="E14" s="16">
        <f t="shared" ref="E14:E19" si="1">D14/11</f>
        <v>150</v>
      </c>
      <c r="F14" s="11"/>
      <c r="H14" s="210" t="s">
        <v>50</v>
      </c>
      <c r="I14" s="211">
        <f>I13/I10</f>
        <v>0.33453759213759204</v>
      </c>
    </row>
    <row r="15" spans="1:10" ht="13.8">
      <c r="A15" s="8"/>
      <c r="B15" s="11" t="s">
        <v>1253</v>
      </c>
      <c r="C15" s="11" t="s">
        <v>1257</v>
      </c>
      <c r="D15" s="12">
        <v>412.5</v>
      </c>
      <c r="E15" s="16">
        <f t="shared" si="1"/>
        <v>37.5</v>
      </c>
      <c r="F15" s="11" t="s">
        <v>13</v>
      </c>
    </row>
    <row r="16" spans="1:10" ht="13.8">
      <c r="A16" s="8"/>
      <c r="B16" s="11" t="s">
        <v>1253</v>
      </c>
      <c r="C16" s="11" t="s">
        <v>1258</v>
      </c>
      <c r="D16" s="12">
        <v>145.61000000000001</v>
      </c>
      <c r="E16" s="16">
        <f t="shared" si="1"/>
        <v>13.237272727272728</v>
      </c>
      <c r="F16" s="11" t="s">
        <v>20</v>
      </c>
    </row>
    <row r="17" spans="1:6" ht="13.8">
      <c r="A17" s="8"/>
      <c r="B17" s="15">
        <v>45388</v>
      </c>
      <c r="C17" s="11" t="s">
        <v>1259</v>
      </c>
      <c r="D17" s="12">
        <v>935</v>
      </c>
      <c r="E17" s="16">
        <f t="shared" si="1"/>
        <v>85</v>
      </c>
      <c r="F17" s="11" t="s">
        <v>13</v>
      </c>
    </row>
    <row r="18" spans="1:6" ht="13.8">
      <c r="A18" s="8"/>
      <c r="B18" s="15">
        <v>45388</v>
      </c>
      <c r="C18" s="11" t="s">
        <v>1260</v>
      </c>
      <c r="D18" s="12">
        <v>1628</v>
      </c>
      <c r="E18" s="16">
        <f t="shared" si="1"/>
        <v>148</v>
      </c>
      <c r="F18" s="11" t="s">
        <v>13</v>
      </c>
    </row>
    <row r="19" spans="1:6" ht="13.8">
      <c r="A19" s="8"/>
      <c r="B19" s="15">
        <v>45418</v>
      </c>
      <c r="C19" s="11" t="s">
        <v>1261</v>
      </c>
      <c r="D19" s="12">
        <v>57.3</v>
      </c>
      <c r="E19" s="16">
        <f t="shared" si="1"/>
        <v>5.209090909090909</v>
      </c>
      <c r="F19" s="11" t="s">
        <v>20</v>
      </c>
    </row>
    <row r="20" spans="1:6" ht="13.8">
      <c r="A20" s="8"/>
      <c r="B20" s="15">
        <v>45602</v>
      </c>
      <c r="C20" s="11" t="s">
        <v>166</v>
      </c>
      <c r="D20" s="12">
        <v>250</v>
      </c>
      <c r="E20" s="31">
        <v>0</v>
      </c>
      <c r="F20" s="11" t="s">
        <v>23</v>
      </c>
    </row>
    <row r="21" spans="1:6" ht="13.8">
      <c r="A21" s="8"/>
      <c r="B21" s="96" t="s">
        <v>282</v>
      </c>
      <c r="C21" s="40"/>
      <c r="D21" s="97">
        <f>SUM(D7:D20)</f>
        <v>6771.0800000000008</v>
      </c>
      <c r="E21" s="208">
        <f>SUM(E6:E17)</f>
        <v>334.24818181818182</v>
      </c>
      <c r="F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Sheet1 (2)</vt:lpstr>
      <vt:lpstr>Sheet1 (3)</vt:lpstr>
      <vt:lpstr>Sheet1 (4)</vt:lpstr>
      <vt:lpstr>Balcony Balustrade</vt:lpstr>
      <vt:lpstr>Backyard Deck</vt:lpstr>
      <vt:lpstr>Patch &amp; Paint</vt:lpstr>
      <vt:lpstr>Patch &amp; Paint PT.2</vt:lpstr>
      <vt:lpstr>Sheet1 (5)</vt:lpstr>
      <vt:lpstr>Sheet1 (6)</vt:lpstr>
      <vt:lpstr>Sheet1 (7)</vt:lpstr>
      <vt:lpstr>Sheet1 (8)</vt:lpstr>
      <vt:lpstr>Sheet1 (9)</vt:lpstr>
      <vt:lpstr>Installing bathroom fittings</vt:lpstr>
      <vt:lpstr>Balustrade</vt:lpstr>
      <vt:lpstr>Sheet1 (10)</vt:lpstr>
      <vt:lpstr>Sheet1 (11)</vt:lpstr>
      <vt:lpstr>Sheet1 (12)</vt:lpstr>
      <vt:lpstr>Sheet1 (13)</vt:lpstr>
      <vt:lpstr>Sheet1 (14)</vt:lpstr>
      <vt:lpstr>Sheet1 (15)</vt:lpstr>
      <vt:lpstr>Q002</vt:lpstr>
      <vt:lpstr>Q004</vt:lpstr>
      <vt:lpstr>TVs Install Maintenance</vt:lpstr>
      <vt:lpstr>INV006</vt:lpstr>
      <vt:lpstr>PILATES MIRRORS</vt:lpstr>
      <vt:lpstr>21524 Maintenance</vt:lpstr>
      <vt:lpstr>Equipment Hire</vt:lpstr>
      <vt:lpstr>120824 Maintenance</vt:lpstr>
      <vt:lpstr>Studio1 Wall &amp; Maintenance List</vt:lpstr>
      <vt:lpstr>Sheet1 (16)</vt:lpstr>
      <vt:lpstr>Sheet2</vt:lpstr>
      <vt:lpstr>Sheet1 (17)</vt:lpstr>
      <vt:lpstr>Sheet1 (18)</vt:lpstr>
      <vt:lpstr>Sheet1 (19)</vt:lpstr>
      <vt:lpstr>Sheet1 (20)</vt:lpstr>
      <vt:lpstr>Maintenance 2424</vt:lpstr>
      <vt:lpstr>Mong Kok Room 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Nguyen</dc:creator>
  <cp:lastModifiedBy>Tony Nguyen</cp:lastModifiedBy>
  <dcterms:created xsi:type="dcterms:W3CDTF">2025-02-27T11:55:30Z</dcterms:created>
  <dcterms:modified xsi:type="dcterms:W3CDTF">2025-03-02T09:34:46Z</dcterms:modified>
</cp:coreProperties>
</file>