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st\Box\Sample_Lidar_Data\"/>
    </mc:Choice>
  </mc:AlternateContent>
  <xr:revisionPtr revIDLastSave="0" documentId="13_ncr:1_{033FC5E2-7F40-4909-977D-B7C6B35ACE8F}" xr6:coauthVersionLast="47" xr6:coauthVersionMax="47" xr10:uidLastSave="{00000000-0000-0000-0000-000000000000}"/>
  <bookViews>
    <workbookView xWindow="-98" yWindow="-98" windowWidth="21795" windowHeight="12975" xr2:uid="{D0CCDC31-4063-49FB-9EB4-C7930F5AA5B3}"/>
  </bookViews>
  <sheets>
    <sheet name="Biomass" sheetId="2" r:id="rId1"/>
    <sheet name="Dimensions" sheetId="5" r:id="rId2"/>
    <sheet name="Tomato" sheetId="3" r:id="rId3"/>
    <sheet name="Watermelon" sheetId="4" r:id="rId4"/>
  </sheets>
  <externalReferences>
    <externalReference r:id="rId5"/>
  </externalReferences>
  <definedNames>
    <definedName name="_xlnm._FilterDatabase" localSheetId="0" hidden="1">Biomass!$A$1:$AA$25</definedName>
    <definedName name="_xlnm._FilterDatabase" localSheetId="2" hidden="1">Tomato!$A$1:$AG$25</definedName>
    <definedName name="_xlnm._FilterDatabase" localSheetId="3" hidden="1">Watermelon!$A$1:$AG$25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" i="2" l="1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AC2" i="5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" i="2"/>
  <c r="AB25" i="5"/>
  <c r="V25" i="5"/>
  <c r="U25" i="5"/>
  <c r="T25" i="5"/>
  <c r="J25" i="5"/>
  <c r="AB24" i="5"/>
  <c r="U24" i="5"/>
  <c r="V24" i="5" s="1"/>
  <c r="T24" i="5"/>
  <c r="J24" i="5"/>
  <c r="AB23" i="5"/>
  <c r="U23" i="5"/>
  <c r="V23" i="5" s="1"/>
  <c r="T23" i="5"/>
  <c r="J23" i="5"/>
  <c r="AB22" i="5"/>
  <c r="V22" i="5"/>
  <c r="U22" i="5"/>
  <c r="T22" i="5"/>
  <c r="J22" i="5"/>
  <c r="AB21" i="5"/>
  <c r="U21" i="5"/>
  <c r="V21" i="5" s="1"/>
  <c r="T21" i="5"/>
  <c r="J21" i="5"/>
  <c r="AB20" i="5"/>
  <c r="U20" i="5"/>
  <c r="V20" i="5" s="1"/>
  <c r="T20" i="5"/>
  <c r="J20" i="5"/>
  <c r="AB19" i="5"/>
  <c r="V19" i="5"/>
  <c r="U19" i="5"/>
  <c r="T19" i="5"/>
  <c r="J19" i="5"/>
  <c r="AB18" i="5"/>
  <c r="U18" i="5"/>
  <c r="V18" i="5" s="1"/>
  <c r="T18" i="5"/>
  <c r="J18" i="5"/>
  <c r="AB17" i="5"/>
  <c r="U17" i="5"/>
  <c r="V17" i="5" s="1"/>
  <c r="T17" i="5"/>
  <c r="J17" i="5"/>
  <c r="AB16" i="5"/>
  <c r="U16" i="5"/>
  <c r="V16" i="5" s="1"/>
  <c r="T16" i="5"/>
  <c r="J16" i="5"/>
  <c r="AB15" i="5"/>
  <c r="U15" i="5"/>
  <c r="V15" i="5" s="1"/>
  <c r="T15" i="5"/>
  <c r="J15" i="5"/>
  <c r="AB14" i="5"/>
  <c r="V14" i="5"/>
  <c r="U14" i="5"/>
  <c r="T14" i="5"/>
  <c r="J14" i="5"/>
  <c r="AB13" i="5"/>
  <c r="U13" i="5"/>
  <c r="V13" i="5" s="1"/>
  <c r="T13" i="5"/>
  <c r="J13" i="5"/>
  <c r="AB12" i="5"/>
  <c r="U12" i="5"/>
  <c r="V12" i="5" s="1"/>
  <c r="T12" i="5"/>
  <c r="J12" i="5"/>
  <c r="AB11" i="5"/>
  <c r="U11" i="5"/>
  <c r="V11" i="5" s="1"/>
  <c r="T11" i="5"/>
  <c r="J11" i="5"/>
  <c r="AB10" i="5"/>
  <c r="U10" i="5"/>
  <c r="V10" i="5" s="1"/>
  <c r="T10" i="5"/>
  <c r="J10" i="5"/>
  <c r="AB9" i="5"/>
  <c r="V9" i="5"/>
  <c r="U9" i="5"/>
  <c r="T9" i="5"/>
  <c r="J9" i="5"/>
  <c r="AB8" i="5"/>
  <c r="U8" i="5"/>
  <c r="V8" i="5" s="1"/>
  <c r="T8" i="5"/>
  <c r="J8" i="5"/>
  <c r="AB7" i="5"/>
  <c r="U7" i="5"/>
  <c r="V7" i="5" s="1"/>
  <c r="T7" i="5"/>
  <c r="J7" i="5"/>
  <c r="AB6" i="5"/>
  <c r="V6" i="5"/>
  <c r="U6" i="5"/>
  <c r="T6" i="5"/>
  <c r="J6" i="5"/>
  <c r="AB5" i="5"/>
  <c r="U5" i="5"/>
  <c r="V5" i="5" s="1"/>
  <c r="T5" i="5"/>
  <c r="J5" i="5"/>
  <c r="AB4" i="5"/>
  <c r="U4" i="5"/>
  <c r="V4" i="5" s="1"/>
  <c r="T4" i="5"/>
  <c r="J4" i="5"/>
  <c r="AB3" i="5"/>
  <c r="V3" i="5"/>
  <c r="U3" i="5"/>
  <c r="T3" i="5"/>
  <c r="J3" i="5"/>
  <c r="AB2" i="5"/>
  <c r="U2" i="5"/>
  <c r="V2" i="5" s="1"/>
  <c r="T2" i="5"/>
  <c r="J2" i="5"/>
  <c r="AB25" i="4"/>
  <c r="U25" i="4"/>
  <c r="V25" i="4" s="1"/>
  <c r="T25" i="4"/>
  <c r="J25" i="4"/>
  <c r="AB24" i="4"/>
  <c r="U24" i="4"/>
  <c r="V24" i="4" s="1"/>
  <c r="T24" i="4"/>
  <c r="J24" i="4"/>
  <c r="AB23" i="4"/>
  <c r="V23" i="4"/>
  <c r="U23" i="4"/>
  <c r="T23" i="4"/>
  <c r="J23" i="4"/>
  <c r="AB22" i="4"/>
  <c r="V22" i="4"/>
  <c r="U22" i="4"/>
  <c r="T22" i="4"/>
  <c r="J22" i="4"/>
  <c r="AB21" i="4"/>
  <c r="U21" i="4"/>
  <c r="V21" i="4" s="1"/>
  <c r="T21" i="4"/>
  <c r="J21" i="4"/>
  <c r="AB20" i="4"/>
  <c r="U20" i="4"/>
  <c r="V20" i="4" s="1"/>
  <c r="T20" i="4"/>
  <c r="J20" i="4"/>
  <c r="AB19" i="4"/>
  <c r="V19" i="4"/>
  <c r="U19" i="4"/>
  <c r="T19" i="4"/>
  <c r="J19" i="4"/>
  <c r="AB18" i="4"/>
  <c r="V18" i="4"/>
  <c r="U18" i="4"/>
  <c r="T18" i="4"/>
  <c r="J18" i="4"/>
  <c r="AB17" i="4"/>
  <c r="U17" i="4"/>
  <c r="V17" i="4" s="1"/>
  <c r="T17" i="4"/>
  <c r="J17" i="4"/>
  <c r="AB16" i="4"/>
  <c r="U16" i="4"/>
  <c r="V16" i="4" s="1"/>
  <c r="T16" i="4"/>
  <c r="J16" i="4"/>
  <c r="AB15" i="4"/>
  <c r="V15" i="4"/>
  <c r="U15" i="4"/>
  <c r="T15" i="4"/>
  <c r="J15" i="4"/>
  <c r="AB14" i="4"/>
  <c r="V14" i="4"/>
  <c r="U14" i="4"/>
  <c r="T14" i="4"/>
  <c r="J14" i="4"/>
  <c r="AB13" i="4"/>
  <c r="U13" i="4"/>
  <c r="V13" i="4" s="1"/>
  <c r="T13" i="4"/>
  <c r="J13" i="4"/>
  <c r="AB12" i="4"/>
  <c r="U12" i="4"/>
  <c r="V12" i="4" s="1"/>
  <c r="T12" i="4"/>
  <c r="J12" i="4"/>
  <c r="AB11" i="4"/>
  <c r="V11" i="4"/>
  <c r="U11" i="4"/>
  <c r="T11" i="4"/>
  <c r="J11" i="4"/>
  <c r="AB10" i="4"/>
  <c r="V10" i="4"/>
  <c r="U10" i="4"/>
  <c r="T10" i="4"/>
  <c r="J10" i="4"/>
  <c r="AB9" i="4"/>
  <c r="U9" i="4"/>
  <c r="V9" i="4" s="1"/>
  <c r="T9" i="4"/>
  <c r="J9" i="4"/>
  <c r="AB8" i="4"/>
  <c r="U8" i="4"/>
  <c r="V8" i="4" s="1"/>
  <c r="T8" i="4"/>
  <c r="J8" i="4"/>
  <c r="AB7" i="4"/>
  <c r="V7" i="4"/>
  <c r="U7" i="4"/>
  <c r="T7" i="4"/>
  <c r="J7" i="4"/>
  <c r="AB6" i="4"/>
  <c r="U6" i="4"/>
  <c r="V6" i="4" s="1"/>
  <c r="T6" i="4"/>
  <c r="J6" i="4"/>
  <c r="AB5" i="4"/>
  <c r="U5" i="4"/>
  <c r="V5" i="4" s="1"/>
  <c r="T5" i="4"/>
  <c r="J5" i="4"/>
  <c r="AB4" i="4"/>
  <c r="U4" i="4"/>
  <c r="V4" i="4" s="1"/>
  <c r="T4" i="4"/>
  <c r="J4" i="4"/>
  <c r="AB3" i="4"/>
  <c r="V3" i="4"/>
  <c r="U3" i="4"/>
  <c r="T3" i="4"/>
  <c r="J3" i="4"/>
  <c r="AB2" i="4"/>
  <c r="U2" i="4"/>
  <c r="V2" i="4" s="1"/>
  <c r="T2" i="4"/>
  <c r="J2" i="4"/>
  <c r="AB25" i="3"/>
  <c r="U25" i="3"/>
  <c r="V25" i="3" s="1"/>
  <c r="T25" i="3"/>
  <c r="J25" i="3"/>
  <c r="AB24" i="3"/>
  <c r="U24" i="3"/>
  <c r="V24" i="3" s="1"/>
  <c r="T24" i="3"/>
  <c r="J24" i="3"/>
  <c r="AB23" i="3"/>
  <c r="V23" i="3"/>
  <c r="U23" i="3"/>
  <c r="T23" i="3"/>
  <c r="J23" i="3"/>
  <c r="AB22" i="3"/>
  <c r="U22" i="3"/>
  <c r="V22" i="3" s="1"/>
  <c r="T22" i="3"/>
  <c r="J22" i="3"/>
  <c r="AB21" i="3"/>
  <c r="U21" i="3"/>
  <c r="V21" i="3" s="1"/>
  <c r="T21" i="3"/>
  <c r="J21" i="3"/>
  <c r="AB20" i="3"/>
  <c r="U20" i="3"/>
  <c r="V20" i="3" s="1"/>
  <c r="T20" i="3"/>
  <c r="J20" i="3"/>
  <c r="AB19" i="3"/>
  <c r="V19" i="3"/>
  <c r="U19" i="3"/>
  <c r="T19" i="3"/>
  <c r="J19" i="3"/>
  <c r="AB18" i="3"/>
  <c r="U18" i="3"/>
  <c r="V18" i="3" s="1"/>
  <c r="T18" i="3"/>
  <c r="J18" i="3"/>
  <c r="AB17" i="3"/>
  <c r="U17" i="3"/>
  <c r="V17" i="3" s="1"/>
  <c r="T17" i="3"/>
  <c r="J17" i="3"/>
  <c r="AB16" i="3"/>
  <c r="U16" i="3"/>
  <c r="V16" i="3" s="1"/>
  <c r="T16" i="3"/>
  <c r="J16" i="3"/>
  <c r="AB15" i="3"/>
  <c r="V15" i="3"/>
  <c r="U15" i="3"/>
  <c r="T15" i="3"/>
  <c r="J15" i="3"/>
  <c r="AB14" i="3"/>
  <c r="U14" i="3"/>
  <c r="V14" i="3" s="1"/>
  <c r="T14" i="3"/>
  <c r="J14" i="3"/>
  <c r="AB13" i="3"/>
  <c r="U13" i="3"/>
  <c r="V13" i="3" s="1"/>
  <c r="T13" i="3"/>
  <c r="J13" i="3"/>
  <c r="AB12" i="3"/>
  <c r="U12" i="3"/>
  <c r="V12" i="3" s="1"/>
  <c r="T12" i="3"/>
  <c r="J12" i="3"/>
  <c r="AB11" i="3"/>
  <c r="V11" i="3"/>
  <c r="U11" i="3"/>
  <c r="T11" i="3"/>
  <c r="J11" i="3"/>
  <c r="AB10" i="3"/>
  <c r="U10" i="3"/>
  <c r="V10" i="3" s="1"/>
  <c r="T10" i="3"/>
  <c r="J10" i="3"/>
  <c r="AB9" i="3"/>
  <c r="U9" i="3"/>
  <c r="V9" i="3" s="1"/>
  <c r="T9" i="3"/>
  <c r="J9" i="3"/>
  <c r="AB8" i="3"/>
  <c r="U8" i="3"/>
  <c r="V8" i="3" s="1"/>
  <c r="T8" i="3"/>
  <c r="J8" i="3"/>
  <c r="AB7" i="3"/>
  <c r="V7" i="3"/>
  <c r="U7" i="3"/>
  <c r="T7" i="3"/>
  <c r="J7" i="3"/>
  <c r="AB6" i="3"/>
  <c r="U6" i="3"/>
  <c r="V6" i="3" s="1"/>
  <c r="T6" i="3"/>
  <c r="J6" i="3"/>
  <c r="AB5" i="3"/>
  <c r="U5" i="3"/>
  <c r="V5" i="3" s="1"/>
  <c r="T5" i="3"/>
  <c r="J5" i="3"/>
  <c r="AB4" i="3"/>
  <c r="U4" i="3"/>
  <c r="V4" i="3" s="1"/>
  <c r="T4" i="3"/>
  <c r="J4" i="3"/>
  <c r="AB3" i="3"/>
  <c r="V3" i="3"/>
  <c r="U3" i="3"/>
  <c r="T3" i="3"/>
  <c r="J3" i="3"/>
  <c r="AB2" i="3"/>
  <c r="U2" i="3"/>
  <c r="V2" i="3" s="1"/>
  <c r="T2" i="3"/>
  <c r="J2" i="3"/>
  <c r="AB25" i="2"/>
  <c r="U15" i="2"/>
  <c r="V15" i="2" s="1"/>
  <c r="T15" i="2"/>
  <c r="J15" i="2"/>
  <c r="AB24" i="2"/>
  <c r="U25" i="2"/>
  <c r="V25" i="2" s="1"/>
  <c r="T25" i="2"/>
  <c r="J25" i="2"/>
  <c r="AB23" i="2"/>
  <c r="U24" i="2"/>
  <c r="V24" i="2" s="1"/>
  <c r="T24" i="2"/>
  <c r="J24" i="2"/>
  <c r="AB22" i="2"/>
  <c r="U14" i="2"/>
  <c r="V14" i="2" s="1"/>
  <c r="T14" i="2"/>
  <c r="J14" i="2"/>
  <c r="AB21" i="2"/>
  <c r="U13" i="2"/>
  <c r="V13" i="2" s="1"/>
  <c r="T13" i="2"/>
  <c r="J13" i="2"/>
  <c r="AB20" i="2"/>
  <c r="U12" i="2"/>
  <c r="V12" i="2" s="1"/>
  <c r="T12" i="2"/>
  <c r="J12" i="2"/>
  <c r="AB19" i="2"/>
  <c r="U11" i="2"/>
  <c r="V11" i="2" s="1"/>
  <c r="T11" i="2"/>
  <c r="J11" i="2"/>
  <c r="AB18" i="2"/>
  <c r="U10" i="2"/>
  <c r="V10" i="2" s="1"/>
  <c r="T10" i="2"/>
  <c r="J10" i="2"/>
  <c r="AB17" i="2"/>
  <c r="U23" i="2"/>
  <c r="V23" i="2" s="1"/>
  <c r="T23" i="2"/>
  <c r="J23" i="2"/>
  <c r="AB16" i="2"/>
  <c r="U22" i="2"/>
  <c r="V22" i="2" s="1"/>
  <c r="T22" i="2"/>
  <c r="J22" i="2"/>
  <c r="AB15" i="2"/>
  <c r="U9" i="2"/>
  <c r="V9" i="2" s="1"/>
  <c r="T9" i="2"/>
  <c r="J9" i="2"/>
  <c r="AB14" i="2"/>
  <c r="U8" i="2"/>
  <c r="V8" i="2" s="1"/>
  <c r="T8" i="2"/>
  <c r="J8" i="2"/>
  <c r="AB13" i="2"/>
  <c r="U7" i="2"/>
  <c r="V7" i="2" s="1"/>
  <c r="T7" i="2"/>
  <c r="J7" i="2"/>
  <c r="AB12" i="2"/>
  <c r="U21" i="2"/>
  <c r="V21" i="2" s="1"/>
  <c r="T21" i="2"/>
  <c r="J21" i="2"/>
  <c r="AB11" i="2"/>
  <c r="U20" i="2"/>
  <c r="V20" i="2" s="1"/>
  <c r="T20" i="2"/>
  <c r="J20" i="2"/>
  <c r="AB10" i="2"/>
  <c r="U19" i="2"/>
  <c r="V19" i="2" s="1"/>
  <c r="T19" i="2"/>
  <c r="J19" i="2"/>
  <c r="AB9" i="2"/>
  <c r="U18" i="2"/>
  <c r="V18" i="2" s="1"/>
  <c r="T18" i="2"/>
  <c r="J18" i="2"/>
  <c r="AB8" i="2"/>
  <c r="U6" i="2"/>
  <c r="V6" i="2" s="1"/>
  <c r="T6" i="2"/>
  <c r="J6" i="2"/>
  <c r="AB7" i="2"/>
  <c r="U5" i="2"/>
  <c r="V5" i="2" s="1"/>
  <c r="T5" i="2"/>
  <c r="J5" i="2"/>
  <c r="AB6" i="2"/>
  <c r="U17" i="2"/>
  <c r="V17" i="2" s="1"/>
  <c r="T17" i="2"/>
  <c r="J17" i="2"/>
  <c r="AB5" i="2"/>
  <c r="U4" i="2"/>
  <c r="V4" i="2" s="1"/>
  <c r="T4" i="2"/>
  <c r="J4" i="2"/>
  <c r="AB4" i="2"/>
  <c r="U16" i="2"/>
  <c r="V16" i="2" s="1"/>
  <c r="T16" i="2"/>
  <c r="J16" i="2"/>
  <c r="AB3" i="2"/>
  <c r="U3" i="2"/>
  <c r="V3" i="2" s="1"/>
  <c r="T3" i="2"/>
  <c r="J3" i="2"/>
  <c r="AB2" i="2"/>
  <c r="U2" i="2"/>
  <c r="V2" i="2" s="1"/>
  <c r="T2" i="2"/>
  <c r="J2" i="2"/>
</calcChain>
</file>

<file path=xl/sharedStrings.xml><?xml version="1.0" encoding="utf-8"?>
<sst xmlns="http://schemas.openxmlformats.org/spreadsheetml/2006/main" count="372" uniqueCount="49">
  <si>
    <t>Plant ID</t>
  </si>
  <si>
    <t>Cultivar (from Link)</t>
  </si>
  <si>
    <t>Species (from Link)</t>
  </si>
  <si>
    <t>Sampling Age (Weeks) (from Link)</t>
  </si>
  <si>
    <t>Sampling Date</t>
  </si>
  <si>
    <t>Leaflet No</t>
  </si>
  <si>
    <t>Leaf No</t>
  </si>
  <si>
    <t>Stem (+Rachi) No</t>
  </si>
  <si>
    <t>Stem No</t>
  </si>
  <si>
    <t>Leaves Per Stem</t>
  </si>
  <si>
    <t>Flower No</t>
  </si>
  <si>
    <t>Fruit No (Ripe and Unripe)</t>
  </si>
  <si>
    <t>SLA (cm^2/g)</t>
  </si>
  <si>
    <t>Leaf Biomass (g)</t>
  </si>
  <si>
    <t>Shoot Biomass (g)</t>
  </si>
  <si>
    <t>Flower Biomass (g)</t>
  </si>
  <si>
    <t>Ripe Fruit No</t>
  </si>
  <si>
    <t>Ripe Fruit Biomass (g)</t>
  </si>
  <si>
    <t>Total Fruit Biomass Ripe and Unripe (g)</t>
  </si>
  <si>
    <t>Aboveground Bipomass (g)</t>
  </si>
  <si>
    <t>Total Leaf Area (cm^2)</t>
  </si>
  <si>
    <t>LAI</t>
  </si>
  <si>
    <t>width (m)</t>
  </si>
  <si>
    <t>depth (m)</t>
  </si>
  <si>
    <t>height (m)</t>
  </si>
  <si>
    <t>voxel_vol (m^3)</t>
  </si>
  <si>
    <t>convh_vol (m^3)</t>
  </si>
  <si>
    <t>Leaves Per m^2</t>
  </si>
  <si>
    <t>Transplant-Aged Big Beef Tomato</t>
  </si>
  <si>
    <t>Big Beef</t>
  </si>
  <si>
    <t>Tomato</t>
  </si>
  <si>
    <t>NA</t>
  </si>
  <si>
    <t>Transplant-Aged German Johnson Tomato</t>
  </si>
  <si>
    <t>German Johnson</t>
  </si>
  <si>
    <t>Transplant-Aged Mambo Watermelon</t>
  </si>
  <si>
    <t>Mambo</t>
  </si>
  <si>
    <t>Watermelon</t>
  </si>
  <si>
    <t>Transplant-Aged Red Deuce Tomato</t>
  </si>
  <si>
    <t>Red Deuce</t>
  </si>
  <si>
    <t>Transplant-Aged Sugar Baby Watermelon</t>
  </si>
  <si>
    <t>Sugar Baby</t>
  </si>
  <si>
    <t>02</t>
  </si>
  <si>
    <t>09</t>
  </si>
  <si>
    <t>07</t>
  </si>
  <si>
    <t>08</t>
  </si>
  <si>
    <t>05</t>
  </si>
  <si>
    <t>06</t>
  </si>
  <si>
    <t>bb_ground_area (m^2)</t>
  </si>
  <si>
    <t>bounding_box_volume (m^3)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</si>
</sst>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2" borderId="0" xfId="0" applyNumberFormat="1" applyFill="1"/>
    <xf numFmtId="0" fontId="0" fillId="2" borderId="0" xfId="0" applyFill="1"/>
    <xf numFmtId="2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of Volume Measurements with Biomass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Biomass!$AA$1</c:f>
              <c:strCache>
                <c:ptCount val="1"/>
                <c:pt idx="0">
                  <c:v>convh_vol (m^3)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307619607521035"/>
                  <c:y val="5.3493605085022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Biomass!$T$2:$T$25</c:f>
              <c:numCache>
                <c:formatCode>General</c:formatCode>
                <c:ptCount val="24"/>
                <c:pt idx="0">
                  <c:v>7.58</c:v>
                </c:pt>
                <c:pt idx="1">
                  <c:v>3</c:v>
                </c:pt>
                <c:pt idx="2">
                  <c:v>3.29</c:v>
                </c:pt>
                <c:pt idx="3">
                  <c:v>17.939999999999998</c:v>
                </c:pt>
                <c:pt idx="4">
                  <c:v>13.41</c:v>
                </c:pt>
                <c:pt idx="5">
                  <c:v>40.44</c:v>
                </c:pt>
                <c:pt idx="6">
                  <c:v>64</c:v>
                </c:pt>
                <c:pt idx="7">
                  <c:v>66.55</c:v>
                </c:pt>
                <c:pt idx="8">
                  <c:v>219.85000000000002</c:v>
                </c:pt>
                <c:pt idx="9">
                  <c:v>142.88999999999999</c:v>
                </c:pt>
                <c:pt idx="10">
                  <c:v>419.69</c:v>
                </c:pt>
                <c:pt idx="11">
                  <c:v>355.78999999999996</c:v>
                </c:pt>
                <c:pt idx="12">
                  <c:v>199.18</c:v>
                </c:pt>
                <c:pt idx="13">
                  <c:v>724.06999999999994</c:v>
                </c:pt>
                <c:pt idx="14">
                  <c:v>3.23</c:v>
                </c:pt>
                <c:pt idx="15">
                  <c:v>2.46</c:v>
                </c:pt>
                <c:pt idx="16">
                  <c:v>16.27</c:v>
                </c:pt>
                <c:pt idx="17">
                  <c:v>12.54</c:v>
                </c:pt>
                <c:pt idx="18">
                  <c:v>1.88</c:v>
                </c:pt>
                <c:pt idx="19">
                  <c:v>5.91</c:v>
                </c:pt>
                <c:pt idx="20">
                  <c:v>433.62</c:v>
                </c:pt>
                <c:pt idx="21">
                  <c:v>525.05000000000007</c:v>
                </c:pt>
                <c:pt idx="22">
                  <c:v>458.63</c:v>
                </c:pt>
                <c:pt idx="23">
                  <c:v>774.76</c:v>
                </c:pt>
              </c:numCache>
            </c:numRef>
          </c:xVal>
          <c:yVal>
            <c:numRef>
              <c:f>Biomass!$AA$2:$AA$25</c:f>
              <c:numCache>
                <c:formatCode>General</c:formatCode>
                <c:ptCount val="24"/>
                <c:pt idx="0">
                  <c:v>2.2977121375646201E-2</c:v>
                </c:pt>
                <c:pt idx="1">
                  <c:v>6.2745647603412004E-3</c:v>
                </c:pt>
                <c:pt idx="2">
                  <c:v>4.9020408449021897E-3</c:v>
                </c:pt>
                <c:pt idx="3">
                  <c:v>9.0088329712552498E-2</c:v>
                </c:pt>
                <c:pt idx="4">
                  <c:v>6.01545188108117E-2</c:v>
                </c:pt>
                <c:pt idx="5">
                  <c:v>0.158134166843443</c:v>
                </c:pt>
                <c:pt idx="6">
                  <c:v>0.135478463768856</c:v>
                </c:pt>
                <c:pt idx="7">
                  <c:v>0.29662111107260197</c:v>
                </c:pt>
                <c:pt idx="8">
                  <c:v>0.34810729504028798</c:v>
                </c:pt>
                <c:pt idx="9">
                  <c:v>0.20844160175566301</c:v>
                </c:pt>
                <c:pt idx="10">
                  <c:v>1.2260994742768401</c:v>
                </c:pt>
                <c:pt idx="11">
                  <c:v>0.62689631733057305</c:v>
                </c:pt>
                <c:pt idx="12">
                  <c:v>0.57092133434310799</c:v>
                </c:pt>
                <c:pt idx="13">
                  <c:v>1.59744887474271</c:v>
                </c:pt>
                <c:pt idx="14">
                  <c:v>9.7304083085837396E-3</c:v>
                </c:pt>
                <c:pt idx="15">
                  <c:v>6.1726492031496097E-3</c:v>
                </c:pt>
                <c:pt idx="16">
                  <c:v>3.6816435736395099E-2</c:v>
                </c:pt>
                <c:pt idx="17">
                  <c:v>3.6816435736395099E-2</c:v>
                </c:pt>
                <c:pt idx="18">
                  <c:v>1.33228880288357E-3</c:v>
                </c:pt>
                <c:pt idx="19">
                  <c:v>1.47322009509588E-2</c:v>
                </c:pt>
                <c:pt idx="20">
                  <c:v>0.98027426474498203</c:v>
                </c:pt>
                <c:pt idx="21">
                  <c:v>1.68543369977987</c:v>
                </c:pt>
                <c:pt idx="22">
                  <c:v>1.1774734671195299</c:v>
                </c:pt>
                <c:pt idx="23">
                  <c:v>2.1754587120343798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F-4FF9-9C87-5ACBF0FAE24A}"/>
            </c:ext>
          </c:extLst>
        </c:ser>
        <c:ser>
          <c:idx val="1"/>
          <c:order val="1"/>
          <c:tx>
            <c:strRef>
              <c:f>Biomass!$Z$1</c:f>
              <c:strCache>
                <c:ptCount val="1"/>
                <c:pt idx="0">
                  <c:v>voxel_vol (m^3)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8101487314086E-2"/>
                  <c:y val="-8.18773694954797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Biomass!$T$2:$T$25</c:f>
              <c:numCache>
                <c:formatCode>General</c:formatCode>
                <c:ptCount val="24"/>
                <c:pt idx="0">
                  <c:v>7.58</c:v>
                </c:pt>
                <c:pt idx="1">
                  <c:v>3</c:v>
                </c:pt>
                <c:pt idx="2">
                  <c:v>3.29</c:v>
                </c:pt>
                <c:pt idx="3">
                  <c:v>17.939999999999998</c:v>
                </c:pt>
                <c:pt idx="4">
                  <c:v>13.41</c:v>
                </c:pt>
                <c:pt idx="5">
                  <c:v>40.44</c:v>
                </c:pt>
                <c:pt idx="6">
                  <c:v>64</c:v>
                </c:pt>
                <c:pt idx="7">
                  <c:v>66.55</c:v>
                </c:pt>
                <c:pt idx="8">
                  <c:v>219.85000000000002</c:v>
                </c:pt>
                <c:pt idx="9">
                  <c:v>142.88999999999999</c:v>
                </c:pt>
                <c:pt idx="10">
                  <c:v>419.69</c:v>
                </c:pt>
                <c:pt idx="11">
                  <c:v>355.78999999999996</c:v>
                </c:pt>
                <c:pt idx="12">
                  <c:v>199.18</c:v>
                </c:pt>
                <c:pt idx="13">
                  <c:v>724.06999999999994</c:v>
                </c:pt>
                <c:pt idx="14">
                  <c:v>3.23</c:v>
                </c:pt>
                <c:pt idx="15">
                  <c:v>2.46</c:v>
                </c:pt>
                <c:pt idx="16">
                  <c:v>16.27</c:v>
                </c:pt>
                <c:pt idx="17">
                  <c:v>12.54</c:v>
                </c:pt>
                <c:pt idx="18">
                  <c:v>1.88</c:v>
                </c:pt>
                <c:pt idx="19">
                  <c:v>5.91</c:v>
                </c:pt>
                <c:pt idx="20">
                  <c:v>433.62</c:v>
                </c:pt>
                <c:pt idx="21">
                  <c:v>525.05000000000007</c:v>
                </c:pt>
                <c:pt idx="22">
                  <c:v>458.63</c:v>
                </c:pt>
                <c:pt idx="23">
                  <c:v>774.76</c:v>
                </c:pt>
              </c:numCache>
            </c:numRef>
          </c:xVal>
          <c:yVal>
            <c:numRef>
              <c:f>Biomass!$Z$2:$Z$25</c:f>
              <c:numCache>
                <c:formatCode>General</c:formatCode>
                <c:ptCount val="24"/>
                <c:pt idx="0">
                  <c:v>6.6E-3</c:v>
                </c:pt>
                <c:pt idx="1">
                  <c:v>2.7680000000000001E-3</c:v>
                </c:pt>
                <c:pt idx="2">
                  <c:v>3.0639999999999999E-3</c:v>
                </c:pt>
                <c:pt idx="3">
                  <c:v>2.6464000000000001E-2</c:v>
                </c:pt>
                <c:pt idx="4">
                  <c:v>1.3752E-2</c:v>
                </c:pt>
                <c:pt idx="5">
                  <c:v>2.3303999999999998E-2</c:v>
                </c:pt>
                <c:pt idx="6">
                  <c:v>2.3727999999999999E-2</c:v>
                </c:pt>
                <c:pt idx="7">
                  <c:v>7.3024000000000006E-2</c:v>
                </c:pt>
                <c:pt idx="8">
                  <c:v>3.9272000000000001E-2</c:v>
                </c:pt>
                <c:pt idx="9">
                  <c:v>6.0904E-2</c:v>
                </c:pt>
                <c:pt idx="10">
                  <c:v>0.25079200000000001</c:v>
                </c:pt>
                <c:pt idx="11">
                  <c:v>0.12306400000000001</c:v>
                </c:pt>
                <c:pt idx="12">
                  <c:v>0.12621599999999999</c:v>
                </c:pt>
                <c:pt idx="13">
                  <c:v>0.25947999999999999</c:v>
                </c:pt>
                <c:pt idx="14">
                  <c:v>3.1840000000000002E-3</c:v>
                </c:pt>
                <c:pt idx="15">
                  <c:v>2.8479999999999998E-3</c:v>
                </c:pt>
                <c:pt idx="16">
                  <c:v>1.1096E-2</c:v>
                </c:pt>
                <c:pt idx="17">
                  <c:v>1.1096E-2</c:v>
                </c:pt>
                <c:pt idx="18">
                  <c:v>1.0399999999999999E-3</c:v>
                </c:pt>
                <c:pt idx="19">
                  <c:v>4.2560000000000002E-3</c:v>
                </c:pt>
                <c:pt idx="20">
                  <c:v>0.18636</c:v>
                </c:pt>
                <c:pt idx="21">
                  <c:v>0.130104</c:v>
                </c:pt>
                <c:pt idx="22">
                  <c:v>0.119488</c:v>
                </c:pt>
                <c:pt idx="23">
                  <c:v>0.20986399999999999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0F-4FF9-9C87-5ACBF0FAE24A}"/>
            </c:ext>
          </c:extLst>
        </c:ser>
        <c:ser>
          <c:idx val="2"/>
          <c:order val="2"/>
          <c:tx>
            <c:v>Tomato_CHV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25121910399548"/>
                  <c:y val="9.54760628588700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Biomass!$T$2:$T$15</c:f>
              <c:numCache>
                <c:formatCode>General</c:formatCode>
                <c:ptCount val="14"/>
                <c:pt idx="0">
                  <c:v>7.58</c:v>
                </c:pt>
                <c:pt idx="1">
                  <c:v>3</c:v>
                </c:pt>
                <c:pt idx="2">
                  <c:v>3.29</c:v>
                </c:pt>
                <c:pt idx="3">
                  <c:v>17.939999999999998</c:v>
                </c:pt>
                <c:pt idx="4">
                  <c:v>13.41</c:v>
                </c:pt>
                <c:pt idx="5">
                  <c:v>40.44</c:v>
                </c:pt>
                <c:pt idx="6">
                  <c:v>64</c:v>
                </c:pt>
                <c:pt idx="7">
                  <c:v>66.55</c:v>
                </c:pt>
                <c:pt idx="8">
                  <c:v>219.85000000000002</c:v>
                </c:pt>
                <c:pt idx="9">
                  <c:v>142.88999999999999</c:v>
                </c:pt>
                <c:pt idx="10">
                  <c:v>419.69</c:v>
                </c:pt>
                <c:pt idx="11">
                  <c:v>355.78999999999996</c:v>
                </c:pt>
                <c:pt idx="12">
                  <c:v>199.18</c:v>
                </c:pt>
                <c:pt idx="13">
                  <c:v>724.06999999999994</c:v>
                </c:pt>
              </c:numCache>
            </c:numRef>
          </c:xVal>
          <c:yVal>
            <c:numRef>
              <c:f>Biomass!$AA$2:$AA$16</c:f>
              <c:numCache>
                <c:formatCode>General</c:formatCode>
                <c:ptCount val="15"/>
                <c:pt idx="0">
                  <c:v>2.2977121375646201E-2</c:v>
                </c:pt>
                <c:pt idx="1">
                  <c:v>6.2745647603412004E-3</c:v>
                </c:pt>
                <c:pt idx="2">
                  <c:v>4.9020408449021897E-3</c:v>
                </c:pt>
                <c:pt idx="3">
                  <c:v>9.0088329712552498E-2</c:v>
                </c:pt>
                <c:pt idx="4">
                  <c:v>6.01545188108117E-2</c:v>
                </c:pt>
                <c:pt idx="5">
                  <c:v>0.158134166843443</c:v>
                </c:pt>
                <c:pt idx="6">
                  <c:v>0.135478463768856</c:v>
                </c:pt>
                <c:pt idx="7">
                  <c:v>0.29662111107260197</c:v>
                </c:pt>
                <c:pt idx="8">
                  <c:v>0.34810729504028798</c:v>
                </c:pt>
                <c:pt idx="9">
                  <c:v>0.20844160175566301</c:v>
                </c:pt>
                <c:pt idx="10">
                  <c:v>1.2260994742768401</c:v>
                </c:pt>
                <c:pt idx="11">
                  <c:v>0.62689631733057305</c:v>
                </c:pt>
                <c:pt idx="12">
                  <c:v>0.57092133434310799</c:v>
                </c:pt>
                <c:pt idx="13">
                  <c:v>1.59744887474271</c:v>
                </c:pt>
                <c:pt idx="14">
                  <c:v>9.7304083085837396E-3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5C-4BEA-9709-5460F9FF629B}"/>
            </c:ext>
          </c:extLst>
        </c:ser>
        <c:ser>
          <c:idx val="3"/>
          <c:order val="3"/>
          <c:tx>
            <c:v>Watermelon_CHV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341202475074618"/>
                  <c:y val="0.21912628540644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Biomass!$T$16:$T$25</c:f>
              <c:numCache>
                <c:formatCode>General</c:formatCode>
                <c:ptCount val="10"/>
                <c:pt idx="0">
                  <c:v>3.23</c:v>
                </c:pt>
                <c:pt idx="1">
                  <c:v>2.46</c:v>
                </c:pt>
                <c:pt idx="2">
                  <c:v>16.27</c:v>
                </c:pt>
                <c:pt idx="3">
                  <c:v>12.54</c:v>
                </c:pt>
                <c:pt idx="4">
                  <c:v>1.88</c:v>
                </c:pt>
                <c:pt idx="5">
                  <c:v>5.91</c:v>
                </c:pt>
                <c:pt idx="6">
                  <c:v>433.62</c:v>
                </c:pt>
                <c:pt idx="7">
                  <c:v>525.05000000000007</c:v>
                </c:pt>
                <c:pt idx="8">
                  <c:v>458.63</c:v>
                </c:pt>
                <c:pt idx="9">
                  <c:v>774.76</c:v>
                </c:pt>
              </c:numCache>
            </c:numRef>
          </c:xVal>
          <c:yVal>
            <c:numRef>
              <c:f>Biomass!$AA$16:$AA$25</c:f>
              <c:numCache>
                <c:formatCode>General</c:formatCode>
                <c:ptCount val="10"/>
                <c:pt idx="0">
                  <c:v>9.7304083085837396E-3</c:v>
                </c:pt>
                <c:pt idx="1">
                  <c:v>6.1726492031496097E-3</c:v>
                </c:pt>
                <c:pt idx="2">
                  <c:v>3.6816435736395099E-2</c:v>
                </c:pt>
                <c:pt idx="3">
                  <c:v>3.6816435736395099E-2</c:v>
                </c:pt>
                <c:pt idx="4">
                  <c:v>1.33228880288357E-3</c:v>
                </c:pt>
                <c:pt idx="5">
                  <c:v>1.47322009509588E-2</c:v>
                </c:pt>
                <c:pt idx="6">
                  <c:v>0.98027426474498203</c:v>
                </c:pt>
                <c:pt idx="7">
                  <c:v>1.68543369977987</c:v>
                </c:pt>
                <c:pt idx="8">
                  <c:v>1.1774734671195299</c:v>
                </c:pt>
                <c:pt idx="9">
                  <c:v>2.1754587120343798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5C-4BEA-9709-5460F9FF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88144"/>
        <c:axId val="1253005840"/>
      </c:scatterChart>
      <c:valAx>
        <c:axId val="105558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Aboveground Biomass</a:t>
                </a:r>
                <a:r>
                  <a:rPr lang="en-US" baseline="0"/>
                  <a:t> (Leaf and Shoot)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05840"/>
        <c:crosses val="autoZero"/>
        <c:crossBetween val="midCat"/>
      </c:valAx>
      <c:valAx>
        <c:axId val="12530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(m^3)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8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Watermelon Specific Leaf Area Across Volumes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Watermelon!$B$16</c:f>
              <c:strCache>
                <c:ptCount val="1"/>
                <c:pt idx="0">
                  <c:v>Mambo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Watermelon!$AA$16:$AA$20</c:f>
              <c:numCache>
                <c:formatCode>General</c:formatCode>
                <c:ptCount val="5"/>
                <c:pt idx="0">
                  <c:v>9.7304083085837396E-3</c:v>
                </c:pt>
                <c:pt idx="1">
                  <c:v>3.6816435736395099E-2</c:v>
                </c:pt>
                <c:pt idx="2">
                  <c:v>1.47322009509588E-2</c:v>
                </c:pt>
                <c:pt idx="3">
                  <c:v>0.98027426474498203</c:v>
                </c:pt>
                <c:pt idx="4">
                  <c:v>2.1754587120343798</c:v>
                </c:pt>
              </c:numCache>
            </c:numRef>
          </c:xVal>
          <c:yVal>
            <c:numRef>
              <c:f>Watermelon!$M$16:$M$20</c:f>
              <c:numCache>
                <c:formatCode>General</c:formatCode>
                <c:ptCount val="5"/>
                <c:pt idx="0">
                  <c:v>257.19</c:v>
                </c:pt>
                <c:pt idx="1">
                  <c:v>128.44999999999999</c:v>
                </c:pt>
                <c:pt idx="2">
                  <c:v>110.5</c:v>
                </c:pt>
                <c:pt idx="3">
                  <c:v>151.78</c:v>
                </c:pt>
                <c:pt idx="4">
                  <c:v>161.93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6D-4E28-87B1-5BF02F436B05}"/>
            </c:ext>
          </c:extLst>
        </c:ser>
        <c:ser>
          <c:idx val="4"/>
          <c:order val="4"/>
          <c:tx>
            <c:strRef>
              <c:f>Watermelon!$B$21</c:f>
              <c:strCache>
                <c:ptCount val="1"/>
                <c:pt idx="0">
                  <c:v>Sugar Baby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429095483839469"/>
                  <c:y val="6.31605424321959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Watermelon!$AA$21:$AA$25</c:f>
              <c:numCache>
                <c:formatCode>General</c:formatCode>
                <c:ptCount val="5"/>
                <c:pt idx="0">
                  <c:v>6.1726492031496097E-3</c:v>
                </c:pt>
                <c:pt idx="1">
                  <c:v>3.6816435736395099E-2</c:v>
                </c:pt>
                <c:pt idx="2">
                  <c:v>1.33228880288357E-3</c:v>
                </c:pt>
                <c:pt idx="3">
                  <c:v>1.68543369977987</c:v>
                </c:pt>
                <c:pt idx="4">
                  <c:v>1.1774734671195299</c:v>
                </c:pt>
              </c:numCache>
            </c:numRef>
          </c:xVal>
          <c:yVal>
            <c:numRef>
              <c:f>Watermelon!$M$21:$M$25</c:f>
              <c:numCache>
                <c:formatCode>General</c:formatCode>
                <c:ptCount val="5"/>
                <c:pt idx="0">
                  <c:v>371.75</c:v>
                </c:pt>
                <c:pt idx="1">
                  <c:v>143.13</c:v>
                </c:pt>
                <c:pt idx="2">
                  <c:v>297.63</c:v>
                </c:pt>
                <c:pt idx="3">
                  <c:v>127.87</c:v>
                </c:pt>
                <c:pt idx="4">
                  <c:v>179.05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16D-4E28-87B1-5BF02F436B05}"/>
            </c:ext>
          </c:extLst>
        </c:ser>
        <c:ser>
          <c:idx val="5"/>
          <c:order val="5"/>
          <c:tx>
            <c:strRef>
              <c:f>Watermelon!$C$16</c:f>
              <c:strCache>
                <c:ptCount val="1"/>
                <c:pt idx="0">
                  <c:v>Watermelon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9282181789170158E-2"/>
                  <c:y val="6.83439049285505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Watermelon!$AA$16:$AA$25</c:f>
              <c:numCache>
                <c:formatCode>General</c:formatCode>
                <c:ptCount val="10"/>
                <c:pt idx="0">
                  <c:v>9.7304083085837396E-3</c:v>
                </c:pt>
                <c:pt idx="1">
                  <c:v>3.6816435736395099E-2</c:v>
                </c:pt>
                <c:pt idx="2">
                  <c:v>1.47322009509588E-2</c:v>
                </c:pt>
                <c:pt idx="3">
                  <c:v>0.98027426474498203</c:v>
                </c:pt>
                <c:pt idx="4">
                  <c:v>2.1754587120343798</c:v>
                </c:pt>
                <c:pt idx="5">
                  <c:v>6.1726492031496097E-3</c:v>
                </c:pt>
                <c:pt idx="6">
                  <c:v>3.6816435736395099E-2</c:v>
                </c:pt>
                <c:pt idx="7">
                  <c:v>1.33228880288357E-3</c:v>
                </c:pt>
                <c:pt idx="8">
                  <c:v>1.68543369977987</c:v>
                </c:pt>
                <c:pt idx="9">
                  <c:v>1.1774734671195299</c:v>
                </c:pt>
              </c:numCache>
            </c:numRef>
          </c:xVal>
          <c:yVal>
            <c:numRef>
              <c:f>Watermelon!$M$16:$M$25</c:f>
              <c:numCache>
                <c:formatCode>General</c:formatCode>
                <c:ptCount val="10"/>
                <c:pt idx="0">
                  <c:v>257.19</c:v>
                </c:pt>
                <c:pt idx="1">
                  <c:v>128.44999999999999</c:v>
                </c:pt>
                <c:pt idx="2">
                  <c:v>110.5</c:v>
                </c:pt>
                <c:pt idx="3">
                  <c:v>151.78</c:v>
                </c:pt>
                <c:pt idx="4">
                  <c:v>161.93</c:v>
                </c:pt>
                <c:pt idx="5">
                  <c:v>371.75</c:v>
                </c:pt>
                <c:pt idx="6">
                  <c:v>143.13</c:v>
                </c:pt>
                <c:pt idx="7">
                  <c:v>297.63</c:v>
                </c:pt>
                <c:pt idx="8">
                  <c:v>127.87</c:v>
                </c:pt>
                <c:pt idx="9">
                  <c:v>179.05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16D-4E28-87B1-5BF02F436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648192"/>
        <c:axId val="12530187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[1]Watermelon!$B$2</c15:sqref>
                        </c15:formulaRef>
                      </c:ext>
                    </c:extLst>
                    <c:strCache>
                      <c:ptCount val="1"/>
                      <c:pt idx="0">
                        <c:v>Big Beef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[1]Watermelon!$AA$2:$AA$6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2.2977121375646201E-2</c:v>
                      </c:pt>
                      <c:pt idx="1">
                        <c:v>6.01545188108117E-2</c:v>
                      </c:pt>
                      <c:pt idx="2">
                        <c:v>0.135478463768856</c:v>
                      </c:pt>
                      <c:pt idx="3">
                        <c:v>0.34810729504028798</c:v>
                      </c:pt>
                      <c:pt idx="4">
                        <c:v>0.62689631733057305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[1]Watermelon!$M$2:$M$6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99.24</c:v>
                      </c:pt>
                      <c:pt idx="1">
                        <c:v>109.93</c:v>
                      </c:pt>
                      <c:pt idx="2">
                        <c:v>281.14</c:v>
                      </c:pt>
                      <c:pt idx="3">
                        <c:v>87.05</c:v>
                      </c:pt>
                      <c:pt idx="4">
                        <c:v>158.13999999999999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16D-4E28-87B1-5BF02F436B05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[1]Watermelon!$B$7</c15:sqref>
                        </c15:formulaRef>
                      </c:ext>
                    </c:extLst>
                    <c:strCache>
                      <c:ptCount val="1"/>
                      <c:pt idx="0">
                        <c:v>German Johnson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23656590245909334"/>
                        <c:y val="-3.3164916885389327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[1]Watermelon!$AA$7:$AA$11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6.2745647603412004E-3</c:v>
                      </c:pt>
                      <c:pt idx="1">
                        <c:v>9.0088329712552498E-2</c:v>
                      </c:pt>
                      <c:pt idx="2">
                        <c:v>0.29662111107260197</c:v>
                      </c:pt>
                      <c:pt idx="3">
                        <c:v>1.2260994742768401</c:v>
                      </c:pt>
                      <c:pt idx="4">
                        <c:v>1.59744887474271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[1]Watermelon!$M$7:$M$11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220.56</c:v>
                      </c:pt>
                      <c:pt idx="1">
                        <c:v>151.16999999999999</c:v>
                      </c:pt>
                      <c:pt idx="2">
                        <c:v>243</c:v>
                      </c:pt>
                      <c:pt idx="3">
                        <c:v>222.35</c:v>
                      </c:pt>
                      <c:pt idx="4">
                        <c:v>264.82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6D-4E28-87B1-5BF02F436B0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[1]Watermelon!$B$12</c15:sqref>
                        </c15:formulaRef>
                      </c:ext>
                    </c:extLst>
                    <c:strCache>
                      <c:ptCount val="1"/>
                      <c:pt idx="0">
                        <c:v>Red Deuce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4503980866595867"/>
                        <c:y val="-0.15479111986001751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[1]Watermelon!$AA$12:$AA$15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4.9020408449021897E-3</c:v>
                      </c:pt>
                      <c:pt idx="1">
                        <c:v>0.158134166843443</c:v>
                      </c:pt>
                      <c:pt idx="2">
                        <c:v>0.20844160175566301</c:v>
                      </c:pt>
                      <c:pt idx="3">
                        <c:v>0.57092133434310799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[1]Watermelon!$M$12:$M$15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240.22</c:v>
                      </c:pt>
                      <c:pt idx="1">
                        <c:v>320.60000000000002</c:v>
                      </c:pt>
                      <c:pt idx="2">
                        <c:v>308.61</c:v>
                      </c:pt>
                      <c:pt idx="3">
                        <c:v>182.85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6D-4E28-87B1-5BF02F436B05}"/>
                  </c:ext>
                </c:extLst>
              </c15:ser>
            </c15:filteredScatterSeries>
          </c:ext>
        </c:extLst>
      </c:scatterChart>
      <c:valAx>
        <c:axId val="10536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Convex Hull Volume</a:t>
                </a:r>
                <a:r>
                  <a:rPr lang="en-US" baseline="0"/>
                  <a:t> (m^3)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18736"/>
        <c:crosses val="autoZero"/>
        <c:crossBetween val="midCat"/>
      </c:valAx>
      <c:valAx>
        <c:axId val="12530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</a:t>
                </a:r>
                <a:r>
                  <a:rPr lang="en-US" baseline="0"/>
                  <a:t> Leaf Area (g/cm^2)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Watermelon</a:t>
            </a:r>
            <a:r>
              <a:rPr lang="en-US" baseline="0"/>
              <a:t> Leaf Area Index Across Volumes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Watermelon!$B$16</c:f>
              <c:strCache>
                <c:ptCount val="1"/>
                <c:pt idx="0">
                  <c:v>Mambo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514100457069034E-2"/>
                  <c:y val="-0.15072506561679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Watermelon!$AA$16:$AA$20</c:f>
              <c:numCache>
                <c:formatCode>General</c:formatCode>
                <c:ptCount val="5"/>
                <c:pt idx="0">
                  <c:v>9.7304083085837396E-3</c:v>
                </c:pt>
                <c:pt idx="1">
                  <c:v>3.6816435736395099E-2</c:v>
                </c:pt>
                <c:pt idx="2">
                  <c:v>1.47322009509588E-2</c:v>
                </c:pt>
                <c:pt idx="3">
                  <c:v>0.98027426474498203</c:v>
                </c:pt>
                <c:pt idx="4">
                  <c:v>2.1754587120343798</c:v>
                </c:pt>
              </c:numCache>
            </c:numRef>
          </c:xVal>
          <c:yVal>
            <c:numRef>
              <c:f>Watermelon!$V$16:$V$20</c:f>
              <c:numCache>
                <c:formatCode>General</c:formatCode>
                <c:ptCount val="5"/>
                <c:pt idx="0">
                  <c:v>1.0685818357187244</c:v>
                </c:pt>
                <c:pt idx="1">
                  <c:v>0.76638436479097627</c:v>
                </c:pt>
                <c:pt idx="2">
                  <c:v>0.52904978253323776</c:v>
                </c:pt>
                <c:pt idx="3">
                  <c:v>2.2534210005927089</c:v>
                </c:pt>
                <c:pt idx="4">
                  <c:v>1.3481800868412006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380-4BB4-B107-C841438D680B}"/>
            </c:ext>
          </c:extLst>
        </c:ser>
        <c:ser>
          <c:idx val="4"/>
          <c:order val="4"/>
          <c:tx>
            <c:strRef>
              <c:f>Watermelon!$B$21</c:f>
              <c:strCache>
                <c:ptCount val="1"/>
                <c:pt idx="0">
                  <c:v>Sugar Baby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1969158060849876E-2"/>
                  <c:y val="7.52901720618256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Watermelon!$AA$21:$AA$25</c:f>
              <c:numCache>
                <c:formatCode>General</c:formatCode>
                <c:ptCount val="5"/>
                <c:pt idx="0">
                  <c:v>6.1726492031496097E-3</c:v>
                </c:pt>
                <c:pt idx="1">
                  <c:v>3.6816435736395099E-2</c:v>
                </c:pt>
                <c:pt idx="2">
                  <c:v>1.33228880288357E-3</c:v>
                </c:pt>
                <c:pt idx="3">
                  <c:v>1.68543369977987</c:v>
                </c:pt>
                <c:pt idx="4">
                  <c:v>1.1774734671195299</c:v>
                </c:pt>
              </c:numCache>
            </c:numRef>
          </c:xVal>
          <c:yVal>
            <c:numRef>
              <c:f>Watermelon!$V$21:$V$25</c:f>
              <c:numCache>
                <c:formatCode>General</c:formatCode>
                <c:ptCount val="5"/>
                <c:pt idx="0">
                  <c:v>1.2868653395185439</c:v>
                </c:pt>
                <c:pt idx="1">
                  <c:v>1.0781504499435106</c:v>
                </c:pt>
                <c:pt idx="2">
                  <c:v>3.3199032202009255</c:v>
                </c:pt>
                <c:pt idx="3">
                  <c:v>1.2703246677293427</c:v>
                </c:pt>
                <c:pt idx="4">
                  <c:v>1.3722299923921719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380-4BB4-B107-C841438D680B}"/>
            </c:ext>
          </c:extLst>
        </c:ser>
        <c:ser>
          <c:idx val="5"/>
          <c:order val="5"/>
          <c:tx>
            <c:strRef>
              <c:f>Watermelon!$C$16</c:f>
              <c:strCache>
                <c:ptCount val="1"/>
                <c:pt idx="0">
                  <c:v>Watermelon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3263031373414772"/>
                  <c:y val="0.110235491396908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Watermelon!$AA$16:$AA$25</c:f>
              <c:numCache>
                <c:formatCode>General</c:formatCode>
                <c:ptCount val="10"/>
                <c:pt idx="0">
                  <c:v>9.7304083085837396E-3</c:v>
                </c:pt>
                <c:pt idx="1">
                  <c:v>3.6816435736395099E-2</c:v>
                </c:pt>
                <c:pt idx="2">
                  <c:v>1.47322009509588E-2</c:v>
                </c:pt>
                <c:pt idx="3">
                  <c:v>0.98027426474498203</c:v>
                </c:pt>
                <c:pt idx="4">
                  <c:v>2.1754587120343798</c:v>
                </c:pt>
                <c:pt idx="5">
                  <c:v>6.1726492031496097E-3</c:v>
                </c:pt>
                <c:pt idx="6">
                  <c:v>3.6816435736395099E-2</c:v>
                </c:pt>
                <c:pt idx="7">
                  <c:v>1.33228880288357E-3</c:v>
                </c:pt>
                <c:pt idx="8">
                  <c:v>1.68543369977987</c:v>
                </c:pt>
                <c:pt idx="9">
                  <c:v>1.1774734671195299</c:v>
                </c:pt>
              </c:numCache>
            </c:numRef>
          </c:xVal>
          <c:yVal>
            <c:numRef>
              <c:f>Watermelon!$V$16:$V$25</c:f>
              <c:numCache>
                <c:formatCode>General</c:formatCode>
                <c:ptCount val="10"/>
                <c:pt idx="0">
                  <c:v>1.0685818357187244</c:v>
                </c:pt>
                <c:pt idx="1">
                  <c:v>0.76638436479097627</c:v>
                </c:pt>
                <c:pt idx="2">
                  <c:v>0.52904978253323776</c:v>
                </c:pt>
                <c:pt idx="3">
                  <c:v>2.2534210005927089</c:v>
                </c:pt>
                <c:pt idx="4">
                  <c:v>1.3481800868412006</c:v>
                </c:pt>
                <c:pt idx="5">
                  <c:v>1.2868653395185439</c:v>
                </c:pt>
                <c:pt idx="6">
                  <c:v>1.0781504499435106</c:v>
                </c:pt>
                <c:pt idx="7">
                  <c:v>3.3199032202009255</c:v>
                </c:pt>
                <c:pt idx="8">
                  <c:v>1.2703246677293427</c:v>
                </c:pt>
                <c:pt idx="9">
                  <c:v>1.3722299923921719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380-4BB4-B107-C841438D6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646272"/>
        <c:axId val="12530038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[1]Watermelon!$B$2</c15:sqref>
                        </c15:formulaRef>
                      </c:ext>
                    </c:extLst>
                    <c:strCache>
                      <c:ptCount val="1"/>
                      <c:pt idx="0">
                        <c:v>Big Beef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2.9629847670910293E-2"/>
                        <c:y val="0.11453630796150481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[1]Watermelon!$D$2:$D$6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[1]Watermelon!$V$2:$V$6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0.64858379692484469</c:v>
                      </c:pt>
                      <c:pt idx="1">
                        <c:v>0.35946257274257026</c:v>
                      </c:pt>
                      <c:pt idx="2">
                        <c:v>3.7870129532874066</c:v>
                      </c:pt>
                      <c:pt idx="3">
                        <c:v>2.4023055734823648</c:v>
                      </c:pt>
                      <c:pt idx="4">
                        <c:v>4.0970914897478758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380-4BB4-B107-C841438D680B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[1]Watermelon!$B$7</c15:sqref>
                        </c15:formulaRef>
                      </c:ext>
                    </c:extLst>
                    <c:strCache>
                      <c:ptCount val="1"/>
                      <c:pt idx="0">
                        <c:v>German Johnson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8.9858300422727536E-2"/>
                        <c:y val="-8.32469378827646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[1]Watermelon!$V$7:$V$11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1.6500100332812075</c:v>
                      </c:pt>
                      <c:pt idx="1">
                        <c:v>0.83793582387295851</c:v>
                      </c:pt>
                      <c:pt idx="2">
                        <c:v>2.3952212907687223</c:v>
                      </c:pt>
                      <c:pt idx="3">
                        <c:v>5.1816764390010546</c:v>
                      </c:pt>
                      <c:pt idx="4">
                        <c:v>6.6509066077205032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380-4BB4-B107-C841438D680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[1]Watermelon!$B$12</c15:sqref>
                        </c15:formulaRef>
                      </c:ext>
                    </c:extLst>
                    <c:strCache>
                      <c:ptCount val="1"/>
                      <c:pt idx="0">
                        <c:v>Red Deuce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og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6254781236457591"/>
                        <c:y val="2.0700641586468359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[1]Watermelon!$D$12:$D$15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[1]Watermelon!$V$12:$V$15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1.5340580859105633</c:v>
                      </c:pt>
                      <c:pt idx="1">
                        <c:v>2.3648943879240956</c:v>
                      </c:pt>
                      <c:pt idx="2">
                        <c:v>8.7644552983965216</c:v>
                      </c:pt>
                      <c:pt idx="3">
                        <c:v>3.2259483682503802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380-4BB4-B107-C841438D680B}"/>
                  </c:ext>
                </c:extLst>
              </c15:ser>
            </c15:filteredScatterSeries>
          </c:ext>
        </c:extLst>
      </c:scatterChart>
      <c:valAx>
        <c:axId val="105364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Convex</a:t>
                </a:r>
                <a:r>
                  <a:rPr lang="en-US" baseline="0"/>
                  <a:t> Hull Volume (m^3)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03856"/>
        <c:crosses val="autoZero"/>
        <c:crossBetween val="midCat"/>
      </c:valAx>
      <c:valAx>
        <c:axId val="12530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Area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4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46688089222488"/>
          <c:y val="7.6016695829687939E-2"/>
          <c:w val="0.27953311910777506"/>
          <c:h val="0.92014435695538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Watermelon Leaves</a:t>
            </a:r>
            <a:r>
              <a:rPr lang="en-US" baseline="0"/>
              <a:t> Per Stem Across Volumes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Watermelon!$B$16</c:f>
              <c:strCache>
                <c:ptCount val="1"/>
                <c:pt idx="0">
                  <c:v>Mambo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952755905511813E-2"/>
                  <c:y val="0.19330271216097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Watermelon!$AA$16:$AA$20</c:f>
              <c:numCache>
                <c:formatCode>General</c:formatCode>
                <c:ptCount val="5"/>
                <c:pt idx="0">
                  <c:v>9.7304083085837396E-3</c:v>
                </c:pt>
                <c:pt idx="1">
                  <c:v>3.6816435736395099E-2</c:v>
                </c:pt>
                <c:pt idx="2">
                  <c:v>1.47322009509588E-2</c:v>
                </c:pt>
                <c:pt idx="3">
                  <c:v>0.98027426474498203</c:v>
                </c:pt>
                <c:pt idx="4">
                  <c:v>2.1754587120343798</c:v>
                </c:pt>
              </c:numCache>
            </c:numRef>
          </c:xVal>
          <c:yVal>
            <c:numRef>
              <c:f>Watermelon!$J$16:$J$20</c:f>
              <c:numCache>
                <c:formatCode>0.00</c:formatCode>
                <c:ptCount val="5"/>
                <c:pt idx="0">
                  <c:v>6</c:v>
                </c:pt>
                <c:pt idx="1">
                  <c:v>2.4615384615384617</c:v>
                </c:pt>
                <c:pt idx="2">
                  <c:v>5</c:v>
                </c:pt>
                <c:pt idx="3">
                  <c:v>12.426229508196721</c:v>
                </c:pt>
                <c:pt idx="4">
                  <c:v>21.148148148148149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1A-4BDC-948F-192CAE0CA7BA}"/>
            </c:ext>
          </c:extLst>
        </c:ser>
        <c:ser>
          <c:idx val="4"/>
          <c:order val="4"/>
          <c:tx>
            <c:strRef>
              <c:f>Watermelon!$B$21</c:f>
              <c:strCache>
                <c:ptCount val="1"/>
                <c:pt idx="0">
                  <c:v>Sugar Baby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6855149516566832E-2"/>
                  <c:y val="-0.17464931466899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Watermelon!$AA$21:$AA$25</c:f>
              <c:numCache>
                <c:formatCode>General</c:formatCode>
                <c:ptCount val="5"/>
                <c:pt idx="0">
                  <c:v>6.1726492031496097E-3</c:v>
                </c:pt>
                <c:pt idx="1">
                  <c:v>3.6816435736395099E-2</c:v>
                </c:pt>
                <c:pt idx="2">
                  <c:v>1.33228880288357E-3</c:v>
                </c:pt>
                <c:pt idx="3">
                  <c:v>1.68543369977987</c:v>
                </c:pt>
                <c:pt idx="4">
                  <c:v>1.1774734671195299</c:v>
                </c:pt>
              </c:numCache>
            </c:numRef>
          </c:xVal>
          <c:yVal>
            <c:numRef>
              <c:f>Watermelon!$J$21:$J$25</c:f>
              <c:numCache>
                <c:formatCode>0.00</c:formatCode>
                <c:ptCount val="5"/>
                <c:pt idx="0">
                  <c:v>9.5</c:v>
                </c:pt>
                <c:pt idx="1">
                  <c:v>2.6585365853658538</c:v>
                </c:pt>
                <c:pt idx="2">
                  <c:v>4.25</c:v>
                </c:pt>
                <c:pt idx="3">
                  <c:v>21.804878048780488</c:v>
                </c:pt>
                <c:pt idx="4">
                  <c:v>29.785714285714285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1A-4BDC-948F-192CAE0CA7BA}"/>
            </c:ext>
          </c:extLst>
        </c:ser>
        <c:ser>
          <c:idx val="5"/>
          <c:order val="5"/>
          <c:tx>
            <c:strRef>
              <c:f>Watermelon!$C$16</c:f>
              <c:strCache>
                <c:ptCount val="1"/>
                <c:pt idx="0">
                  <c:v>Watermelon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731229109181865"/>
                  <c:y val="-9.16918197725284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Watermelon!$AA$16:$AA$25</c:f>
              <c:numCache>
                <c:formatCode>General</c:formatCode>
                <c:ptCount val="10"/>
                <c:pt idx="0">
                  <c:v>9.7304083085837396E-3</c:v>
                </c:pt>
                <c:pt idx="1">
                  <c:v>3.6816435736395099E-2</c:v>
                </c:pt>
                <c:pt idx="2">
                  <c:v>1.47322009509588E-2</c:v>
                </c:pt>
                <c:pt idx="3">
                  <c:v>0.98027426474498203</c:v>
                </c:pt>
                <c:pt idx="4">
                  <c:v>2.1754587120343798</c:v>
                </c:pt>
                <c:pt idx="5">
                  <c:v>6.1726492031496097E-3</c:v>
                </c:pt>
                <c:pt idx="6">
                  <c:v>3.6816435736395099E-2</c:v>
                </c:pt>
                <c:pt idx="7">
                  <c:v>1.33228880288357E-3</c:v>
                </c:pt>
                <c:pt idx="8">
                  <c:v>1.68543369977987</c:v>
                </c:pt>
                <c:pt idx="9">
                  <c:v>1.1774734671195299</c:v>
                </c:pt>
              </c:numCache>
            </c:numRef>
          </c:xVal>
          <c:yVal>
            <c:numRef>
              <c:f>Watermelon!$J$16:$J$25</c:f>
              <c:numCache>
                <c:formatCode>0.00</c:formatCode>
                <c:ptCount val="10"/>
                <c:pt idx="0">
                  <c:v>6</c:v>
                </c:pt>
                <c:pt idx="1">
                  <c:v>2.4615384615384617</c:v>
                </c:pt>
                <c:pt idx="2">
                  <c:v>5</c:v>
                </c:pt>
                <c:pt idx="3">
                  <c:v>12.426229508196721</c:v>
                </c:pt>
                <c:pt idx="4">
                  <c:v>21.148148148148149</c:v>
                </c:pt>
                <c:pt idx="5">
                  <c:v>9.5</c:v>
                </c:pt>
                <c:pt idx="6">
                  <c:v>2.6585365853658538</c:v>
                </c:pt>
                <c:pt idx="7">
                  <c:v>4.25</c:v>
                </c:pt>
                <c:pt idx="8">
                  <c:v>21.804878048780488</c:v>
                </c:pt>
                <c:pt idx="9">
                  <c:v>29.785714285714285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81A-4BDC-948F-192CAE0CA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652992"/>
        <c:axId val="10565781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[1]Watermelon!$B$2</c15:sqref>
                        </c15:formulaRef>
                      </c:ext>
                    </c:extLst>
                    <c:strCache>
                      <c:ptCount val="1"/>
                      <c:pt idx="0">
                        <c:v>Big Beef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2212978678018604"/>
                        <c:y val="-0.1063323855351414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[1]Watermelon!$AA$2:$AA$6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2.2977121375646201E-2</c:v>
                      </c:pt>
                      <c:pt idx="1">
                        <c:v>6.01545188108117E-2</c:v>
                      </c:pt>
                      <c:pt idx="2">
                        <c:v>0.135478463768856</c:v>
                      </c:pt>
                      <c:pt idx="3">
                        <c:v>0.34810729504028798</c:v>
                      </c:pt>
                      <c:pt idx="4">
                        <c:v>0.62689631733057305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[1]Watermelon!$J$2:$J$6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6.8307692307692305</c:v>
                      </c:pt>
                      <c:pt idx="1">
                        <c:v>19.77272727272727</c:v>
                      </c:pt>
                      <c:pt idx="2">
                        <c:v>7.7904761904761903</c:v>
                      </c:pt>
                      <c:pt idx="3">
                        <c:v>14.439669421487604</c:v>
                      </c:pt>
                      <c:pt idx="4">
                        <c:v>19.244720496894409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81A-4BDC-948F-192CAE0CA7B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[1]Watermelon!$B$7</c15:sqref>
                        </c15:formulaRef>
                      </c:ext>
                    </c:extLst>
                    <c:strCache>
                      <c:ptCount val="1"/>
                      <c:pt idx="0">
                        <c:v>German Johnson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20070300399729185"/>
                        <c:y val="-3.282407407407407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[1]Watermelon!$AA$7:$AA$11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6.2745647603412004E-3</c:v>
                      </c:pt>
                      <c:pt idx="1">
                        <c:v>9.0088329712552498E-2</c:v>
                      </c:pt>
                      <c:pt idx="2">
                        <c:v>0.29662111107260197</c:v>
                      </c:pt>
                      <c:pt idx="3">
                        <c:v>1.2260994742768401</c:v>
                      </c:pt>
                      <c:pt idx="4">
                        <c:v>1.59744887474271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[1]Watermelon!$J$7:$J$11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7.5250000000000004</c:v>
                      </c:pt>
                      <c:pt idx="1">
                        <c:v>10.543478260869566</c:v>
                      </c:pt>
                      <c:pt idx="2">
                        <c:v>16.060465116279069</c:v>
                      </c:pt>
                      <c:pt idx="3">
                        <c:v>21.033478260869568</c:v>
                      </c:pt>
                      <c:pt idx="4">
                        <c:v>19.503328509406657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1A-4BDC-948F-192CAE0CA7B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[1]Watermelon!$B$12</c15:sqref>
                        </c15:formulaRef>
                      </c:ext>
                    </c:extLst>
                    <c:strCache>
                      <c:ptCount val="1"/>
                      <c:pt idx="0">
                        <c:v>Red Deuce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8.5260675748864728E-2"/>
                        <c:y val="0.1745640128317293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[1]Watermelon!$AA$12:$AA$15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4.9020408449021897E-3</c:v>
                      </c:pt>
                      <c:pt idx="1">
                        <c:v>0.158134166843443</c:v>
                      </c:pt>
                      <c:pt idx="2">
                        <c:v>0.20844160175566301</c:v>
                      </c:pt>
                      <c:pt idx="3">
                        <c:v>0.57092133434310799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[1]Watermelon!$J$12:$J$15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9.552941176470588</c:v>
                      </c:pt>
                      <c:pt idx="1">
                        <c:v>10.571428571428571</c:v>
                      </c:pt>
                      <c:pt idx="2">
                        <c:v>8.1236842105263154</c:v>
                      </c:pt>
                      <c:pt idx="3">
                        <c:v>16.226086956521737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1A-4BDC-948F-192CAE0CA7BA}"/>
                  </c:ext>
                </c:extLst>
              </c15:ser>
            </c15:filteredScatterSeries>
          </c:ext>
        </c:extLst>
      </c:scatterChart>
      <c:valAx>
        <c:axId val="10536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Convex Hull Volume (m^3)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78128"/>
        <c:crosses val="autoZero"/>
        <c:crossBetween val="midCat"/>
      </c:valAx>
      <c:valAx>
        <c:axId val="10565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Leaves Per 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5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Watermelon</a:t>
            </a:r>
            <a:r>
              <a:rPr lang="en-US" baseline="0"/>
              <a:t> Leaves Per Unit Area Across Volumes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Watermelon!$B$16</c:f>
              <c:strCache>
                <c:ptCount val="1"/>
                <c:pt idx="0">
                  <c:v>Mambo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542475940507437"/>
                  <c:y val="-0.16047317002041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Watermelon!$AA$16:$AA$20</c:f>
              <c:numCache>
                <c:formatCode>General</c:formatCode>
                <c:ptCount val="5"/>
                <c:pt idx="0">
                  <c:v>9.7304083085837396E-3</c:v>
                </c:pt>
                <c:pt idx="1">
                  <c:v>3.6816435736395099E-2</c:v>
                </c:pt>
                <c:pt idx="2">
                  <c:v>1.47322009509588E-2</c:v>
                </c:pt>
                <c:pt idx="3">
                  <c:v>0.98027426474498203</c:v>
                </c:pt>
                <c:pt idx="4">
                  <c:v>2.1754587120343798</c:v>
                </c:pt>
              </c:numCache>
            </c:numRef>
          </c:xVal>
          <c:yVal>
            <c:numRef>
              <c:f>Watermelon!$AB$16:$AB$20</c:f>
              <c:numCache>
                <c:formatCode>General</c:formatCode>
                <c:ptCount val="5"/>
                <c:pt idx="0">
                  <c:v>413.18794224913671</c:v>
                </c:pt>
                <c:pt idx="1">
                  <c:v>637.12415221907588</c:v>
                </c:pt>
                <c:pt idx="2">
                  <c:v>1376.6781960589074</c:v>
                </c:pt>
                <c:pt idx="3">
                  <c:v>443.35748488882905</c:v>
                </c:pt>
                <c:pt idx="4">
                  <c:v>235.28113073002461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A1-404F-8D06-24A7644E4349}"/>
            </c:ext>
          </c:extLst>
        </c:ser>
        <c:ser>
          <c:idx val="4"/>
          <c:order val="4"/>
          <c:tx>
            <c:strRef>
              <c:f>Watermelon!$B$21</c:f>
              <c:strCache>
                <c:ptCount val="1"/>
                <c:pt idx="0">
                  <c:v>Sugar Baby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768532515097504"/>
                  <c:y val="8.5061606882472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Watermelon!$AA$21:$AA$25</c:f>
              <c:numCache>
                <c:formatCode>General</c:formatCode>
                <c:ptCount val="5"/>
                <c:pt idx="0">
                  <c:v>6.1726492031496097E-3</c:v>
                </c:pt>
                <c:pt idx="1">
                  <c:v>3.6816435736395099E-2</c:v>
                </c:pt>
                <c:pt idx="2">
                  <c:v>1.33228880288357E-3</c:v>
                </c:pt>
                <c:pt idx="3">
                  <c:v>1.68543369977987</c:v>
                </c:pt>
                <c:pt idx="4">
                  <c:v>1.1774734671195299</c:v>
                </c:pt>
              </c:numCache>
            </c:numRef>
          </c:xVal>
          <c:yVal>
            <c:numRef>
              <c:f>Watermelon!$AB$21:$AB$25</c:f>
              <c:numCache>
                <c:formatCode>General</c:formatCode>
                <c:ptCount val="5"/>
                <c:pt idx="0">
                  <c:v>1185.066562501552</c:v>
                </c:pt>
                <c:pt idx="1">
                  <c:v>723.40138116540902</c:v>
                </c:pt>
                <c:pt idx="2">
                  <c:v>1648.9208148259872</c:v>
                </c:pt>
                <c:pt idx="3">
                  <c:v>302.12076292830869</c:v>
                </c:pt>
                <c:pt idx="4">
                  <c:v>260.65301002075552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AA1-404F-8D06-24A7644E4349}"/>
            </c:ext>
          </c:extLst>
        </c:ser>
        <c:ser>
          <c:idx val="5"/>
          <c:order val="5"/>
          <c:tx>
            <c:strRef>
              <c:f>Watermelon!$C$16</c:f>
              <c:strCache>
                <c:ptCount val="1"/>
                <c:pt idx="0">
                  <c:v>Watermelon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6853018372703414E-2"/>
                  <c:y val="-8.09364975211431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Watermelon!$AA$16:$AA$25</c:f>
              <c:numCache>
                <c:formatCode>General</c:formatCode>
                <c:ptCount val="10"/>
                <c:pt idx="0">
                  <c:v>9.7304083085837396E-3</c:v>
                </c:pt>
                <c:pt idx="1">
                  <c:v>3.6816435736395099E-2</c:v>
                </c:pt>
                <c:pt idx="2">
                  <c:v>1.47322009509588E-2</c:v>
                </c:pt>
                <c:pt idx="3">
                  <c:v>0.98027426474498203</c:v>
                </c:pt>
                <c:pt idx="4">
                  <c:v>2.1754587120343798</c:v>
                </c:pt>
                <c:pt idx="5">
                  <c:v>6.1726492031496097E-3</c:v>
                </c:pt>
                <c:pt idx="6">
                  <c:v>3.6816435736395099E-2</c:v>
                </c:pt>
                <c:pt idx="7">
                  <c:v>1.33228880288357E-3</c:v>
                </c:pt>
                <c:pt idx="8">
                  <c:v>1.68543369977987</c:v>
                </c:pt>
                <c:pt idx="9">
                  <c:v>1.1774734671195299</c:v>
                </c:pt>
              </c:numCache>
            </c:numRef>
          </c:xVal>
          <c:yVal>
            <c:numRef>
              <c:f>Watermelon!$AB$16:$AB$25</c:f>
              <c:numCache>
                <c:formatCode>General</c:formatCode>
                <c:ptCount val="10"/>
                <c:pt idx="0">
                  <c:v>413.18794224913671</c:v>
                </c:pt>
                <c:pt idx="1">
                  <c:v>637.12415221907588</c:v>
                </c:pt>
                <c:pt idx="2">
                  <c:v>1376.6781960589074</c:v>
                </c:pt>
                <c:pt idx="3">
                  <c:v>443.35748488882905</c:v>
                </c:pt>
                <c:pt idx="4">
                  <c:v>235.28113073002461</c:v>
                </c:pt>
                <c:pt idx="5">
                  <c:v>1185.066562501552</c:v>
                </c:pt>
                <c:pt idx="6">
                  <c:v>723.40138116540902</c:v>
                </c:pt>
                <c:pt idx="7">
                  <c:v>1648.9208148259872</c:v>
                </c:pt>
                <c:pt idx="8">
                  <c:v>302.12076292830869</c:v>
                </c:pt>
                <c:pt idx="9">
                  <c:v>260.65301002075552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AA1-404F-8D06-24A7644E4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381136"/>
        <c:axId val="10472947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[1]Watermelon!$B$2</c15:sqref>
                        </c15:formulaRef>
                      </c:ext>
                    </c:extLst>
                    <c:strCache>
                      <c:ptCount val="1"/>
                      <c:pt idx="0">
                        <c:v>Big Beef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16666666666666666"/>
                        <c:y val="-0.14111840186643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[1]Watermelon!$AA$2:$AA$6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2.2977121375646201E-2</c:v>
                      </c:pt>
                      <c:pt idx="1">
                        <c:v>6.01545188108117E-2</c:v>
                      </c:pt>
                      <c:pt idx="2">
                        <c:v>0.135478463768856</c:v>
                      </c:pt>
                      <c:pt idx="3">
                        <c:v>0.34810729504028798</c:v>
                      </c:pt>
                      <c:pt idx="4">
                        <c:v>0.62689631733057305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[1]Watermelon!$AB$2:$AB$6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398.59415878621343</c:v>
                      </c:pt>
                      <c:pt idx="1">
                        <c:v>405.82489503570235</c:v>
                      </c:pt>
                      <c:pt idx="2">
                        <c:v>817.4055112907987</c:v>
                      </c:pt>
                      <c:pt idx="3">
                        <c:v>1904.6517716042786</c:v>
                      </c:pt>
                      <c:pt idx="4">
                        <c:v>1389.7741420426523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AA1-404F-8D06-24A7644E434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[1]Watermelon!$B$7</c15:sqref>
                        </c15:formulaRef>
                      </c:ext>
                    </c:extLst>
                    <c:strCache>
                      <c:ptCount val="1"/>
                      <c:pt idx="0">
                        <c:v>German Johnson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8.3936570428696358E-2"/>
                        <c:y val="8.8124817731116939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[1]Watermelon!$AA$7:$AA$11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6.2745647603412004E-3</c:v>
                      </c:pt>
                      <c:pt idx="1">
                        <c:v>9.0088329712552498E-2</c:v>
                      </c:pt>
                      <c:pt idx="2">
                        <c:v>0.29662111107260197</c:v>
                      </c:pt>
                      <c:pt idx="3">
                        <c:v>1.2260994742768401</c:v>
                      </c:pt>
                      <c:pt idx="4">
                        <c:v>1.59744887474271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[1]Watermelon!$AB$7:$AB$11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3216.8313126175158</c:v>
                      </c:pt>
                      <c:pt idx="1">
                        <c:v>611.68524429192144</c:v>
                      </c:pt>
                      <c:pt idx="2">
                        <c:v>719.42081664534669</c:v>
                      </c:pt>
                      <c:pt idx="3">
                        <c:v>1629.53346308812</c:v>
                      </c:pt>
                      <c:pt idx="4">
                        <c:v>1340.8685581404707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A1-404F-8D06-24A7644E434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[1]Watermelon!$B$12</c15:sqref>
                        </c15:formulaRef>
                      </c:ext>
                    </c:extLst>
                    <c:strCache>
                      <c:ptCount val="1"/>
                      <c:pt idx="0">
                        <c:v>Red Deuce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0.11879046369203852"/>
                        <c:y val="5.1393263342082239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[1]Watermelon!$AA$12:$AA$15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4.9020408449021897E-3</c:v>
                      </c:pt>
                      <c:pt idx="1">
                        <c:v>0.158134166843443</c:v>
                      </c:pt>
                      <c:pt idx="2">
                        <c:v>0.20844160175566301</c:v>
                      </c:pt>
                      <c:pt idx="3">
                        <c:v>0.57092133434310799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[1]Watermelon!$AB$12:$AB$15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2057.7287713765313</c:v>
                      </c:pt>
                      <c:pt idx="1">
                        <c:v>475.21039711085569</c:v>
                      </c:pt>
                      <c:pt idx="2">
                        <c:v>1041.3054937626343</c:v>
                      </c:pt>
                      <c:pt idx="3">
                        <c:v>773.52163930581298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A1-404F-8D06-24A7644E4349}"/>
                  </c:ext>
                </c:extLst>
              </c15:ser>
            </c15:filteredScatterSeries>
          </c:ext>
        </c:extLst>
      </c:scatterChart>
      <c:valAx>
        <c:axId val="12513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Convex Hull Volume (m^3)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94704"/>
        <c:crosses val="autoZero"/>
        <c:crossBetween val="midCat"/>
      </c:valAx>
      <c:valAx>
        <c:axId val="1047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Leaves Per Unit Area (m^-2)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38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of Convex Hull Volume with Leaf and Shoot Biomass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Biomass!$N$1</c:f>
              <c:strCache>
                <c:ptCount val="1"/>
                <c:pt idx="0">
                  <c:v>Leaf Biomass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429170222691573"/>
                  <c:y val="-5.7256476214946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Biomass!$AA$2:$AA$25</c:f>
              <c:numCache>
                <c:formatCode>General</c:formatCode>
                <c:ptCount val="24"/>
                <c:pt idx="0">
                  <c:v>2.2977121375646201E-2</c:v>
                </c:pt>
                <c:pt idx="1">
                  <c:v>6.2745647603412004E-3</c:v>
                </c:pt>
                <c:pt idx="2">
                  <c:v>4.9020408449021897E-3</c:v>
                </c:pt>
                <c:pt idx="3">
                  <c:v>9.0088329712552498E-2</c:v>
                </c:pt>
                <c:pt idx="4">
                  <c:v>6.01545188108117E-2</c:v>
                </c:pt>
                <c:pt idx="5">
                  <c:v>0.158134166843443</c:v>
                </c:pt>
                <c:pt idx="6">
                  <c:v>0.135478463768856</c:v>
                </c:pt>
                <c:pt idx="7">
                  <c:v>0.29662111107260197</c:v>
                </c:pt>
                <c:pt idx="8">
                  <c:v>0.34810729504028798</c:v>
                </c:pt>
                <c:pt idx="9">
                  <c:v>0.20844160175566301</c:v>
                </c:pt>
                <c:pt idx="10">
                  <c:v>1.2260994742768401</c:v>
                </c:pt>
                <c:pt idx="11">
                  <c:v>0.62689631733057305</c:v>
                </c:pt>
                <c:pt idx="12">
                  <c:v>0.57092133434310799</c:v>
                </c:pt>
                <c:pt idx="13">
                  <c:v>1.59744887474271</c:v>
                </c:pt>
                <c:pt idx="14">
                  <c:v>9.7304083085837396E-3</c:v>
                </c:pt>
                <c:pt idx="15">
                  <c:v>6.1726492031496097E-3</c:v>
                </c:pt>
                <c:pt idx="16">
                  <c:v>3.6816435736395099E-2</c:v>
                </c:pt>
                <c:pt idx="17">
                  <c:v>3.6816435736395099E-2</c:v>
                </c:pt>
                <c:pt idx="18">
                  <c:v>1.33228880288357E-3</c:v>
                </c:pt>
                <c:pt idx="19">
                  <c:v>1.47322009509588E-2</c:v>
                </c:pt>
                <c:pt idx="20">
                  <c:v>0.98027426474498203</c:v>
                </c:pt>
                <c:pt idx="21">
                  <c:v>1.68543369977987</c:v>
                </c:pt>
                <c:pt idx="22">
                  <c:v>1.1774734671195299</c:v>
                </c:pt>
                <c:pt idx="23">
                  <c:v>2.1754587120343798</c:v>
                </c:pt>
              </c:numCache>
            </c:numRef>
          </c:xVal>
          <c:yVal>
            <c:numRef>
              <c:f>Biomass!$N$2:$N$25</c:f>
              <c:numCache>
                <c:formatCode>General</c:formatCode>
                <c:ptCount val="24"/>
                <c:pt idx="0">
                  <c:v>3.64</c:v>
                </c:pt>
                <c:pt idx="1">
                  <c:v>1.4</c:v>
                </c:pt>
                <c:pt idx="2">
                  <c:v>1.26</c:v>
                </c:pt>
                <c:pt idx="3">
                  <c:v>8.7899999999999991</c:v>
                </c:pt>
                <c:pt idx="4">
                  <c:v>7.01</c:v>
                </c:pt>
                <c:pt idx="5">
                  <c:v>17.23</c:v>
                </c:pt>
                <c:pt idx="6">
                  <c:v>26.96</c:v>
                </c:pt>
                <c:pt idx="7">
                  <c:v>31.54</c:v>
                </c:pt>
                <c:pt idx="8">
                  <c:v>72.33</c:v>
                </c:pt>
                <c:pt idx="9">
                  <c:v>48.11</c:v>
                </c:pt>
                <c:pt idx="10">
                  <c:v>197.67</c:v>
                </c:pt>
                <c:pt idx="11">
                  <c:v>144.4</c:v>
                </c:pt>
                <c:pt idx="12">
                  <c:v>85.12</c:v>
                </c:pt>
                <c:pt idx="13">
                  <c:v>315.52999999999997</c:v>
                </c:pt>
                <c:pt idx="14">
                  <c:v>1.81</c:v>
                </c:pt>
                <c:pt idx="15">
                  <c:v>1.1100000000000001</c:v>
                </c:pt>
                <c:pt idx="16">
                  <c:v>11.35</c:v>
                </c:pt>
                <c:pt idx="17">
                  <c:v>8.99</c:v>
                </c:pt>
                <c:pt idx="18">
                  <c:v>1.1499999999999999</c:v>
                </c:pt>
                <c:pt idx="19">
                  <c:v>3.13</c:v>
                </c:pt>
                <c:pt idx="20">
                  <c:v>253.83</c:v>
                </c:pt>
                <c:pt idx="21">
                  <c:v>293.97000000000003</c:v>
                </c:pt>
                <c:pt idx="22">
                  <c:v>245.22</c:v>
                </c:pt>
                <c:pt idx="23">
                  <c:v>404.11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6-42F9-9388-BA3658AFEB9C}"/>
            </c:ext>
          </c:extLst>
        </c:ser>
        <c:ser>
          <c:idx val="1"/>
          <c:order val="1"/>
          <c:tx>
            <c:strRef>
              <c:f>Biomass!$O$1</c:f>
              <c:strCache>
                <c:ptCount val="1"/>
                <c:pt idx="0">
                  <c:v>Shoot Biomass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154264150720624"/>
                  <c:y val="5.50882039819646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Biomass!$AA$2:$AA$25</c:f>
              <c:numCache>
                <c:formatCode>General</c:formatCode>
                <c:ptCount val="24"/>
                <c:pt idx="0">
                  <c:v>2.2977121375646201E-2</c:v>
                </c:pt>
                <c:pt idx="1">
                  <c:v>6.2745647603412004E-3</c:v>
                </c:pt>
                <c:pt idx="2">
                  <c:v>4.9020408449021897E-3</c:v>
                </c:pt>
                <c:pt idx="3">
                  <c:v>9.0088329712552498E-2</c:v>
                </c:pt>
                <c:pt idx="4">
                  <c:v>6.01545188108117E-2</c:v>
                </c:pt>
                <c:pt idx="5">
                  <c:v>0.158134166843443</c:v>
                </c:pt>
                <c:pt idx="6">
                  <c:v>0.135478463768856</c:v>
                </c:pt>
                <c:pt idx="7">
                  <c:v>0.29662111107260197</c:v>
                </c:pt>
                <c:pt idx="8">
                  <c:v>0.34810729504028798</c:v>
                </c:pt>
                <c:pt idx="9">
                  <c:v>0.20844160175566301</c:v>
                </c:pt>
                <c:pt idx="10">
                  <c:v>1.2260994742768401</c:v>
                </c:pt>
                <c:pt idx="11">
                  <c:v>0.62689631733057305</c:v>
                </c:pt>
                <c:pt idx="12">
                  <c:v>0.57092133434310799</c:v>
                </c:pt>
                <c:pt idx="13">
                  <c:v>1.59744887474271</c:v>
                </c:pt>
                <c:pt idx="14">
                  <c:v>9.7304083085837396E-3</c:v>
                </c:pt>
                <c:pt idx="15">
                  <c:v>6.1726492031496097E-3</c:v>
                </c:pt>
                <c:pt idx="16">
                  <c:v>3.6816435736395099E-2</c:v>
                </c:pt>
                <c:pt idx="17">
                  <c:v>3.6816435736395099E-2</c:v>
                </c:pt>
                <c:pt idx="18">
                  <c:v>1.33228880288357E-3</c:v>
                </c:pt>
                <c:pt idx="19">
                  <c:v>1.47322009509588E-2</c:v>
                </c:pt>
                <c:pt idx="20">
                  <c:v>0.98027426474498203</c:v>
                </c:pt>
                <c:pt idx="21">
                  <c:v>1.68543369977987</c:v>
                </c:pt>
                <c:pt idx="22">
                  <c:v>1.1774734671195299</c:v>
                </c:pt>
                <c:pt idx="23">
                  <c:v>2.1754587120343798</c:v>
                </c:pt>
              </c:numCache>
            </c:numRef>
          </c:xVal>
          <c:yVal>
            <c:numRef>
              <c:f>Biomass!$O$2:$O$25</c:f>
              <c:numCache>
                <c:formatCode>General</c:formatCode>
                <c:ptCount val="24"/>
                <c:pt idx="0">
                  <c:v>3.94</c:v>
                </c:pt>
                <c:pt idx="1">
                  <c:v>1.6</c:v>
                </c:pt>
                <c:pt idx="2">
                  <c:v>2.0299999999999998</c:v>
                </c:pt>
                <c:pt idx="3">
                  <c:v>9.15</c:v>
                </c:pt>
                <c:pt idx="4">
                  <c:v>6.4</c:v>
                </c:pt>
                <c:pt idx="5">
                  <c:v>23.21</c:v>
                </c:pt>
                <c:pt idx="6">
                  <c:v>37.04</c:v>
                </c:pt>
                <c:pt idx="7">
                  <c:v>35.01</c:v>
                </c:pt>
                <c:pt idx="8">
                  <c:v>147.52000000000001</c:v>
                </c:pt>
                <c:pt idx="9">
                  <c:v>94.78</c:v>
                </c:pt>
                <c:pt idx="10">
                  <c:v>222.02</c:v>
                </c:pt>
                <c:pt idx="11">
                  <c:v>211.39</c:v>
                </c:pt>
                <c:pt idx="12">
                  <c:v>114.06</c:v>
                </c:pt>
                <c:pt idx="13">
                  <c:v>408.54</c:v>
                </c:pt>
                <c:pt idx="14">
                  <c:v>1.42</c:v>
                </c:pt>
                <c:pt idx="15">
                  <c:v>1.35</c:v>
                </c:pt>
                <c:pt idx="16">
                  <c:v>4.92</c:v>
                </c:pt>
                <c:pt idx="17">
                  <c:v>3.55</c:v>
                </c:pt>
                <c:pt idx="18">
                  <c:v>0.73</c:v>
                </c:pt>
                <c:pt idx="19">
                  <c:v>2.78</c:v>
                </c:pt>
                <c:pt idx="20">
                  <c:v>179.79</c:v>
                </c:pt>
                <c:pt idx="21">
                  <c:v>231.08</c:v>
                </c:pt>
                <c:pt idx="22">
                  <c:v>213.41</c:v>
                </c:pt>
                <c:pt idx="23">
                  <c:v>370.65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26-42F9-9388-BA3658AFEB9C}"/>
            </c:ext>
          </c:extLst>
        </c:ser>
        <c:ser>
          <c:idx val="2"/>
          <c:order val="2"/>
          <c:tx>
            <c:v>Tomato_Leaf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2127895339964926E-2"/>
                  <c:y val="0.17327583311648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Biomass!$AA$2:$AA$15</c:f>
              <c:numCache>
                <c:formatCode>General</c:formatCode>
                <c:ptCount val="14"/>
                <c:pt idx="0">
                  <c:v>2.2977121375646201E-2</c:v>
                </c:pt>
                <c:pt idx="1">
                  <c:v>6.2745647603412004E-3</c:v>
                </c:pt>
                <c:pt idx="2">
                  <c:v>4.9020408449021897E-3</c:v>
                </c:pt>
                <c:pt idx="3">
                  <c:v>9.0088329712552498E-2</c:v>
                </c:pt>
                <c:pt idx="4">
                  <c:v>6.01545188108117E-2</c:v>
                </c:pt>
                <c:pt idx="5">
                  <c:v>0.158134166843443</c:v>
                </c:pt>
                <c:pt idx="6">
                  <c:v>0.135478463768856</c:v>
                </c:pt>
                <c:pt idx="7">
                  <c:v>0.29662111107260197</c:v>
                </c:pt>
                <c:pt idx="8">
                  <c:v>0.34810729504028798</c:v>
                </c:pt>
                <c:pt idx="9">
                  <c:v>0.20844160175566301</c:v>
                </c:pt>
                <c:pt idx="10">
                  <c:v>1.2260994742768401</c:v>
                </c:pt>
                <c:pt idx="11">
                  <c:v>0.62689631733057305</c:v>
                </c:pt>
                <c:pt idx="12">
                  <c:v>0.57092133434310799</c:v>
                </c:pt>
                <c:pt idx="13">
                  <c:v>1.59744887474271</c:v>
                </c:pt>
              </c:numCache>
            </c:numRef>
          </c:xVal>
          <c:yVal>
            <c:numRef>
              <c:f>Biomass!$N$2:$N$15</c:f>
              <c:numCache>
                <c:formatCode>General</c:formatCode>
                <c:ptCount val="14"/>
                <c:pt idx="0">
                  <c:v>3.64</c:v>
                </c:pt>
                <c:pt idx="1">
                  <c:v>1.4</c:v>
                </c:pt>
                <c:pt idx="2">
                  <c:v>1.26</c:v>
                </c:pt>
                <c:pt idx="3">
                  <c:v>8.7899999999999991</c:v>
                </c:pt>
                <c:pt idx="4">
                  <c:v>7.01</c:v>
                </c:pt>
                <c:pt idx="5">
                  <c:v>17.23</c:v>
                </c:pt>
                <c:pt idx="6">
                  <c:v>26.96</c:v>
                </c:pt>
                <c:pt idx="7">
                  <c:v>31.54</c:v>
                </c:pt>
                <c:pt idx="8">
                  <c:v>72.33</c:v>
                </c:pt>
                <c:pt idx="9">
                  <c:v>48.11</c:v>
                </c:pt>
                <c:pt idx="10">
                  <c:v>197.67</c:v>
                </c:pt>
                <c:pt idx="11">
                  <c:v>144.4</c:v>
                </c:pt>
                <c:pt idx="12">
                  <c:v>85.12</c:v>
                </c:pt>
                <c:pt idx="13">
                  <c:v>315.52999999999997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CD-4284-93E4-12EAF1EF5AD6}"/>
            </c:ext>
          </c:extLst>
        </c:ser>
        <c:ser>
          <c:idx val="3"/>
          <c:order val="3"/>
          <c:tx>
            <c:v>Watermelon_Leaf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2767821504343103"/>
                  <c:y val="1.32526459010207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Biomass!$AA$16:$AA$25</c:f>
              <c:numCache>
                <c:formatCode>General</c:formatCode>
                <c:ptCount val="10"/>
                <c:pt idx="0">
                  <c:v>9.7304083085837396E-3</c:v>
                </c:pt>
                <c:pt idx="1">
                  <c:v>6.1726492031496097E-3</c:v>
                </c:pt>
                <c:pt idx="2">
                  <c:v>3.6816435736395099E-2</c:v>
                </c:pt>
                <c:pt idx="3">
                  <c:v>3.6816435736395099E-2</c:v>
                </c:pt>
                <c:pt idx="4">
                  <c:v>1.33228880288357E-3</c:v>
                </c:pt>
                <c:pt idx="5">
                  <c:v>1.47322009509588E-2</c:v>
                </c:pt>
                <c:pt idx="6">
                  <c:v>0.98027426474498203</c:v>
                </c:pt>
                <c:pt idx="7">
                  <c:v>1.68543369977987</c:v>
                </c:pt>
                <c:pt idx="8">
                  <c:v>1.1774734671195299</c:v>
                </c:pt>
                <c:pt idx="9">
                  <c:v>2.1754587120343798</c:v>
                </c:pt>
              </c:numCache>
            </c:numRef>
          </c:xVal>
          <c:yVal>
            <c:numRef>
              <c:f>Biomass!$N$16:$N$25</c:f>
              <c:numCache>
                <c:formatCode>General</c:formatCode>
                <c:ptCount val="10"/>
                <c:pt idx="0">
                  <c:v>1.81</c:v>
                </c:pt>
                <c:pt idx="1">
                  <c:v>1.1100000000000001</c:v>
                </c:pt>
                <c:pt idx="2">
                  <c:v>11.35</c:v>
                </c:pt>
                <c:pt idx="3">
                  <c:v>8.99</c:v>
                </c:pt>
                <c:pt idx="4">
                  <c:v>1.1499999999999999</c:v>
                </c:pt>
                <c:pt idx="5">
                  <c:v>3.13</c:v>
                </c:pt>
                <c:pt idx="6">
                  <c:v>253.83</c:v>
                </c:pt>
                <c:pt idx="7">
                  <c:v>293.97000000000003</c:v>
                </c:pt>
                <c:pt idx="8">
                  <c:v>245.22</c:v>
                </c:pt>
                <c:pt idx="9">
                  <c:v>404.11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CD-4284-93E4-12EAF1EF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88144"/>
        <c:axId val="1253005840"/>
      </c:scatterChart>
      <c:valAx>
        <c:axId val="105558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Convex Hull Volume</a:t>
                </a:r>
                <a:r>
                  <a:rPr lang="en-US" baseline="0"/>
                  <a:t> (m^3)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05840"/>
        <c:crosses val="autoZero"/>
        <c:crossBetween val="midCat"/>
      </c:valAx>
      <c:valAx>
        <c:axId val="12530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8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Bounding Box Area Correlation</a:t>
            </a:r>
            <a:r>
              <a:rPr lang="en-US" baseline="0"/>
              <a:t> with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All_Plants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224671916010496"/>
                  <c:y val="2.2731481481481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Dimensions!$AA$2:$AA$25</c:f>
              <c:numCache>
                <c:formatCode>General</c:formatCode>
                <c:ptCount val="24"/>
                <c:pt idx="0">
                  <c:v>2.2977121375646201E-2</c:v>
                </c:pt>
                <c:pt idx="1">
                  <c:v>6.2745647603412004E-3</c:v>
                </c:pt>
                <c:pt idx="2">
                  <c:v>4.9020408449021897E-3</c:v>
                </c:pt>
                <c:pt idx="3">
                  <c:v>9.0088329712552498E-2</c:v>
                </c:pt>
                <c:pt idx="4">
                  <c:v>6.01545188108117E-2</c:v>
                </c:pt>
                <c:pt idx="5">
                  <c:v>0.158134166843443</c:v>
                </c:pt>
                <c:pt idx="6">
                  <c:v>0.135478463768856</c:v>
                </c:pt>
                <c:pt idx="7">
                  <c:v>0.29662111107260197</c:v>
                </c:pt>
                <c:pt idx="8">
                  <c:v>0.34810729504028798</c:v>
                </c:pt>
                <c:pt idx="9">
                  <c:v>0.20844160175566301</c:v>
                </c:pt>
                <c:pt idx="10">
                  <c:v>1.2260994742768401</c:v>
                </c:pt>
                <c:pt idx="11">
                  <c:v>0.62689631733057305</c:v>
                </c:pt>
                <c:pt idx="12">
                  <c:v>0.57092133434310799</c:v>
                </c:pt>
                <c:pt idx="13">
                  <c:v>1.59744887474271</c:v>
                </c:pt>
                <c:pt idx="14">
                  <c:v>9.7304083085837396E-3</c:v>
                </c:pt>
                <c:pt idx="15">
                  <c:v>6.1726492031496097E-3</c:v>
                </c:pt>
                <c:pt idx="16">
                  <c:v>3.6816435736395099E-2</c:v>
                </c:pt>
                <c:pt idx="17">
                  <c:v>3.6816435736395099E-2</c:v>
                </c:pt>
                <c:pt idx="18">
                  <c:v>1.33228880288357E-3</c:v>
                </c:pt>
                <c:pt idx="19">
                  <c:v>1.47322009509588E-2</c:v>
                </c:pt>
                <c:pt idx="20">
                  <c:v>0.98027426474498203</c:v>
                </c:pt>
                <c:pt idx="21">
                  <c:v>1.68543369977987</c:v>
                </c:pt>
                <c:pt idx="22">
                  <c:v>1.1774734671195299</c:v>
                </c:pt>
                <c:pt idx="23">
                  <c:v>2.1754587120343798</c:v>
                </c:pt>
              </c:numCache>
            </c:numRef>
          </c:xVal>
          <c:yVal>
            <c:numRef>
              <c:f>Dimensions!$AC$2:$AC$25</c:f>
              <c:numCache>
                <c:formatCode>General</c:formatCode>
                <c:ptCount val="24"/>
                <c:pt idx="0">
                  <c:v>0.12688672041986118</c:v>
                </c:pt>
                <c:pt idx="1">
                  <c:v>4.183043066190828E-2</c:v>
                </c:pt>
                <c:pt idx="2">
                  <c:v>5.2650714958070624E-2</c:v>
                </c:pt>
                <c:pt idx="3">
                  <c:v>0.33840357629759682</c:v>
                </c:pt>
                <c:pt idx="4">
                  <c:v>0.71876407298259359</c:v>
                </c:pt>
                <c:pt idx="5">
                  <c:v>0.34273125138133748</c:v>
                </c:pt>
                <c:pt idx="6">
                  <c:v>0.36174219287931919</c:v>
                </c:pt>
                <c:pt idx="7">
                  <c:v>0.55015260369206442</c:v>
                </c:pt>
                <c:pt idx="8">
                  <c:v>0.44712656736373846</c:v>
                </c:pt>
                <c:pt idx="9">
                  <c:v>0.2823750088282394</c:v>
                </c:pt>
                <c:pt idx="10">
                  <c:v>1.3517719283699909</c:v>
                </c:pt>
                <c:pt idx="11">
                  <c:v>0.953100025653839</c:v>
                </c:pt>
                <c:pt idx="12">
                  <c:v>0.70796250179409914</c:v>
                </c:pt>
                <c:pt idx="13">
                  <c:v>2.8152563050389263</c:v>
                </c:pt>
                <c:pt idx="14">
                  <c:v>0.13552343682385956</c:v>
                </c:pt>
                <c:pt idx="15">
                  <c:v>7.5589284633419254E-2</c:v>
                </c:pt>
                <c:pt idx="16">
                  <c:v>0.42787498980760574</c:v>
                </c:pt>
                <c:pt idx="17">
                  <c:v>0.42787498980760574</c:v>
                </c:pt>
                <c:pt idx="18">
                  <c:v>2.7454875148832748E-2</c:v>
                </c:pt>
                <c:pt idx="19">
                  <c:v>0.26701936232047568</c:v>
                </c:pt>
                <c:pt idx="20">
                  <c:v>2.4876125026494185</c:v>
                </c:pt>
                <c:pt idx="21">
                  <c:v>6.8741374226907688</c:v>
                </c:pt>
                <c:pt idx="22">
                  <c:v>5.2654249332845176</c:v>
                </c:pt>
                <c:pt idx="23">
                  <c:v>9.0230157710611802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5-4258-99C9-AE64F23EED9F}"/>
            </c:ext>
          </c:extLst>
        </c:ser>
        <c:ser>
          <c:idx val="1"/>
          <c:order val="1"/>
          <c:tx>
            <c:strRef>
              <c:f>Dimensions!$C$2</c:f>
              <c:strCache>
                <c:ptCount val="1"/>
                <c:pt idx="0">
                  <c:v>Tomato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4520450568678916"/>
                  <c:y val="0.138181321084864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Dimensions!$AA$2:$AA$15</c:f>
              <c:numCache>
                <c:formatCode>General</c:formatCode>
                <c:ptCount val="14"/>
                <c:pt idx="0">
                  <c:v>2.2977121375646201E-2</c:v>
                </c:pt>
                <c:pt idx="1">
                  <c:v>6.2745647603412004E-3</c:v>
                </c:pt>
                <c:pt idx="2">
                  <c:v>4.9020408449021897E-3</c:v>
                </c:pt>
                <c:pt idx="3">
                  <c:v>9.0088329712552498E-2</c:v>
                </c:pt>
                <c:pt idx="4">
                  <c:v>6.01545188108117E-2</c:v>
                </c:pt>
                <c:pt idx="5">
                  <c:v>0.158134166843443</c:v>
                </c:pt>
                <c:pt idx="6">
                  <c:v>0.135478463768856</c:v>
                </c:pt>
                <c:pt idx="7">
                  <c:v>0.29662111107260197</c:v>
                </c:pt>
                <c:pt idx="8">
                  <c:v>0.34810729504028798</c:v>
                </c:pt>
                <c:pt idx="9">
                  <c:v>0.20844160175566301</c:v>
                </c:pt>
                <c:pt idx="10">
                  <c:v>1.2260994742768401</c:v>
                </c:pt>
                <c:pt idx="11">
                  <c:v>0.62689631733057305</c:v>
                </c:pt>
                <c:pt idx="12">
                  <c:v>0.57092133434310799</c:v>
                </c:pt>
                <c:pt idx="13">
                  <c:v>1.59744887474271</c:v>
                </c:pt>
              </c:numCache>
            </c:numRef>
          </c:xVal>
          <c:yVal>
            <c:numRef>
              <c:f>Dimensions!$AC$2:$AC$15</c:f>
              <c:numCache>
                <c:formatCode>General</c:formatCode>
                <c:ptCount val="14"/>
                <c:pt idx="0">
                  <c:v>0.12688672041986118</c:v>
                </c:pt>
                <c:pt idx="1">
                  <c:v>4.183043066190828E-2</c:v>
                </c:pt>
                <c:pt idx="2">
                  <c:v>5.2650714958070624E-2</c:v>
                </c:pt>
                <c:pt idx="3">
                  <c:v>0.33840357629759682</c:v>
                </c:pt>
                <c:pt idx="4">
                  <c:v>0.71876407298259359</c:v>
                </c:pt>
                <c:pt idx="5">
                  <c:v>0.34273125138133748</c:v>
                </c:pt>
                <c:pt idx="6">
                  <c:v>0.36174219287931919</c:v>
                </c:pt>
                <c:pt idx="7">
                  <c:v>0.55015260369206442</c:v>
                </c:pt>
                <c:pt idx="8">
                  <c:v>0.44712656736373846</c:v>
                </c:pt>
                <c:pt idx="9">
                  <c:v>0.2823750088282394</c:v>
                </c:pt>
                <c:pt idx="10">
                  <c:v>1.3517719283699909</c:v>
                </c:pt>
                <c:pt idx="11">
                  <c:v>0.953100025653839</c:v>
                </c:pt>
                <c:pt idx="12">
                  <c:v>0.70796250179409914</c:v>
                </c:pt>
                <c:pt idx="13">
                  <c:v>2.8152563050389263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35-4258-99C9-AE64F23EED9F}"/>
            </c:ext>
          </c:extLst>
        </c:ser>
        <c:ser>
          <c:idx val="2"/>
          <c:order val="2"/>
          <c:tx>
            <c:strRef>
              <c:f>Dimensions!$C$16</c:f>
              <c:strCache>
                <c:ptCount val="1"/>
                <c:pt idx="0">
                  <c:v>Watermelon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775328083989501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Dimensions!$AA$16:$AA$25</c:f>
              <c:numCache>
                <c:formatCode>General</c:formatCode>
                <c:ptCount val="10"/>
                <c:pt idx="0">
                  <c:v>9.7304083085837396E-3</c:v>
                </c:pt>
                <c:pt idx="1">
                  <c:v>6.1726492031496097E-3</c:v>
                </c:pt>
                <c:pt idx="2">
                  <c:v>3.6816435736395099E-2</c:v>
                </c:pt>
                <c:pt idx="3">
                  <c:v>3.6816435736395099E-2</c:v>
                </c:pt>
                <c:pt idx="4">
                  <c:v>1.33228880288357E-3</c:v>
                </c:pt>
                <c:pt idx="5">
                  <c:v>1.47322009509588E-2</c:v>
                </c:pt>
                <c:pt idx="6">
                  <c:v>0.98027426474498203</c:v>
                </c:pt>
                <c:pt idx="7">
                  <c:v>1.68543369977987</c:v>
                </c:pt>
                <c:pt idx="8">
                  <c:v>1.1774734671195299</c:v>
                </c:pt>
                <c:pt idx="9">
                  <c:v>2.1754587120343798</c:v>
                </c:pt>
              </c:numCache>
            </c:numRef>
          </c:xVal>
          <c:yVal>
            <c:numRef>
              <c:f>Dimensions!$AC$16:$AC$25</c:f>
              <c:numCache>
                <c:formatCode>General</c:formatCode>
                <c:ptCount val="10"/>
                <c:pt idx="0">
                  <c:v>0.13552343682385956</c:v>
                </c:pt>
                <c:pt idx="1">
                  <c:v>7.5589284633419254E-2</c:v>
                </c:pt>
                <c:pt idx="2">
                  <c:v>0.42787498980760574</c:v>
                </c:pt>
                <c:pt idx="3">
                  <c:v>0.42787498980760574</c:v>
                </c:pt>
                <c:pt idx="4">
                  <c:v>2.7454875148832748E-2</c:v>
                </c:pt>
                <c:pt idx="5">
                  <c:v>0.26701936232047568</c:v>
                </c:pt>
                <c:pt idx="6">
                  <c:v>2.4876125026494185</c:v>
                </c:pt>
                <c:pt idx="7">
                  <c:v>6.8741374226907688</c:v>
                </c:pt>
                <c:pt idx="8">
                  <c:v>5.2654249332845176</c:v>
                </c:pt>
                <c:pt idx="9">
                  <c:v>9.0230157710611802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35-4258-99C9-AE64F23EE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615856"/>
        <c:axId val="1908067792"/>
      </c:scatterChart>
      <c:valAx>
        <c:axId val="190761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Convex Hull Volume (m^3)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7792"/>
        <c:crosses val="autoZero"/>
        <c:crossBetween val="midCat"/>
      </c:valAx>
      <c:valAx>
        <c:axId val="19080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 Box Area 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1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Bounding Box Volume with Convex Hull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All_Plants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87270341207348"/>
                  <c:y val="-7.44907407407407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Dimensions!$AA$2:$AA$25</c:f>
              <c:numCache>
                <c:formatCode>General</c:formatCode>
                <c:ptCount val="24"/>
                <c:pt idx="0">
                  <c:v>2.2977121375646201E-2</c:v>
                </c:pt>
                <c:pt idx="1">
                  <c:v>6.2745647603412004E-3</c:v>
                </c:pt>
                <c:pt idx="2">
                  <c:v>4.9020408449021897E-3</c:v>
                </c:pt>
                <c:pt idx="3">
                  <c:v>9.0088329712552498E-2</c:v>
                </c:pt>
                <c:pt idx="4">
                  <c:v>6.01545188108117E-2</c:v>
                </c:pt>
                <c:pt idx="5">
                  <c:v>0.158134166843443</c:v>
                </c:pt>
                <c:pt idx="6">
                  <c:v>0.135478463768856</c:v>
                </c:pt>
                <c:pt idx="7">
                  <c:v>0.29662111107260197</c:v>
                </c:pt>
                <c:pt idx="8">
                  <c:v>0.34810729504028798</c:v>
                </c:pt>
                <c:pt idx="9">
                  <c:v>0.20844160175566301</c:v>
                </c:pt>
                <c:pt idx="10">
                  <c:v>1.2260994742768401</c:v>
                </c:pt>
                <c:pt idx="11">
                  <c:v>0.62689631733057305</c:v>
                </c:pt>
                <c:pt idx="12">
                  <c:v>0.57092133434310799</c:v>
                </c:pt>
                <c:pt idx="13">
                  <c:v>1.59744887474271</c:v>
                </c:pt>
                <c:pt idx="14">
                  <c:v>9.7304083085837396E-3</c:v>
                </c:pt>
                <c:pt idx="15">
                  <c:v>6.1726492031496097E-3</c:v>
                </c:pt>
                <c:pt idx="16">
                  <c:v>3.6816435736395099E-2</c:v>
                </c:pt>
                <c:pt idx="17">
                  <c:v>3.6816435736395099E-2</c:v>
                </c:pt>
                <c:pt idx="18">
                  <c:v>1.33228880288357E-3</c:v>
                </c:pt>
                <c:pt idx="19">
                  <c:v>1.47322009509588E-2</c:v>
                </c:pt>
                <c:pt idx="20">
                  <c:v>0.98027426474498203</c:v>
                </c:pt>
                <c:pt idx="21">
                  <c:v>1.68543369977987</c:v>
                </c:pt>
                <c:pt idx="22">
                  <c:v>1.1774734671195299</c:v>
                </c:pt>
                <c:pt idx="23">
                  <c:v>2.1754587120343798</c:v>
                </c:pt>
              </c:numCache>
            </c:numRef>
          </c:xVal>
          <c:yVal>
            <c:numRef>
              <c:f>Dimensions!$AD$2:$AD$25</c:f>
              <c:numCache>
                <c:formatCode>General</c:formatCode>
                <c:ptCount val="24"/>
                <c:pt idx="0">
                  <c:v>5.2346752801886616E-2</c:v>
                </c:pt>
                <c:pt idx="1">
                  <c:v>1.402515721493113E-2</c:v>
                </c:pt>
                <c:pt idx="2">
                  <c:v>1.3081070760311777E-2</c:v>
                </c:pt>
                <c:pt idx="3">
                  <c:v>0.19224707856067738</c:v>
                </c:pt>
                <c:pt idx="4">
                  <c:v>0.20168520947300944</c:v>
                </c:pt>
                <c:pt idx="5">
                  <c:v>0.23202905787206948</c:v>
                </c:pt>
                <c:pt idx="6">
                  <c:v>0.24486329687374472</c:v>
                </c:pt>
                <c:pt idx="7">
                  <c:v>0.50999146831174957</c:v>
                </c:pt>
                <c:pt idx="8">
                  <c:v>0.59386073088937386</c:v>
                </c:pt>
                <c:pt idx="9">
                  <c:v>0.34744833767553024</c:v>
                </c:pt>
                <c:pt idx="10">
                  <c:v>1.9539863443743704</c:v>
                </c:pt>
                <c:pt idx="11">
                  <c:v>1.07201517769691</c:v>
                </c:pt>
                <c:pt idx="12">
                  <c:v>0.83775563936959818</c:v>
                </c:pt>
                <c:pt idx="13">
                  <c:v>3.5795985078018617</c:v>
                </c:pt>
                <c:pt idx="14">
                  <c:v>3.0270570460775765E-2</c:v>
                </c:pt>
                <c:pt idx="15">
                  <c:v>1.4550937635475469E-2</c:v>
                </c:pt>
                <c:pt idx="16">
                  <c:v>0.10454697682038773</c:v>
                </c:pt>
                <c:pt idx="17">
                  <c:v>0.10454697682038773</c:v>
                </c:pt>
                <c:pt idx="18">
                  <c:v>3.5478784285784331E-3</c:v>
                </c:pt>
                <c:pt idx="19">
                  <c:v>6.0172812792007507E-2</c:v>
                </c:pt>
                <c:pt idx="20">
                  <c:v>1.4263140859285599</c:v>
                </c:pt>
                <c:pt idx="21">
                  <c:v>3.915371156635465</c:v>
                </c:pt>
                <c:pt idx="22">
                  <c:v>1.937676397067758</c:v>
                </c:pt>
                <c:pt idx="23">
                  <c:v>4.044115555003378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65-46E3-85C1-4C06890EC69A}"/>
            </c:ext>
          </c:extLst>
        </c:ser>
        <c:ser>
          <c:idx val="1"/>
          <c:order val="1"/>
          <c:tx>
            <c:strRef>
              <c:f>Dimensions!$C$2</c:f>
              <c:strCache>
                <c:ptCount val="1"/>
                <c:pt idx="0">
                  <c:v>Tomato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6497594050743656E-2"/>
                  <c:y val="-1.20257363662875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Dimensions!$AA$2:$AA$15</c:f>
              <c:numCache>
                <c:formatCode>General</c:formatCode>
                <c:ptCount val="14"/>
                <c:pt idx="0">
                  <c:v>2.2977121375646201E-2</c:v>
                </c:pt>
                <c:pt idx="1">
                  <c:v>6.2745647603412004E-3</c:v>
                </c:pt>
                <c:pt idx="2">
                  <c:v>4.9020408449021897E-3</c:v>
                </c:pt>
                <c:pt idx="3">
                  <c:v>9.0088329712552498E-2</c:v>
                </c:pt>
                <c:pt idx="4">
                  <c:v>6.01545188108117E-2</c:v>
                </c:pt>
                <c:pt idx="5">
                  <c:v>0.158134166843443</c:v>
                </c:pt>
                <c:pt idx="6">
                  <c:v>0.135478463768856</c:v>
                </c:pt>
                <c:pt idx="7">
                  <c:v>0.29662111107260197</c:v>
                </c:pt>
                <c:pt idx="8">
                  <c:v>0.34810729504028798</c:v>
                </c:pt>
                <c:pt idx="9">
                  <c:v>0.20844160175566301</c:v>
                </c:pt>
                <c:pt idx="10">
                  <c:v>1.2260994742768401</c:v>
                </c:pt>
                <c:pt idx="11">
                  <c:v>0.62689631733057305</c:v>
                </c:pt>
                <c:pt idx="12">
                  <c:v>0.57092133434310799</c:v>
                </c:pt>
                <c:pt idx="13">
                  <c:v>1.59744887474271</c:v>
                </c:pt>
              </c:numCache>
            </c:numRef>
          </c:xVal>
          <c:yVal>
            <c:numRef>
              <c:f>Dimensions!$AD$2:$AD$15</c:f>
              <c:numCache>
                <c:formatCode>General</c:formatCode>
                <c:ptCount val="14"/>
                <c:pt idx="0">
                  <c:v>5.2346752801886616E-2</c:v>
                </c:pt>
                <c:pt idx="1">
                  <c:v>1.402515721493113E-2</c:v>
                </c:pt>
                <c:pt idx="2">
                  <c:v>1.3081070760311777E-2</c:v>
                </c:pt>
                <c:pt idx="3">
                  <c:v>0.19224707856067738</c:v>
                </c:pt>
                <c:pt idx="4">
                  <c:v>0.20168520947300944</c:v>
                </c:pt>
                <c:pt idx="5">
                  <c:v>0.23202905787206948</c:v>
                </c:pt>
                <c:pt idx="6">
                  <c:v>0.24486329687374472</c:v>
                </c:pt>
                <c:pt idx="7">
                  <c:v>0.50999146831174957</c:v>
                </c:pt>
                <c:pt idx="8">
                  <c:v>0.59386073088937386</c:v>
                </c:pt>
                <c:pt idx="9">
                  <c:v>0.34744833767553024</c:v>
                </c:pt>
                <c:pt idx="10">
                  <c:v>1.9539863443743704</c:v>
                </c:pt>
                <c:pt idx="11">
                  <c:v>1.07201517769691</c:v>
                </c:pt>
                <c:pt idx="12">
                  <c:v>0.83775563936959818</c:v>
                </c:pt>
                <c:pt idx="13">
                  <c:v>3.5795985078018617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65-46E3-85C1-4C06890EC69A}"/>
            </c:ext>
          </c:extLst>
        </c:ser>
        <c:ser>
          <c:idx val="2"/>
          <c:order val="2"/>
          <c:tx>
            <c:strRef>
              <c:f>Dimensions!$C$16</c:f>
              <c:strCache>
                <c:ptCount val="1"/>
                <c:pt idx="0">
                  <c:v>Watermelon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5531714785651791"/>
                  <c:y val="5.513888888888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Dimensions!$AA$16:$AA$25</c:f>
              <c:numCache>
                <c:formatCode>General</c:formatCode>
                <c:ptCount val="10"/>
                <c:pt idx="0">
                  <c:v>9.7304083085837396E-3</c:v>
                </c:pt>
                <c:pt idx="1">
                  <c:v>6.1726492031496097E-3</c:v>
                </c:pt>
                <c:pt idx="2">
                  <c:v>3.6816435736395099E-2</c:v>
                </c:pt>
                <c:pt idx="3">
                  <c:v>3.6816435736395099E-2</c:v>
                </c:pt>
                <c:pt idx="4">
                  <c:v>1.33228880288357E-3</c:v>
                </c:pt>
                <c:pt idx="5">
                  <c:v>1.47322009509588E-2</c:v>
                </c:pt>
                <c:pt idx="6">
                  <c:v>0.98027426474498203</c:v>
                </c:pt>
                <c:pt idx="7">
                  <c:v>1.68543369977987</c:v>
                </c:pt>
                <c:pt idx="8">
                  <c:v>1.1774734671195299</c:v>
                </c:pt>
                <c:pt idx="9">
                  <c:v>2.1754587120343798</c:v>
                </c:pt>
              </c:numCache>
            </c:numRef>
          </c:xVal>
          <c:yVal>
            <c:numRef>
              <c:f>Dimensions!$AD$16:$AD$25</c:f>
              <c:numCache>
                <c:formatCode>General</c:formatCode>
                <c:ptCount val="10"/>
                <c:pt idx="0">
                  <c:v>3.0270570460775765E-2</c:v>
                </c:pt>
                <c:pt idx="1">
                  <c:v>1.4550937635475469E-2</c:v>
                </c:pt>
                <c:pt idx="2">
                  <c:v>0.10454697682038773</c:v>
                </c:pt>
                <c:pt idx="3">
                  <c:v>0.10454697682038773</c:v>
                </c:pt>
                <c:pt idx="4">
                  <c:v>3.5478784285784331E-3</c:v>
                </c:pt>
                <c:pt idx="5">
                  <c:v>6.0172812792007507E-2</c:v>
                </c:pt>
                <c:pt idx="6">
                  <c:v>1.4263140859285599</c:v>
                </c:pt>
                <c:pt idx="7">
                  <c:v>3.915371156635465</c:v>
                </c:pt>
                <c:pt idx="8">
                  <c:v>1.937676397067758</c:v>
                </c:pt>
                <c:pt idx="9">
                  <c:v>4.044115555003378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65-46E3-85C1-4C06890EC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069392"/>
        <c:axId val="1913722480"/>
      </c:scatterChart>
      <c:valAx>
        <c:axId val="159206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Convex Hull Volume (m^3)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22480"/>
        <c:crosses val="autoZero"/>
        <c:crossBetween val="midCat"/>
      </c:valAx>
      <c:valAx>
        <c:axId val="19137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Bounding Box Volume (m^3)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6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Biomass Correlation</a:t>
            </a:r>
            <a:r>
              <a:rPr lang="en-US" baseline="0"/>
              <a:t> with Bounding Box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All_Plants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5512335958005248"/>
                  <c:y val="-9.98213764946048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Dimensions!$AD$2:$AD$25</c:f>
              <c:numCache>
                <c:formatCode>General</c:formatCode>
                <c:ptCount val="24"/>
                <c:pt idx="0">
                  <c:v>5.2346752801886616E-2</c:v>
                </c:pt>
                <c:pt idx="1">
                  <c:v>1.402515721493113E-2</c:v>
                </c:pt>
                <c:pt idx="2">
                  <c:v>1.3081070760311777E-2</c:v>
                </c:pt>
                <c:pt idx="3">
                  <c:v>0.19224707856067738</c:v>
                </c:pt>
                <c:pt idx="4">
                  <c:v>0.20168520947300944</c:v>
                </c:pt>
                <c:pt idx="5">
                  <c:v>0.23202905787206948</c:v>
                </c:pt>
                <c:pt idx="6">
                  <c:v>0.24486329687374472</c:v>
                </c:pt>
                <c:pt idx="7">
                  <c:v>0.50999146831174957</c:v>
                </c:pt>
                <c:pt idx="8">
                  <c:v>0.59386073088937386</c:v>
                </c:pt>
                <c:pt idx="9">
                  <c:v>0.34744833767553024</c:v>
                </c:pt>
                <c:pt idx="10">
                  <c:v>1.9539863443743704</c:v>
                </c:pt>
                <c:pt idx="11">
                  <c:v>1.07201517769691</c:v>
                </c:pt>
                <c:pt idx="12">
                  <c:v>0.83775563936959818</c:v>
                </c:pt>
                <c:pt idx="13">
                  <c:v>3.5795985078018617</c:v>
                </c:pt>
                <c:pt idx="14">
                  <c:v>3.0270570460775765E-2</c:v>
                </c:pt>
                <c:pt idx="15">
                  <c:v>1.4550937635475469E-2</c:v>
                </c:pt>
                <c:pt idx="16">
                  <c:v>0.10454697682038773</c:v>
                </c:pt>
                <c:pt idx="17">
                  <c:v>0.10454697682038773</c:v>
                </c:pt>
                <c:pt idx="18">
                  <c:v>3.5478784285784331E-3</c:v>
                </c:pt>
                <c:pt idx="19">
                  <c:v>6.0172812792007507E-2</c:v>
                </c:pt>
                <c:pt idx="20">
                  <c:v>1.4263140859285599</c:v>
                </c:pt>
                <c:pt idx="21">
                  <c:v>3.915371156635465</c:v>
                </c:pt>
                <c:pt idx="22">
                  <c:v>1.937676397067758</c:v>
                </c:pt>
                <c:pt idx="23">
                  <c:v>4.044115555003378</c:v>
                </c:pt>
              </c:numCache>
            </c:numRef>
          </c:xVal>
          <c:yVal>
            <c:numRef>
              <c:f>Dimensions!$N$2:$N$25</c:f>
              <c:numCache>
                <c:formatCode>General</c:formatCode>
                <c:ptCount val="24"/>
                <c:pt idx="0">
                  <c:v>3.64</c:v>
                </c:pt>
                <c:pt idx="1">
                  <c:v>1.4</c:v>
                </c:pt>
                <c:pt idx="2">
                  <c:v>1.26</c:v>
                </c:pt>
                <c:pt idx="3">
                  <c:v>8.7899999999999991</c:v>
                </c:pt>
                <c:pt idx="4">
                  <c:v>7.01</c:v>
                </c:pt>
                <c:pt idx="5">
                  <c:v>17.23</c:v>
                </c:pt>
                <c:pt idx="6">
                  <c:v>26.96</c:v>
                </c:pt>
                <c:pt idx="7">
                  <c:v>31.54</c:v>
                </c:pt>
                <c:pt idx="8">
                  <c:v>72.33</c:v>
                </c:pt>
                <c:pt idx="9">
                  <c:v>48.11</c:v>
                </c:pt>
                <c:pt idx="10">
                  <c:v>197.67</c:v>
                </c:pt>
                <c:pt idx="11">
                  <c:v>144.4</c:v>
                </c:pt>
                <c:pt idx="12">
                  <c:v>85.12</c:v>
                </c:pt>
                <c:pt idx="13">
                  <c:v>315.52999999999997</c:v>
                </c:pt>
                <c:pt idx="14">
                  <c:v>1.81</c:v>
                </c:pt>
                <c:pt idx="15">
                  <c:v>1.1100000000000001</c:v>
                </c:pt>
                <c:pt idx="16">
                  <c:v>11.35</c:v>
                </c:pt>
                <c:pt idx="17">
                  <c:v>8.99</c:v>
                </c:pt>
                <c:pt idx="18">
                  <c:v>1.1499999999999999</c:v>
                </c:pt>
                <c:pt idx="19">
                  <c:v>3.13</c:v>
                </c:pt>
                <c:pt idx="20">
                  <c:v>253.83</c:v>
                </c:pt>
                <c:pt idx="21">
                  <c:v>293.97000000000003</c:v>
                </c:pt>
                <c:pt idx="22">
                  <c:v>245.22</c:v>
                </c:pt>
                <c:pt idx="23">
                  <c:v>404.11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1-4A1C-904A-E7375588A43E}"/>
            </c:ext>
          </c:extLst>
        </c:ser>
        <c:ser>
          <c:idx val="1"/>
          <c:order val="1"/>
          <c:tx>
            <c:strRef>
              <c:f>Dimensions!$C$2</c:f>
              <c:strCache>
                <c:ptCount val="1"/>
                <c:pt idx="0">
                  <c:v>Tomato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776443569553806"/>
                  <c:y val="0.20028652668416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Dimensions!$AD$2:$AD$15</c:f>
              <c:numCache>
                <c:formatCode>General</c:formatCode>
                <c:ptCount val="14"/>
                <c:pt idx="0">
                  <c:v>5.2346752801886616E-2</c:v>
                </c:pt>
                <c:pt idx="1">
                  <c:v>1.402515721493113E-2</c:v>
                </c:pt>
                <c:pt idx="2">
                  <c:v>1.3081070760311777E-2</c:v>
                </c:pt>
                <c:pt idx="3">
                  <c:v>0.19224707856067738</c:v>
                </c:pt>
                <c:pt idx="4">
                  <c:v>0.20168520947300944</c:v>
                </c:pt>
                <c:pt idx="5">
                  <c:v>0.23202905787206948</c:v>
                </c:pt>
                <c:pt idx="6">
                  <c:v>0.24486329687374472</c:v>
                </c:pt>
                <c:pt idx="7">
                  <c:v>0.50999146831174957</c:v>
                </c:pt>
                <c:pt idx="8">
                  <c:v>0.59386073088937386</c:v>
                </c:pt>
                <c:pt idx="9">
                  <c:v>0.34744833767553024</c:v>
                </c:pt>
                <c:pt idx="10">
                  <c:v>1.9539863443743704</c:v>
                </c:pt>
                <c:pt idx="11">
                  <c:v>1.07201517769691</c:v>
                </c:pt>
                <c:pt idx="12">
                  <c:v>0.83775563936959818</c:v>
                </c:pt>
                <c:pt idx="13">
                  <c:v>3.5795985078018617</c:v>
                </c:pt>
              </c:numCache>
            </c:numRef>
          </c:xVal>
          <c:yVal>
            <c:numRef>
              <c:f>Dimensions!$N$2:$N$15</c:f>
              <c:numCache>
                <c:formatCode>General</c:formatCode>
                <c:ptCount val="14"/>
                <c:pt idx="0">
                  <c:v>3.64</c:v>
                </c:pt>
                <c:pt idx="1">
                  <c:v>1.4</c:v>
                </c:pt>
                <c:pt idx="2">
                  <c:v>1.26</c:v>
                </c:pt>
                <c:pt idx="3">
                  <c:v>8.7899999999999991</c:v>
                </c:pt>
                <c:pt idx="4">
                  <c:v>7.01</c:v>
                </c:pt>
                <c:pt idx="5">
                  <c:v>17.23</c:v>
                </c:pt>
                <c:pt idx="6">
                  <c:v>26.96</c:v>
                </c:pt>
                <c:pt idx="7">
                  <c:v>31.54</c:v>
                </c:pt>
                <c:pt idx="8">
                  <c:v>72.33</c:v>
                </c:pt>
                <c:pt idx="9">
                  <c:v>48.11</c:v>
                </c:pt>
                <c:pt idx="10">
                  <c:v>197.67</c:v>
                </c:pt>
                <c:pt idx="11">
                  <c:v>144.4</c:v>
                </c:pt>
                <c:pt idx="12">
                  <c:v>85.12</c:v>
                </c:pt>
                <c:pt idx="13">
                  <c:v>315.52999999999997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1-4A1C-904A-E7375588A43E}"/>
            </c:ext>
          </c:extLst>
        </c:ser>
        <c:ser>
          <c:idx val="2"/>
          <c:order val="2"/>
          <c:tx>
            <c:strRef>
              <c:f>Dimensions!$C$16</c:f>
              <c:strCache>
                <c:ptCount val="1"/>
                <c:pt idx="0">
                  <c:v>Watermelon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321084864391951E-2"/>
                  <c:y val="-6.62142752989209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Dimensions!$AD$16:$AD$25</c:f>
              <c:numCache>
                <c:formatCode>General</c:formatCode>
                <c:ptCount val="10"/>
                <c:pt idx="0">
                  <c:v>3.0270570460775765E-2</c:v>
                </c:pt>
                <c:pt idx="1">
                  <c:v>1.4550937635475469E-2</c:v>
                </c:pt>
                <c:pt idx="2">
                  <c:v>0.10454697682038773</c:v>
                </c:pt>
                <c:pt idx="3">
                  <c:v>0.10454697682038773</c:v>
                </c:pt>
                <c:pt idx="4">
                  <c:v>3.5478784285784331E-3</c:v>
                </c:pt>
                <c:pt idx="5">
                  <c:v>6.0172812792007507E-2</c:v>
                </c:pt>
                <c:pt idx="6">
                  <c:v>1.4263140859285599</c:v>
                </c:pt>
                <c:pt idx="7">
                  <c:v>3.915371156635465</c:v>
                </c:pt>
                <c:pt idx="8">
                  <c:v>1.937676397067758</c:v>
                </c:pt>
                <c:pt idx="9">
                  <c:v>4.044115555003378</c:v>
                </c:pt>
              </c:numCache>
            </c:numRef>
          </c:xVal>
          <c:yVal>
            <c:numRef>
              <c:f>Dimensions!$N$16:$N$25</c:f>
              <c:numCache>
                <c:formatCode>General</c:formatCode>
                <c:ptCount val="10"/>
                <c:pt idx="0">
                  <c:v>1.81</c:v>
                </c:pt>
                <c:pt idx="1">
                  <c:v>1.1100000000000001</c:v>
                </c:pt>
                <c:pt idx="2">
                  <c:v>11.35</c:v>
                </c:pt>
                <c:pt idx="3">
                  <c:v>8.99</c:v>
                </c:pt>
                <c:pt idx="4">
                  <c:v>1.1499999999999999</c:v>
                </c:pt>
                <c:pt idx="5">
                  <c:v>3.13</c:v>
                </c:pt>
                <c:pt idx="6">
                  <c:v>253.83</c:v>
                </c:pt>
                <c:pt idx="7">
                  <c:v>293.97000000000003</c:v>
                </c:pt>
                <c:pt idx="8">
                  <c:v>245.22</c:v>
                </c:pt>
                <c:pt idx="9">
                  <c:v>404.11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61-4A1C-904A-E7375588A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015536"/>
        <c:axId val="1984923616"/>
      </c:scatterChart>
      <c:valAx>
        <c:axId val="198401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Bounding Box Volume (m^3)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23616"/>
        <c:crosses val="autoZero"/>
        <c:crossBetween val="midCat"/>
      </c:valAx>
      <c:valAx>
        <c:axId val="19849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</a:t>
                </a:r>
                <a:r>
                  <a:rPr lang="en-US" baseline="0"/>
                  <a:t> Biomass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1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Tomato Specific Leaf Area Across Volumes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Tomato!$B$2</c:f>
              <c:strCache>
                <c:ptCount val="1"/>
                <c:pt idx="0">
                  <c:v>Big Beef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3291321399236"/>
                  <c:y val="2.73975648877223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Tomato!$AA$2:$AA$6</c:f>
              <c:numCache>
                <c:formatCode>General</c:formatCode>
                <c:ptCount val="5"/>
                <c:pt idx="0">
                  <c:v>2.2977121375646201E-2</c:v>
                </c:pt>
                <c:pt idx="1">
                  <c:v>6.01545188108117E-2</c:v>
                </c:pt>
                <c:pt idx="2">
                  <c:v>0.135478463768856</c:v>
                </c:pt>
                <c:pt idx="3">
                  <c:v>0.34810729504028798</c:v>
                </c:pt>
                <c:pt idx="4">
                  <c:v>0.62689631733057305</c:v>
                </c:pt>
              </c:numCache>
            </c:numRef>
          </c:xVal>
          <c:yVal>
            <c:numRef>
              <c:f>Tomato!$M$2:$M$6</c:f>
              <c:numCache>
                <c:formatCode>General</c:formatCode>
                <c:ptCount val="5"/>
                <c:pt idx="0">
                  <c:v>99.24</c:v>
                </c:pt>
                <c:pt idx="1">
                  <c:v>109.93</c:v>
                </c:pt>
                <c:pt idx="2">
                  <c:v>281.14</c:v>
                </c:pt>
                <c:pt idx="3">
                  <c:v>87.05</c:v>
                </c:pt>
                <c:pt idx="4">
                  <c:v>158.13999999999999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3-42D1-A8DD-8A784F5AA343}"/>
            </c:ext>
          </c:extLst>
        </c:ser>
        <c:ser>
          <c:idx val="0"/>
          <c:order val="1"/>
          <c:tx>
            <c:strRef>
              <c:f>Tomato!$B$7</c:f>
              <c:strCache>
                <c:ptCount val="1"/>
                <c:pt idx="0">
                  <c:v>German Johnson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560031814410453"/>
                  <c:y val="-8.04586470486809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Tomato!$AA$7:$AA$11</c:f>
              <c:numCache>
                <c:formatCode>General</c:formatCode>
                <c:ptCount val="5"/>
                <c:pt idx="0">
                  <c:v>6.2745647603412004E-3</c:v>
                </c:pt>
                <c:pt idx="1">
                  <c:v>9.0088329712552498E-2</c:v>
                </c:pt>
                <c:pt idx="2">
                  <c:v>0.29662111107260197</c:v>
                </c:pt>
                <c:pt idx="3">
                  <c:v>1.2260994742768401</c:v>
                </c:pt>
                <c:pt idx="4">
                  <c:v>1.59744887474271</c:v>
                </c:pt>
              </c:numCache>
            </c:numRef>
          </c:xVal>
          <c:yVal>
            <c:numRef>
              <c:f>Tomato!$M$7:$M$11</c:f>
              <c:numCache>
                <c:formatCode>General</c:formatCode>
                <c:ptCount val="5"/>
                <c:pt idx="0">
                  <c:v>220.56</c:v>
                </c:pt>
                <c:pt idx="1">
                  <c:v>151.16999999999999</c:v>
                </c:pt>
                <c:pt idx="2">
                  <c:v>243</c:v>
                </c:pt>
                <c:pt idx="3">
                  <c:v>222.35</c:v>
                </c:pt>
                <c:pt idx="4">
                  <c:v>264.82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A3-42D1-A8DD-8A784F5AA343}"/>
            </c:ext>
          </c:extLst>
        </c:ser>
        <c:ser>
          <c:idx val="2"/>
          <c:order val="2"/>
          <c:tx>
            <c:strRef>
              <c:f>Tomato!$B$12</c:f>
              <c:strCache>
                <c:ptCount val="1"/>
                <c:pt idx="0">
                  <c:v>Red Deuce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03980866595867"/>
                  <c:y val="-0.15479111986001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Tomato!$AA$12:$AA$15</c:f>
              <c:numCache>
                <c:formatCode>General</c:formatCode>
                <c:ptCount val="4"/>
                <c:pt idx="0">
                  <c:v>4.9020408449021897E-3</c:v>
                </c:pt>
                <c:pt idx="1">
                  <c:v>0.158134166843443</c:v>
                </c:pt>
                <c:pt idx="2">
                  <c:v>0.20844160175566301</c:v>
                </c:pt>
                <c:pt idx="3">
                  <c:v>0.57092133434310799</c:v>
                </c:pt>
              </c:numCache>
            </c:numRef>
          </c:xVal>
          <c:yVal>
            <c:numRef>
              <c:f>Tomato!$M$12:$M$15</c:f>
              <c:numCache>
                <c:formatCode>General</c:formatCode>
                <c:ptCount val="4"/>
                <c:pt idx="0">
                  <c:v>240.22</c:v>
                </c:pt>
                <c:pt idx="1">
                  <c:v>320.60000000000002</c:v>
                </c:pt>
                <c:pt idx="2">
                  <c:v>308.61</c:v>
                </c:pt>
                <c:pt idx="3">
                  <c:v>182.85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A3-42D1-A8DD-8A784F5AA343}"/>
            </c:ext>
          </c:extLst>
        </c:ser>
        <c:ser>
          <c:idx val="3"/>
          <c:order val="3"/>
          <c:tx>
            <c:strRef>
              <c:f>Tomato!$C$2</c:f>
              <c:strCache>
                <c:ptCount val="1"/>
                <c:pt idx="0">
                  <c:v>Tomato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094514547027454"/>
                  <c:y val="0.112451881014873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Tomato!$AA$2:$AA$15</c:f>
              <c:numCache>
                <c:formatCode>General</c:formatCode>
                <c:ptCount val="14"/>
                <c:pt idx="0">
                  <c:v>2.2977121375646201E-2</c:v>
                </c:pt>
                <c:pt idx="1">
                  <c:v>6.01545188108117E-2</c:v>
                </c:pt>
                <c:pt idx="2">
                  <c:v>0.135478463768856</c:v>
                </c:pt>
                <c:pt idx="3">
                  <c:v>0.34810729504028798</c:v>
                </c:pt>
                <c:pt idx="4">
                  <c:v>0.62689631733057305</c:v>
                </c:pt>
                <c:pt idx="5">
                  <c:v>6.2745647603412004E-3</c:v>
                </c:pt>
                <c:pt idx="6">
                  <c:v>9.0088329712552498E-2</c:v>
                </c:pt>
                <c:pt idx="7">
                  <c:v>0.29662111107260197</c:v>
                </c:pt>
                <c:pt idx="8">
                  <c:v>1.2260994742768401</c:v>
                </c:pt>
                <c:pt idx="9">
                  <c:v>1.59744887474271</c:v>
                </c:pt>
                <c:pt idx="10">
                  <c:v>4.9020408449021897E-3</c:v>
                </c:pt>
                <c:pt idx="11">
                  <c:v>0.158134166843443</c:v>
                </c:pt>
                <c:pt idx="12">
                  <c:v>0.20844160175566301</c:v>
                </c:pt>
                <c:pt idx="13">
                  <c:v>0.57092133434310799</c:v>
                </c:pt>
              </c:numCache>
            </c:numRef>
          </c:xVal>
          <c:yVal>
            <c:numRef>
              <c:f>Tomato!$M$2:$M$15</c:f>
              <c:numCache>
                <c:formatCode>General</c:formatCode>
                <c:ptCount val="14"/>
                <c:pt idx="0">
                  <c:v>99.24</c:v>
                </c:pt>
                <c:pt idx="1">
                  <c:v>109.93</c:v>
                </c:pt>
                <c:pt idx="2">
                  <c:v>281.14</c:v>
                </c:pt>
                <c:pt idx="3">
                  <c:v>87.05</c:v>
                </c:pt>
                <c:pt idx="4">
                  <c:v>158.13999999999999</c:v>
                </c:pt>
                <c:pt idx="5">
                  <c:v>220.56</c:v>
                </c:pt>
                <c:pt idx="6">
                  <c:v>151.16999999999999</c:v>
                </c:pt>
                <c:pt idx="7">
                  <c:v>243</c:v>
                </c:pt>
                <c:pt idx="8">
                  <c:v>222.35</c:v>
                </c:pt>
                <c:pt idx="9">
                  <c:v>264.82</c:v>
                </c:pt>
                <c:pt idx="10">
                  <c:v>240.22</c:v>
                </c:pt>
                <c:pt idx="11">
                  <c:v>320.60000000000002</c:v>
                </c:pt>
                <c:pt idx="12">
                  <c:v>308.61</c:v>
                </c:pt>
                <c:pt idx="13">
                  <c:v>182.85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A3-42D1-A8DD-8A784F5AA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648192"/>
        <c:axId val="1253018736"/>
      </c:scatterChart>
      <c:valAx>
        <c:axId val="10536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Convex Hull Volume</a:t>
                </a:r>
                <a:r>
                  <a:rPr lang="en-US" baseline="0"/>
                  <a:t> (m^3)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18736"/>
        <c:crosses val="autoZero"/>
        <c:crossBetween val="midCat"/>
      </c:valAx>
      <c:valAx>
        <c:axId val="12530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</a:t>
                </a:r>
                <a:r>
                  <a:rPr lang="en-US" baseline="0"/>
                  <a:t> Leaf Area (g/cm^2)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Tomato</a:t>
            </a:r>
            <a:r>
              <a:rPr lang="en-US" baseline="0"/>
              <a:t> Leaf Area Index Across Volumes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Tomato!$B$2</c:f>
              <c:strCache>
                <c:ptCount val="1"/>
                <c:pt idx="0">
                  <c:v>Big Beef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779265909518323"/>
                  <c:y val="-6.43963254593175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Tomato!$AA$2:$AA$6</c:f>
              <c:numCache>
                <c:formatCode>General</c:formatCode>
                <c:ptCount val="5"/>
                <c:pt idx="0">
                  <c:v>2.2977121375646201E-2</c:v>
                </c:pt>
                <c:pt idx="1">
                  <c:v>6.01545188108117E-2</c:v>
                </c:pt>
                <c:pt idx="2">
                  <c:v>0.135478463768856</c:v>
                </c:pt>
                <c:pt idx="3">
                  <c:v>0.34810729504028798</c:v>
                </c:pt>
                <c:pt idx="4">
                  <c:v>0.62689631733057305</c:v>
                </c:pt>
              </c:numCache>
            </c:numRef>
          </c:xVal>
          <c:yVal>
            <c:numRef>
              <c:f>Tomato!$V$2:$V$6</c:f>
              <c:numCache>
                <c:formatCode>General</c:formatCode>
                <c:ptCount val="5"/>
                <c:pt idx="0">
                  <c:v>0.64858379692484469</c:v>
                </c:pt>
                <c:pt idx="1">
                  <c:v>0.35946257274257026</c:v>
                </c:pt>
                <c:pt idx="2">
                  <c:v>3.7870129532874066</c:v>
                </c:pt>
                <c:pt idx="3">
                  <c:v>2.4023055734823648</c:v>
                </c:pt>
                <c:pt idx="4">
                  <c:v>4.0970914897478758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4-4494-A4AF-344ADE588C9B}"/>
            </c:ext>
          </c:extLst>
        </c:ser>
        <c:ser>
          <c:idx val="0"/>
          <c:order val="1"/>
          <c:tx>
            <c:strRef>
              <c:f>Tomato!$B$7</c:f>
              <c:strCache>
                <c:ptCount val="1"/>
                <c:pt idx="0">
                  <c:v>German Johnson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369342850835234"/>
                  <c:y val="5.23622047244094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Tomato!$AA$7:$AA$11</c:f>
              <c:numCache>
                <c:formatCode>General</c:formatCode>
                <c:ptCount val="5"/>
                <c:pt idx="0">
                  <c:v>6.2745647603412004E-3</c:v>
                </c:pt>
                <c:pt idx="1">
                  <c:v>9.0088329712552498E-2</c:v>
                </c:pt>
                <c:pt idx="2">
                  <c:v>0.29662111107260197</c:v>
                </c:pt>
                <c:pt idx="3">
                  <c:v>1.2260994742768401</c:v>
                </c:pt>
                <c:pt idx="4">
                  <c:v>1.59744887474271</c:v>
                </c:pt>
              </c:numCache>
            </c:numRef>
          </c:xVal>
          <c:yVal>
            <c:numRef>
              <c:f>Tomato!$V$7:$V$11</c:f>
              <c:numCache>
                <c:formatCode>General</c:formatCode>
                <c:ptCount val="5"/>
                <c:pt idx="0">
                  <c:v>1.6500100332812075</c:v>
                </c:pt>
                <c:pt idx="1">
                  <c:v>0.83793582387295851</c:v>
                </c:pt>
                <c:pt idx="2">
                  <c:v>2.3952212907687223</c:v>
                </c:pt>
                <c:pt idx="3">
                  <c:v>5.1816764390010546</c:v>
                </c:pt>
                <c:pt idx="4">
                  <c:v>6.6509066077205032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74-4494-A4AF-344ADE588C9B}"/>
            </c:ext>
          </c:extLst>
        </c:ser>
        <c:ser>
          <c:idx val="2"/>
          <c:order val="2"/>
          <c:tx>
            <c:strRef>
              <c:f>Tomato!$B$12</c:f>
              <c:strCache>
                <c:ptCount val="1"/>
                <c:pt idx="0">
                  <c:v>Red Deuce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7072468745145173E-4"/>
                  <c:y val="-4.64752843394575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Tomato!$AA$12:$AA$15</c:f>
              <c:numCache>
                <c:formatCode>General</c:formatCode>
                <c:ptCount val="4"/>
                <c:pt idx="0">
                  <c:v>4.9020408449021897E-3</c:v>
                </c:pt>
                <c:pt idx="1">
                  <c:v>0.158134166843443</c:v>
                </c:pt>
                <c:pt idx="2">
                  <c:v>0.20844160175566301</c:v>
                </c:pt>
                <c:pt idx="3">
                  <c:v>0.57092133434310799</c:v>
                </c:pt>
              </c:numCache>
            </c:numRef>
          </c:xVal>
          <c:yVal>
            <c:numRef>
              <c:f>Tomato!$V$12:$V$15</c:f>
              <c:numCache>
                <c:formatCode>General</c:formatCode>
                <c:ptCount val="4"/>
                <c:pt idx="0">
                  <c:v>1.5340580859105633</c:v>
                </c:pt>
                <c:pt idx="1">
                  <c:v>2.3648943879240956</c:v>
                </c:pt>
                <c:pt idx="2">
                  <c:v>8.7644552983965216</c:v>
                </c:pt>
                <c:pt idx="3">
                  <c:v>3.2259483682503802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74-4494-A4AF-344ADE588C9B}"/>
            </c:ext>
          </c:extLst>
        </c:ser>
        <c:ser>
          <c:idx val="3"/>
          <c:order val="3"/>
          <c:tx>
            <c:strRef>
              <c:f>Tomato!$C$2</c:f>
              <c:strCache>
                <c:ptCount val="1"/>
                <c:pt idx="0">
                  <c:v>Tomato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6299948487747441E-2"/>
                  <c:y val="9.88221784776902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Tomato!$AA$2:$AA$15</c:f>
              <c:numCache>
                <c:formatCode>General</c:formatCode>
                <c:ptCount val="14"/>
                <c:pt idx="0">
                  <c:v>2.2977121375646201E-2</c:v>
                </c:pt>
                <c:pt idx="1">
                  <c:v>6.01545188108117E-2</c:v>
                </c:pt>
                <c:pt idx="2">
                  <c:v>0.135478463768856</c:v>
                </c:pt>
                <c:pt idx="3">
                  <c:v>0.34810729504028798</c:v>
                </c:pt>
                <c:pt idx="4">
                  <c:v>0.62689631733057305</c:v>
                </c:pt>
                <c:pt idx="5">
                  <c:v>6.2745647603412004E-3</c:v>
                </c:pt>
                <c:pt idx="6">
                  <c:v>9.0088329712552498E-2</c:v>
                </c:pt>
                <c:pt idx="7">
                  <c:v>0.29662111107260197</c:v>
                </c:pt>
                <c:pt idx="8">
                  <c:v>1.2260994742768401</c:v>
                </c:pt>
                <c:pt idx="9">
                  <c:v>1.59744887474271</c:v>
                </c:pt>
                <c:pt idx="10">
                  <c:v>4.9020408449021897E-3</c:v>
                </c:pt>
                <c:pt idx="11">
                  <c:v>0.158134166843443</c:v>
                </c:pt>
                <c:pt idx="12">
                  <c:v>0.20844160175566301</c:v>
                </c:pt>
                <c:pt idx="13">
                  <c:v>0.57092133434310799</c:v>
                </c:pt>
              </c:numCache>
            </c:numRef>
          </c:xVal>
          <c:yVal>
            <c:numRef>
              <c:f>Tomato!$V$2:$V$15</c:f>
              <c:numCache>
                <c:formatCode>General</c:formatCode>
                <c:ptCount val="14"/>
                <c:pt idx="0">
                  <c:v>0.64858379692484469</c:v>
                </c:pt>
                <c:pt idx="1">
                  <c:v>0.35946257274257026</c:v>
                </c:pt>
                <c:pt idx="2">
                  <c:v>3.7870129532874066</c:v>
                </c:pt>
                <c:pt idx="3">
                  <c:v>2.4023055734823648</c:v>
                </c:pt>
                <c:pt idx="4">
                  <c:v>4.0970914897478758</c:v>
                </c:pt>
                <c:pt idx="5">
                  <c:v>1.6500100332812075</c:v>
                </c:pt>
                <c:pt idx="6">
                  <c:v>0.83793582387295851</c:v>
                </c:pt>
                <c:pt idx="7">
                  <c:v>2.3952212907687223</c:v>
                </c:pt>
                <c:pt idx="8">
                  <c:v>5.1816764390010546</c:v>
                </c:pt>
                <c:pt idx="9">
                  <c:v>6.6509066077205032</c:v>
                </c:pt>
                <c:pt idx="10">
                  <c:v>1.5340580859105633</c:v>
                </c:pt>
                <c:pt idx="11">
                  <c:v>2.3648943879240956</c:v>
                </c:pt>
                <c:pt idx="12">
                  <c:v>8.7644552983965216</c:v>
                </c:pt>
                <c:pt idx="13">
                  <c:v>3.2259483682503802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74-4494-A4AF-344ADE588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646272"/>
        <c:axId val="1253003856"/>
      </c:scatterChart>
      <c:valAx>
        <c:axId val="105364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Convex</a:t>
                </a:r>
                <a:r>
                  <a:rPr lang="en-US" baseline="0"/>
                  <a:t> Hull Volume (m^3)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03856"/>
        <c:crosses val="autoZero"/>
        <c:crossBetween val="midCat"/>
      </c:valAx>
      <c:valAx>
        <c:axId val="12530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Area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4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2971913557534285"/>
          <c:y val="0.53897965879265097"/>
          <c:w val="0.26820402122631865"/>
          <c:h val="0.394679206765820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Leaves</a:t>
            </a:r>
            <a:r>
              <a:rPr lang="en-US" baseline="0"/>
              <a:t> Per Stem Across Volumes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Tomato!$B$2</c:f>
              <c:strCache>
                <c:ptCount val="1"/>
                <c:pt idx="0">
                  <c:v>Big Beef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561029230320566E-2"/>
                  <c:y val="-6.9295348498104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Tomato!$AA$2:$AA$6</c:f>
              <c:numCache>
                <c:formatCode>General</c:formatCode>
                <c:ptCount val="5"/>
                <c:pt idx="0">
                  <c:v>2.2977121375646201E-2</c:v>
                </c:pt>
                <c:pt idx="1">
                  <c:v>6.01545188108117E-2</c:v>
                </c:pt>
                <c:pt idx="2">
                  <c:v>0.135478463768856</c:v>
                </c:pt>
                <c:pt idx="3">
                  <c:v>0.34810729504028798</c:v>
                </c:pt>
                <c:pt idx="4">
                  <c:v>0.62689631733057305</c:v>
                </c:pt>
              </c:numCache>
            </c:numRef>
          </c:xVal>
          <c:yVal>
            <c:numRef>
              <c:f>Tomato!$J$2:$J$6</c:f>
              <c:numCache>
                <c:formatCode>0.00</c:formatCode>
                <c:ptCount val="5"/>
                <c:pt idx="0">
                  <c:v>6.8307692307692305</c:v>
                </c:pt>
                <c:pt idx="1">
                  <c:v>19.77272727272727</c:v>
                </c:pt>
                <c:pt idx="2">
                  <c:v>7.7904761904761903</c:v>
                </c:pt>
                <c:pt idx="3">
                  <c:v>14.439669421487604</c:v>
                </c:pt>
                <c:pt idx="4">
                  <c:v>19.244720496894409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8-4AEE-A982-90520515F0EC}"/>
            </c:ext>
          </c:extLst>
        </c:ser>
        <c:ser>
          <c:idx val="1"/>
          <c:order val="1"/>
          <c:tx>
            <c:strRef>
              <c:f>Tomato!$B$7</c:f>
              <c:strCache>
                <c:ptCount val="1"/>
                <c:pt idx="0">
                  <c:v>German Johnson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070300399729185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Tomato!$AA$7:$AA$11</c:f>
              <c:numCache>
                <c:formatCode>General</c:formatCode>
                <c:ptCount val="5"/>
                <c:pt idx="0">
                  <c:v>6.2745647603412004E-3</c:v>
                </c:pt>
                <c:pt idx="1">
                  <c:v>9.0088329712552498E-2</c:v>
                </c:pt>
                <c:pt idx="2">
                  <c:v>0.29662111107260197</c:v>
                </c:pt>
                <c:pt idx="3">
                  <c:v>1.2260994742768401</c:v>
                </c:pt>
                <c:pt idx="4">
                  <c:v>1.59744887474271</c:v>
                </c:pt>
              </c:numCache>
            </c:numRef>
          </c:xVal>
          <c:yVal>
            <c:numRef>
              <c:f>Tomato!$J$7:$J$11</c:f>
              <c:numCache>
                <c:formatCode>0.00</c:formatCode>
                <c:ptCount val="5"/>
                <c:pt idx="0">
                  <c:v>7.5250000000000004</c:v>
                </c:pt>
                <c:pt idx="1">
                  <c:v>10.543478260869566</c:v>
                </c:pt>
                <c:pt idx="2">
                  <c:v>16.060465116279069</c:v>
                </c:pt>
                <c:pt idx="3">
                  <c:v>21.033478260869568</c:v>
                </c:pt>
                <c:pt idx="4">
                  <c:v>19.503328509406657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58-4AEE-A982-90520515F0EC}"/>
            </c:ext>
          </c:extLst>
        </c:ser>
        <c:ser>
          <c:idx val="2"/>
          <c:order val="2"/>
          <c:tx>
            <c:strRef>
              <c:f>Tomato!$B$12</c:f>
              <c:strCache>
                <c:ptCount val="1"/>
                <c:pt idx="0">
                  <c:v>Red Deuce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260675748864728E-2"/>
                  <c:y val="0.174564012831729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Tomato!$AA$12:$AA$15</c:f>
              <c:numCache>
                <c:formatCode>General</c:formatCode>
                <c:ptCount val="4"/>
                <c:pt idx="0">
                  <c:v>4.9020408449021897E-3</c:v>
                </c:pt>
                <c:pt idx="1">
                  <c:v>0.158134166843443</c:v>
                </c:pt>
                <c:pt idx="2">
                  <c:v>0.20844160175566301</c:v>
                </c:pt>
                <c:pt idx="3">
                  <c:v>0.57092133434310799</c:v>
                </c:pt>
              </c:numCache>
            </c:numRef>
          </c:xVal>
          <c:yVal>
            <c:numRef>
              <c:f>Tomato!$J$12:$J$15</c:f>
              <c:numCache>
                <c:formatCode>0.00</c:formatCode>
                <c:ptCount val="4"/>
                <c:pt idx="0">
                  <c:v>9.552941176470588</c:v>
                </c:pt>
                <c:pt idx="1">
                  <c:v>10.571428571428571</c:v>
                </c:pt>
                <c:pt idx="2">
                  <c:v>8.1236842105263154</c:v>
                </c:pt>
                <c:pt idx="3">
                  <c:v>16.226086956521737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58-4AEE-A982-90520515F0EC}"/>
            </c:ext>
          </c:extLst>
        </c:ser>
        <c:ser>
          <c:idx val="3"/>
          <c:order val="3"/>
          <c:tx>
            <c:strRef>
              <c:f>Tomato!$C$2</c:f>
              <c:strCache>
                <c:ptCount val="1"/>
                <c:pt idx="0">
                  <c:v>Tomato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4487919779258365E-2"/>
                  <c:y val="-9.91163604549431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Tomato!$AA$2:$AA$15</c:f>
              <c:numCache>
                <c:formatCode>General</c:formatCode>
                <c:ptCount val="14"/>
                <c:pt idx="0">
                  <c:v>2.2977121375646201E-2</c:v>
                </c:pt>
                <c:pt idx="1">
                  <c:v>6.01545188108117E-2</c:v>
                </c:pt>
                <c:pt idx="2">
                  <c:v>0.135478463768856</c:v>
                </c:pt>
                <c:pt idx="3">
                  <c:v>0.34810729504028798</c:v>
                </c:pt>
                <c:pt idx="4">
                  <c:v>0.62689631733057305</c:v>
                </c:pt>
                <c:pt idx="5">
                  <c:v>6.2745647603412004E-3</c:v>
                </c:pt>
                <c:pt idx="6">
                  <c:v>9.0088329712552498E-2</c:v>
                </c:pt>
                <c:pt idx="7">
                  <c:v>0.29662111107260197</c:v>
                </c:pt>
                <c:pt idx="8">
                  <c:v>1.2260994742768401</c:v>
                </c:pt>
                <c:pt idx="9">
                  <c:v>1.59744887474271</c:v>
                </c:pt>
                <c:pt idx="10">
                  <c:v>4.9020408449021897E-3</c:v>
                </c:pt>
                <c:pt idx="11">
                  <c:v>0.158134166843443</c:v>
                </c:pt>
                <c:pt idx="12">
                  <c:v>0.20844160175566301</c:v>
                </c:pt>
                <c:pt idx="13">
                  <c:v>0.57092133434310799</c:v>
                </c:pt>
              </c:numCache>
            </c:numRef>
          </c:xVal>
          <c:yVal>
            <c:numRef>
              <c:f>Tomato!$J$2:$J$15</c:f>
              <c:numCache>
                <c:formatCode>0.00</c:formatCode>
                <c:ptCount val="14"/>
                <c:pt idx="0">
                  <c:v>6.8307692307692305</c:v>
                </c:pt>
                <c:pt idx="1">
                  <c:v>19.77272727272727</c:v>
                </c:pt>
                <c:pt idx="2">
                  <c:v>7.7904761904761903</c:v>
                </c:pt>
                <c:pt idx="3">
                  <c:v>14.439669421487604</c:v>
                </c:pt>
                <c:pt idx="4">
                  <c:v>19.244720496894409</c:v>
                </c:pt>
                <c:pt idx="5">
                  <c:v>7.5250000000000004</c:v>
                </c:pt>
                <c:pt idx="6">
                  <c:v>10.543478260869566</c:v>
                </c:pt>
                <c:pt idx="7">
                  <c:v>16.060465116279069</c:v>
                </c:pt>
                <c:pt idx="8">
                  <c:v>21.033478260869568</c:v>
                </c:pt>
                <c:pt idx="9">
                  <c:v>19.503328509406657</c:v>
                </c:pt>
                <c:pt idx="10">
                  <c:v>9.552941176470588</c:v>
                </c:pt>
                <c:pt idx="11">
                  <c:v>10.571428571428571</c:v>
                </c:pt>
                <c:pt idx="12">
                  <c:v>8.1236842105263154</c:v>
                </c:pt>
                <c:pt idx="13">
                  <c:v>16.226086956521737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58-4AEE-A982-90520515F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652992"/>
        <c:axId val="1056578128"/>
      </c:scatterChart>
      <c:valAx>
        <c:axId val="10536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Convex Hull Volume (m^3)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78128"/>
        <c:crosses val="autoZero"/>
        <c:crossBetween val="midCat"/>
      </c:valAx>
      <c:valAx>
        <c:axId val="10565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Leaves Per 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5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Tomato</a:t>
            </a:r>
            <a:r>
              <a:rPr lang="en-US" baseline="0"/>
              <a:t> Leaves Per Unit Area Across Volumes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Tomato!$B$2</c:f>
              <c:strCache>
                <c:ptCount val="1"/>
                <c:pt idx="0">
                  <c:v>Big Beef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666666666666666"/>
                  <c:y val="-0.1411184018664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Tomato!$AA$2:$AA$6</c:f>
              <c:numCache>
                <c:formatCode>General</c:formatCode>
                <c:ptCount val="5"/>
                <c:pt idx="0">
                  <c:v>2.2977121375646201E-2</c:v>
                </c:pt>
                <c:pt idx="1">
                  <c:v>6.01545188108117E-2</c:v>
                </c:pt>
                <c:pt idx="2">
                  <c:v>0.135478463768856</c:v>
                </c:pt>
                <c:pt idx="3">
                  <c:v>0.34810729504028798</c:v>
                </c:pt>
                <c:pt idx="4">
                  <c:v>0.62689631733057305</c:v>
                </c:pt>
              </c:numCache>
            </c:numRef>
          </c:xVal>
          <c:yVal>
            <c:numRef>
              <c:f>Tomato!$AB$2:$AB$6</c:f>
              <c:numCache>
                <c:formatCode>General</c:formatCode>
                <c:ptCount val="5"/>
                <c:pt idx="0">
                  <c:v>398.59415878621343</c:v>
                </c:pt>
                <c:pt idx="1">
                  <c:v>405.82489503570235</c:v>
                </c:pt>
                <c:pt idx="2">
                  <c:v>817.4055112907987</c:v>
                </c:pt>
                <c:pt idx="3">
                  <c:v>1904.6517716042786</c:v>
                </c:pt>
                <c:pt idx="4">
                  <c:v>1389.7741420426523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6-4F15-97A5-FD0F2D1A840A}"/>
            </c:ext>
          </c:extLst>
        </c:ser>
        <c:ser>
          <c:idx val="1"/>
          <c:order val="1"/>
          <c:tx>
            <c:strRef>
              <c:f>Tomato!$B$7</c:f>
              <c:strCache>
                <c:ptCount val="1"/>
                <c:pt idx="0">
                  <c:v>German Johnson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3936570428696358E-2"/>
                  <c:y val="8.81248177311169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Tomato!$AA$7:$AA$11</c:f>
              <c:numCache>
                <c:formatCode>General</c:formatCode>
                <c:ptCount val="5"/>
                <c:pt idx="0">
                  <c:v>6.2745647603412004E-3</c:v>
                </c:pt>
                <c:pt idx="1">
                  <c:v>9.0088329712552498E-2</c:v>
                </c:pt>
                <c:pt idx="2">
                  <c:v>0.29662111107260197</c:v>
                </c:pt>
                <c:pt idx="3">
                  <c:v>1.2260994742768401</c:v>
                </c:pt>
                <c:pt idx="4">
                  <c:v>1.59744887474271</c:v>
                </c:pt>
              </c:numCache>
            </c:numRef>
          </c:xVal>
          <c:yVal>
            <c:numRef>
              <c:f>Tomato!$AB$7:$AB$11</c:f>
              <c:numCache>
                <c:formatCode>General</c:formatCode>
                <c:ptCount val="5"/>
                <c:pt idx="0">
                  <c:v>3216.8313126175158</c:v>
                </c:pt>
                <c:pt idx="1">
                  <c:v>611.68524429192144</c:v>
                </c:pt>
                <c:pt idx="2">
                  <c:v>719.42081664534669</c:v>
                </c:pt>
                <c:pt idx="3">
                  <c:v>1629.53346308812</c:v>
                </c:pt>
                <c:pt idx="4">
                  <c:v>1340.8685581404707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B6-4F15-97A5-FD0F2D1A840A}"/>
            </c:ext>
          </c:extLst>
        </c:ser>
        <c:ser>
          <c:idx val="2"/>
          <c:order val="2"/>
          <c:tx>
            <c:strRef>
              <c:f>Tomato!$B$12</c:f>
              <c:strCache>
                <c:ptCount val="1"/>
                <c:pt idx="0">
                  <c:v>Red Deuce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879046369203852"/>
                  <c:y val="5.13932633420822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Tomato!$AA$12:$AA$15</c:f>
              <c:numCache>
                <c:formatCode>General</c:formatCode>
                <c:ptCount val="4"/>
                <c:pt idx="0">
                  <c:v>4.9020408449021897E-3</c:v>
                </c:pt>
                <c:pt idx="1">
                  <c:v>0.158134166843443</c:v>
                </c:pt>
                <c:pt idx="2">
                  <c:v>0.20844160175566301</c:v>
                </c:pt>
                <c:pt idx="3">
                  <c:v>0.57092133434310799</c:v>
                </c:pt>
              </c:numCache>
            </c:numRef>
          </c:xVal>
          <c:yVal>
            <c:numRef>
              <c:f>Tomato!$AB$12:$AB$15</c:f>
              <c:numCache>
                <c:formatCode>General</c:formatCode>
                <c:ptCount val="4"/>
                <c:pt idx="0">
                  <c:v>2057.7287713765313</c:v>
                </c:pt>
                <c:pt idx="1">
                  <c:v>475.21039711085569</c:v>
                </c:pt>
                <c:pt idx="2">
                  <c:v>1041.3054937626343</c:v>
                </c:pt>
                <c:pt idx="3">
                  <c:v>773.52163930581298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B6-4F15-97A5-FD0F2D1A840A}"/>
            </c:ext>
          </c:extLst>
        </c:ser>
        <c:ser>
          <c:idx val="3"/>
          <c:order val="3"/>
          <c:tx>
            <c:strRef>
              <c:f>Tomato!$C$2</c:f>
              <c:strCache>
                <c:ptCount val="1"/>
                <c:pt idx="0">
                  <c:v>Tomato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5951224846894145E-2"/>
                  <c:y val="-0.11457604257801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Tomato!$AA$2:$AA$15</c:f>
              <c:numCache>
                <c:formatCode>General</c:formatCode>
                <c:ptCount val="14"/>
                <c:pt idx="0">
                  <c:v>2.2977121375646201E-2</c:v>
                </c:pt>
                <c:pt idx="1">
                  <c:v>6.01545188108117E-2</c:v>
                </c:pt>
                <c:pt idx="2">
                  <c:v>0.135478463768856</c:v>
                </c:pt>
                <c:pt idx="3">
                  <c:v>0.34810729504028798</c:v>
                </c:pt>
                <c:pt idx="4">
                  <c:v>0.62689631733057305</c:v>
                </c:pt>
                <c:pt idx="5">
                  <c:v>6.2745647603412004E-3</c:v>
                </c:pt>
                <c:pt idx="6">
                  <c:v>9.0088329712552498E-2</c:v>
                </c:pt>
                <c:pt idx="7">
                  <c:v>0.29662111107260197</c:v>
                </c:pt>
                <c:pt idx="8">
                  <c:v>1.2260994742768401</c:v>
                </c:pt>
                <c:pt idx="9">
                  <c:v>1.59744887474271</c:v>
                </c:pt>
                <c:pt idx="10">
                  <c:v>4.9020408449021897E-3</c:v>
                </c:pt>
                <c:pt idx="11">
                  <c:v>0.158134166843443</c:v>
                </c:pt>
                <c:pt idx="12">
                  <c:v>0.20844160175566301</c:v>
                </c:pt>
                <c:pt idx="13">
                  <c:v>0.57092133434310799</c:v>
                </c:pt>
              </c:numCache>
            </c:numRef>
          </c:xVal>
          <c:yVal>
            <c:numRef>
              <c:f>Tomato!$AB$2:$AB$15</c:f>
              <c:numCache>
                <c:formatCode>General</c:formatCode>
                <c:ptCount val="14"/>
                <c:pt idx="0">
                  <c:v>398.59415878621343</c:v>
                </c:pt>
                <c:pt idx="1">
                  <c:v>405.82489503570235</c:v>
                </c:pt>
                <c:pt idx="2">
                  <c:v>817.4055112907987</c:v>
                </c:pt>
                <c:pt idx="3">
                  <c:v>1904.6517716042786</c:v>
                </c:pt>
                <c:pt idx="4">
                  <c:v>1389.7741420426523</c:v>
                </c:pt>
                <c:pt idx="5">
                  <c:v>3216.8313126175158</c:v>
                </c:pt>
                <c:pt idx="6">
                  <c:v>611.68524429192144</c:v>
                </c:pt>
                <c:pt idx="7">
                  <c:v>719.42081664534669</c:v>
                </c:pt>
                <c:pt idx="8">
                  <c:v>1629.53346308812</c:v>
                </c:pt>
                <c:pt idx="9">
                  <c:v>1340.8685581404707</c:v>
                </c:pt>
                <c:pt idx="10">
                  <c:v>2057.7287713765313</c:v>
                </c:pt>
                <c:pt idx="11">
                  <c:v>475.21039711085569</c:v>
                </c:pt>
                <c:pt idx="12">
                  <c:v>1041.3054937626343</c:v>
                </c:pt>
                <c:pt idx="13">
                  <c:v>773.52163930581298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B6-4F15-97A5-FD0F2D1A8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381136"/>
        <c:axId val="1047294704"/>
      </c:scatterChart>
      <c:valAx>
        <c:axId val="12513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Convex Hull Volume (m^3)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94704"/>
        <c:crosses val="autoZero"/>
        <c:crossBetween val="midCat"/>
      </c:valAx>
      <c:valAx>
        <c:axId val="1047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Leaves Per Unit Area (m^-2)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38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27</xdr:row>
      <xdr:rowOff>138112</xdr:rowOff>
    </xdr:from>
    <xdr:to>
      <xdr:col>10</xdr:col>
      <xdr:colOff>76199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454D2-D31D-45C5-9605-BDA0566E3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27</xdr:row>
      <xdr:rowOff>142875</xdr:rowOff>
    </xdr:from>
    <xdr:to>
      <xdr:col>21</xdr:col>
      <xdr:colOff>838200</xdr:colOff>
      <xdr:row>48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D21CC-AB6B-4895-B299-86AEE2AFF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2378</xdr:colOff>
      <xdr:row>25</xdr:row>
      <xdr:rowOff>161925</xdr:rowOff>
    </xdr:from>
    <xdr:to>
      <xdr:col>8</xdr:col>
      <xdr:colOff>476249</xdr:colOff>
      <xdr:row>41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C646A-1B9A-BEE8-1F7A-F8BBBA2C4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297656</xdr:colOff>
      <xdr:row>25</xdr:row>
      <xdr:rowOff>161925</xdr:rowOff>
    </xdr:from>
    <xdr:to>
      <xdr:col>18</xdr:col>
      <xdr:colOff>300038</xdr:colOff>
      <xdr:row>41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4BDC3-361D-7F55-7CFF-18DE328DF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7143</xdr:colOff>
      <xdr:row>41</xdr:row>
      <xdr:rowOff>171450</xdr:rowOff>
    </xdr:from>
    <xdr:to>
      <xdr:col>8</xdr:col>
      <xdr:colOff>45243</xdr:colOff>
      <xdr:row>57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C4CA1C-1DB3-20E3-0E78-BA2292CB8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123823</xdr:colOff>
      <xdr:row>26</xdr:row>
      <xdr:rowOff>23812</xdr:rowOff>
    </xdr:from>
    <xdr:to>
      <xdr:col>28</xdr:col>
      <xdr:colOff>285750</xdr:colOff>
      <xdr:row>40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F63CD-D687-4D8F-A458-0EFFE3636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381000</xdr:colOff>
      <xdr:row>25</xdr:row>
      <xdr:rowOff>185737</xdr:rowOff>
    </xdr:from>
    <xdr:to>
      <xdr:col>39</xdr:col>
      <xdr:colOff>400050</xdr:colOff>
      <xdr:row>40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DD1F9-03A9-4B1B-B73B-3EA463567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152399</xdr:colOff>
      <xdr:row>42</xdr:row>
      <xdr:rowOff>109537</xdr:rowOff>
    </xdr:from>
    <xdr:to>
      <xdr:col>29</xdr:col>
      <xdr:colOff>238124</xdr:colOff>
      <xdr:row>56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E1824B-FFDD-4173-BB32-8C2290DC3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133350</xdr:colOff>
      <xdr:row>42</xdr:row>
      <xdr:rowOff>71437</xdr:rowOff>
    </xdr:from>
    <xdr:to>
      <xdr:col>37</xdr:col>
      <xdr:colOff>438150</xdr:colOff>
      <xdr:row>56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23E4ED-AFED-453C-B72F-DCB271D0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123823</xdr:colOff>
      <xdr:row>26</xdr:row>
      <xdr:rowOff>23812</xdr:rowOff>
    </xdr:from>
    <xdr:to>
      <xdr:col>28</xdr:col>
      <xdr:colOff>285750</xdr:colOff>
      <xdr:row>40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B4168-EAF3-436C-B184-C0732A466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381000</xdr:colOff>
      <xdr:row>25</xdr:row>
      <xdr:rowOff>185737</xdr:rowOff>
    </xdr:from>
    <xdr:to>
      <xdr:col>39</xdr:col>
      <xdr:colOff>400050</xdr:colOff>
      <xdr:row>40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732B1-F966-42CB-87E6-12C18E98E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152399</xdr:colOff>
      <xdr:row>42</xdr:row>
      <xdr:rowOff>109537</xdr:rowOff>
    </xdr:from>
    <xdr:to>
      <xdr:col>29</xdr:col>
      <xdr:colOff>238124</xdr:colOff>
      <xdr:row>56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5818C0-BFCE-4AF0-B1A3-3CC7B9DF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133350</xdr:colOff>
      <xdr:row>42</xdr:row>
      <xdr:rowOff>71437</xdr:rowOff>
    </xdr:from>
    <xdr:to>
      <xdr:col>41</xdr:col>
      <xdr:colOff>76200</xdr:colOff>
      <xdr:row>56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56FA56-789C-4E65-98D8-93B2E5336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teven\Downloads\parameter_charts.xlsx" TargetMode="External"/><Relationship Id="rId1" Type="http://schemas.openxmlformats.org/officeDocument/2006/relationships/externalLinkPath" Target="/Users/Steven/Downloads/parameter_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omass"/>
      <sheetName val="Tomato"/>
      <sheetName val="Watermelon"/>
    </sheetNames>
    <sheetDataSet>
      <sheetData sheetId="0">
        <row r="1">
          <cell r="N1" t="str">
            <v>Leaf Biomass (g)</v>
          </cell>
        </row>
      </sheetData>
      <sheetData sheetId="1">
        <row r="2">
          <cell r="B2" t="str">
            <v>Big Beef</v>
          </cell>
        </row>
      </sheetData>
      <sheetData sheetId="2">
        <row r="2">
          <cell r="B2" t="str">
            <v>Big Beef</v>
          </cell>
          <cell r="D2">
            <v>0</v>
          </cell>
          <cell r="J2">
            <v>6.8307692307692305</v>
          </cell>
          <cell r="M2">
            <v>99.24</v>
          </cell>
          <cell r="V2">
            <v>0.64858379692484469</v>
          </cell>
          <cell r="AA2">
            <v>2.2977121375646201E-2</v>
          </cell>
          <cell r="AB2">
            <v>398.59415878621343</v>
          </cell>
        </row>
        <row r="3">
          <cell r="D3">
            <v>2</v>
          </cell>
          <cell r="J3">
            <v>19.77272727272727</v>
          </cell>
          <cell r="M3">
            <v>109.93</v>
          </cell>
          <cell r="V3">
            <v>0.35946257274257026</v>
          </cell>
          <cell r="AA3">
            <v>6.01545188108117E-2</v>
          </cell>
          <cell r="AB3">
            <v>405.82489503570235</v>
          </cell>
        </row>
        <row r="4">
          <cell r="D4">
            <v>5</v>
          </cell>
          <cell r="J4">
            <v>7.7904761904761903</v>
          </cell>
          <cell r="M4">
            <v>281.14</v>
          </cell>
          <cell r="V4">
            <v>3.7870129532874066</v>
          </cell>
          <cell r="AA4">
            <v>0.135478463768856</v>
          </cell>
          <cell r="AB4">
            <v>817.4055112907987</v>
          </cell>
        </row>
        <row r="5">
          <cell r="D5">
            <v>10</v>
          </cell>
          <cell r="J5">
            <v>14.439669421487604</v>
          </cell>
          <cell r="M5">
            <v>87.05</v>
          </cell>
          <cell r="V5">
            <v>2.4023055734823648</v>
          </cell>
          <cell r="AA5">
            <v>0.34810729504028798</v>
          </cell>
          <cell r="AB5">
            <v>1904.6517716042786</v>
          </cell>
        </row>
        <row r="6">
          <cell r="D6">
            <v>15</v>
          </cell>
          <cell r="J6">
            <v>19.244720496894409</v>
          </cell>
          <cell r="M6">
            <v>158.13999999999999</v>
          </cell>
          <cell r="V6">
            <v>4.0970914897478758</v>
          </cell>
          <cell r="AA6">
            <v>0.62689631733057305</v>
          </cell>
          <cell r="AB6">
            <v>1389.7741420426523</v>
          </cell>
        </row>
        <row r="7">
          <cell r="B7" t="str">
            <v>German Johnson</v>
          </cell>
          <cell r="D7">
            <v>0</v>
          </cell>
          <cell r="J7">
            <v>7.5250000000000004</v>
          </cell>
          <cell r="M7">
            <v>220.56</v>
          </cell>
          <cell r="V7">
            <v>1.6500100332812075</v>
          </cell>
          <cell r="AA7">
            <v>6.2745647603412004E-3</v>
          </cell>
          <cell r="AB7">
            <v>3216.8313126175158</v>
          </cell>
        </row>
        <row r="8">
          <cell r="D8">
            <v>2</v>
          </cell>
          <cell r="J8">
            <v>10.543478260869566</v>
          </cell>
          <cell r="M8">
            <v>151.16999999999999</v>
          </cell>
          <cell r="V8">
            <v>0.83793582387295851</v>
          </cell>
          <cell r="AA8">
            <v>9.0088329712552498E-2</v>
          </cell>
          <cell r="AB8">
            <v>611.68524429192144</v>
          </cell>
        </row>
        <row r="9">
          <cell r="D9">
            <v>5</v>
          </cell>
          <cell r="J9">
            <v>16.060465116279069</v>
          </cell>
          <cell r="M9">
            <v>243</v>
          </cell>
          <cell r="V9">
            <v>2.3952212907687223</v>
          </cell>
          <cell r="AA9">
            <v>0.29662111107260197</v>
          </cell>
          <cell r="AB9">
            <v>719.42081664534669</v>
          </cell>
        </row>
        <row r="10">
          <cell r="D10">
            <v>10</v>
          </cell>
          <cell r="J10">
            <v>21.033478260869568</v>
          </cell>
          <cell r="M10">
            <v>222.35</v>
          </cell>
          <cell r="V10">
            <v>5.1816764390010546</v>
          </cell>
          <cell r="AA10">
            <v>1.2260994742768401</v>
          </cell>
          <cell r="AB10">
            <v>1629.53346308812</v>
          </cell>
        </row>
        <row r="11">
          <cell r="D11">
            <v>15</v>
          </cell>
          <cell r="J11">
            <v>19.503328509406657</v>
          </cell>
          <cell r="M11">
            <v>264.82</v>
          </cell>
          <cell r="V11">
            <v>6.6509066077205032</v>
          </cell>
          <cell r="AA11">
            <v>1.59744887474271</v>
          </cell>
          <cell r="AB11">
            <v>1340.8685581404707</v>
          </cell>
        </row>
        <row r="12">
          <cell r="B12" t="str">
            <v>Red Deuce</v>
          </cell>
          <cell r="D12">
            <v>0</v>
          </cell>
          <cell r="J12">
            <v>9.552941176470588</v>
          </cell>
          <cell r="M12">
            <v>240.22</v>
          </cell>
          <cell r="V12">
            <v>1.5340580859105633</v>
          </cell>
          <cell r="AA12">
            <v>4.9020408449021897E-3</v>
          </cell>
          <cell r="AB12">
            <v>2057.7287713765313</v>
          </cell>
        </row>
        <row r="13">
          <cell r="D13">
            <v>5</v>
          </cell>
          <cell r="J13">
            <v>10.571428571428571</v>
          </cell>
          <cell r="M13">
            <v>320.60000000000002</v>
          </cell>
          <cell r="V13">
            <v>2.3648943879240956</v>
          </cell>
          <cell r="AA13">
            <v>0.158134166843443</v>
          </cell>
          <cell r="AB13">
            <v>475.21039711085569</v>
          </cell>
        </row>
        <row r="14">
          <cell r="D14">
            <v>10</v>
          </cell>
          <cell r="J14">
            <v>8.1236842105263154</v>
          </cell>
          <cell r="M14">
            <v>308.61</v>
          </cell>
          <cell r="V14">
            <v>8.7644552983965216</v>
          </cell>
          <cell r="AA14">
            <v>0.20844160175566301</v>
          </cell>
          <cell r="AB14">
            <v>1041.3054937626343</v>
          </cell>
        </row>
        <row r="15">
          <cell r="D15">
            <v>15</v>
          </cell>
          <cell r="J15">
            <v>16.226086956521737</v>
          </cell>
          <cell r="M15">
            <v>182.85</v>
          </cell>
          <cell r="V15">
            <v>3.2259483682503802</v>
          </cell>
          <cell r="AA15">
            <v>0.57092133434310799</v>
          </cell>
          <cell r="AB15">
            <v>773.52163930581298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35D3-0854-47CE-9CB7-E8E8AED77E6E}">
  <dimension ref="A1:AD25"/>
  <sheetViews>
    <sheetView tabSelected="1" topLeftCell="Q1" workbookViewId="0">
      <selection activeCell="AE8" sqref="AE8"/>
    </sheetView>
  </sheetViews>
  <sheetFormatPr defaultRowHeight="14.25" x14ac:dyDescent="0.45"/>
  <cols>
    <col min="5" max="5" width="13.86328125" bestFit="1" customWidth="1"/>
    <col min="6" max="6" width="9.1328125" customWidth="1"/>
    <col min="7" max="7" width="9.1328125" style="1" customWidth="1"/>
    <col min="8" max="9" width="9.1328125" customWidth="1"/>
    <col min="10" max="10" width="9.1328125" style="4" customWidth="1"/>
    <col min="11" max="19" width="9.1328125" customWidth="1"/>
    <col min="20" max="20" width="13.59765625" customWidth="1"/>
    <col min="21" max="21" width="9.1328125" customWidth="1"/>
    <col min="22" max="22" width="13.73046875" customWidth="1"/>
    <col min="23" max="27" width="14.73046875" bestFit="1" customWidth="1"/>
  </cols>
  <sheetData>
    <row r="1" spans="1:3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2" t="s">
        <v>9</v>
      </c>
      <c r="K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20</v>
      </c>
      <c r="V1" s="3" t="s">
        <v>21</v>
      </c>
      <c r="W1" s="3" t="s">
        <v>22</v>
      </c>
      <c r="X1" t="s">
        <v>23</v>
      </c>
      <c r="Y1" s="3" t="s">
        <v>24</v>
      </c>
      <c r="Z1" t="s">
        <v>25</v>
      </c>
      <c r="AA1" t="s">
        <v>26</v>
      </c>
      <c r="AB1" s="3" t="s">
        <v>27</v>
      </c>
      <c r="AC1" t="s">
        <v>47</v>
      </c>
      <c r="AD1" t="s">
        <v>48</v>
      </c>
    </row>
    <row r="2" spans="1:30" x14ac:dyDescent="0.45">
      <c r="A2" t="s">
        <v>28</v>
      </c>
      <c r="B2" t="s">
        <v>29</v>
      </c>
      <c r="C2" t="s">
        <v>30</v>
      </c>
      <c r="D2">
        <v>0</v>
      </c>
      <c r="E2" t="s">
        <v>31</v>
      </c>
      <c r="F2">
        <v>111</v>
      </c>
      <c r="G2" s="1">
        <v>22.2</v>
      </c>
      <c r="H2">
        <v>13</v>
      </c>
      <c r="I2" s="1">
        <v>3.25</v>
      </c>
      <c r="J2" s="4">
        <f>G2/I2</f>
        <v>6.8307692307692305</v>
      </c>
      <c r="K2">
        <v>3</v>
      </c>
      <c r="L2">
        <v>0</v>
      </c>
      <c r="M2">
        <v>99.24</v>
      </c>
      <c r="N2">
        <v>3.64</v>
      </c>
      <c r="O2">
        <v>3.94</v>
      </c>
      <c r="P2">
        <v>0</v>
      </c>
      <c r="Q2">
        <v>0</v>
      </c>
      <c r="R2">
        <v>0</v>
      </c>
      <c r="S2">
        <v>0</v>
      </c>
      <c r="T2">
        <f>N2+O2</f>
        <v>7.58</v>
      </c>
      <c r="U2">
        <f>M2*N2</f>
        <v>361.23359999999997</v>
      </c>
      <c r="V2">
        <f>U2/(AA2/Y2*10000)</f>
        <v>0.64858379692484469</v>
      </c>
      <c r="W2">
        <v>0.34375</v>
      </c>
      <c r="X2" s="5">
        <v>0.36912500485777799</v>
      </c>
      <c r="Y2" s="5">
        <v>0.41254713360605499</v>
      </c>
      <c r="Z2">
        <v>6.6E-3</v>
      </c>
      <c r="AA2" s="5">
        <v>2.2977121375646201E-2</v>
      </c>
      <c r="AB2">
        <f>G2/(AA2/Y2)</f>
        <v>398.59415878621343</v>
      </c>
      <c r="AC2">
        <f>W2*X2</f>
        <v>0.12688672041986118</v>
      </c>
      <c r="AD2">
        <f>W2*X2*Y2</f>
        <v>5.2346752801886616E-2</v>
      </c>
    </row>
    <row r="3" spans="1:30" x14ac:dyDescent="0.45">
      <c r="A3" t="s">
        <v>32</v>
      </c>
      <c r="B3" t="s">
        <v>33</v>
      </c>
      <c r="C3" t="s">
        <v>30</v>
      </c>
      <c r="D3">
        <v>0</v>
      </c>
      <c r="E3" t="s">
        <v>31</v>
      </c>
      <c r="F3">
        <v>301</v>
      </c>
      <c r="G3" s="1">
        <v>60.2</v>
      </c>
      <c r="H3">
        <v>32</v>
      </c>
      <c r="I3" s="1">
        <v>8</v>
      </c>
      <c r="J3" s="4">
        <f>G3/I3</f>
        <v>7.5250000000000004</v>
      </c>
      <c r="K3">
        <v>11</v>
      </c>
      <c r="L3">
        <v>0</v>
      </c>
      <c r="M3">
        <v>220.56</v>
      </c>
      <c r="N3">
        <v>1.4</v>
      </c>
      <c r="O3">
        <v>1.6</v>
      </c>
      <c r="P3">
        <v>0.16</v>
      </c>
      <c r="Q3">
        <v>0</v>
      </c>
      <c r="R3">
        <v>0</v>
      </c>
      <c r="S3">
        <v>0</v>
      </c>
      <c r="T3">
        <f>N3+O3</f>
        <v>3</v>
      </c>
      <c r="U3">
        <f>M3*N3</f>
        <v>308.78399999999999</v>
      </c>
      <c r="V3">
        <f>U3/(AA3/Y3*10000)</f>
        <v>1.6500100332812075</v>
      </c>
      <c r="W3">
        <v>0.203125</v>
      </c>
      <c r="X3" s="5">
        <v>0.20593442787401001</v>
      </c>
      <c r="Y3" s="5">
        <v>0.33528598661315601</v>
      </c>
      <c r="Z3">
        <v>2.7680000000000001E-3</v>
      </c>
      <c r="AA3">
        <v>6.2745647603412004E-3</v>
      </c>
      <c r="AB3">
        <f t="shared" ref="AB3:AB25" si="0">G3/(AA3/Y3)</f>
        <v>3216.8313126175158</v>
      </c>
      <c r="AC3">
        <f t="shared" ref="AC3:AC25" si="1">W3*X3</f>
        <v>4.183043066190828E-2</v>
      </c>
      <c r="AD3">
        <f t="shared" ref="AD3:AD25" si="2">W3*X3*Y3</f>
        <v>1.402515721493113E-2</v>
      </c>
    </row>
    <row r="4" spans="1:30" x14ac:dyDescent="0.45">
      <c r="A4" t="s">
        <v>37</v>
      </c>
      <c r="B4" t="s">
        <v>38</v>
      </c>
      <c r="C4" t="s">
        <v>30</v>
      </c>
      <c r="D4">
        <v>0</v>
      </c>
      <c r="E4" t="s">
        <v>31</v>
      </c>
      <c r="F4">
        <v>203</v>
      </c>
      <c r="G4" s="1">
        <v>40.6</v>
      </c>
      <c r="H4">
        <v>17</v>
      </c>
      <c r="I4" s="1">
        <v>4.25</v>
      </c>
      <c r="J4" s="4">
        <f>G4/I4</f>
        <v>9.552941176470588</v>
      </c>
      <c r="K4">
        <v>5</v>
      </c>
      <c r="L4">
        <v>1</v>
      </c>
      <c r="M4">
        <v>240.22</v>
      </c>
      <c r="N4">
        <v>1.26</v>
      </c>
      <c r="O4">
        <v>2.0299999999999998</v>
      </c>
      <c r="P4">
        <v>0.02</v>
      </c>
      <c r="Q4">
        <v>0</v>
      </c>
      <c r="R4">
        <v>0</v>
      </c>
      <c r="S4">
        <v>3.73</v>
      </c>
      <c r="T4">
        <f>N4+O4</f>
        <v>3.29</v>
      </c>
      <c r="U4">
        <f>M4*N4</f>
        <v>302.67720000000003</v>
      </c>
      <c r="V4">
        <f>U4/(AA4/Y4*10000)</f>
        <v>1.5340580859105633</v>
      </c>
      <c r="W4">
        <v>0.28125</v>
      </c>
      <c r="X4" s="5">
        <v>0.18720254207313999</v>
      </c>
      <c r="Y4" s="5">
        <v>0.24845001194626001</v>
      </c>
      <c r="Z4">
        <v>3.0639999999999999E-3</v>
      </c>
      <c r="AA4">
        <v>4.9020408449021897E-3</v>
      </c>
      <c r="AB4">
        <f t="shared" si="0"/>
        <v>2057.7287713765313</v>
      </c>
      <c r="AC4">
        <f t="shared" si="1"/>
        <v>5.2650714958070624E-2</v>
      </c>
      <c r="AD4">
        <f t="shared" si="2"/>
        <v>1.3081070760311777E-2</v>
      </c>
    </row>
    <row r="5" spans="1:30" x14ac:dyDescent="0.45">
      <c r="A5">
        <v>18</v>
      </c>
      <c r="B5" t="s">
        <v>33</v>
      </c>
      <c r="C5" t="s">
        <v>30</v>
      </c>
      <c r="D5">
        <v>2</v>
      </c>
      <c r="E5" s="6">
        <v>45114</v>
      </c>
      <c r="F5">
        <v>485</v>
      </c>
      <c r="G5" s="1">
        <v>97</v>
      </c>
      <c r="H5">
        <v>46</v>
      </c>
      <c r="I5" s="1">
        <v>9.1999999999999993</v>
      </c>
      <c r="J5" s="4">
        <f>G5/I5</f>
        <v>10.543478260869566</v>
      </c>
      <c r="K5">
        <v>59</v>
      </c>
      <c r="L5">
        <v>0</v>
      </c>
      <c r="M5">
        <v>151.16999999999999</v>
      </c>
      <c r="N5">
        <v>8.7899999999999991</v>
      </c>
      <c r="O5">
        <v>9.15</v>
      </c>
      <c r="P5">
        <v>1.1200000000000001</v>
      </c>
      <c r="Q5">
        <v>0</v>
      </c>
      <c r="R5">
        <v>0</v>
      </c>
      <c r="S5">
        <v>0</v>
      </c>
      <c r="T5">
        <f>N5+O5</f>
        <v>17.939999999999998</v>
      </c>
      <c r="U5">
        <f>M5*N5</f>
        <v>1328.7842999999998</v>
      </c>
      <c r="V5">
        <f>U5/(AA5/Y5*10000)</f>
        <v>0.83793582387295851</v>
      </c>
      <c r="W5">
        <v>0.59375</v>
      </c>
      <c r="X5">
        <v>0.56994286534332095</v>
      </c>
      <c r="Y5" s="5">
        <v>0.56810002028942097</v>
      </c>
      <c r="Z5" s="5">
        <v>2.6464000000000001E-2</v>
      </c>
      <c r="AA5">
        <v>9.0088329712552498E-2</v>
      </c>
      <c r="AB5">
        <f t="shared" si="0"/>
        <v>611.68524429192144</v>
      </c>
      <c r="AC5">
        <f t="shared" si="1"/>
        <v>0.33840357629759682</v>
      </c>
      <c r="AD5">
        <f t="shared" si="2"/>
        <v>0.19224707856067738</v>
      </c>
    </row>
    <row r="6" spans="1:30" x14ac:dyDescent="0.45">
      <c r="A6">
        <v>21</v>
      </c>
      <c r="B6" t="s">
        <v>29</v>
      </c>
      <c r="C6" t="s">
        <v>30</v>
      </c>
      <c r="D6">
        <v>2</v>
      </c>
      <c r="E6" s="6">
        <v>45114</v>
      </c>
      <c r="F6">
        <v>435</v>
      </c>
      <c r="G6" s="1">
        <v>87</v>
      </c>
      <c r="H6">
        <v>22</v>
      </c>
      <c r="I6" s="1">
        <v>4.4000000000000004</v>
      </c>
      <c r="J6" s="4">
        <f>G6/I6</f>
        <v>19.77272727272727</v>
      </c>
      <c r="K6">
        <v>13</v>
      </c>
      <c r="L6">
        <v>1</v>
      </c>
      <c r="M6">
        <v>109.93</v>
      </c>
      <c r="N6">
        <v>7.01</v>
      </c>
      <c r="O6">
        <v>6.4</v>
      </c>
      <c r="P6">
        <v>0.69</v>
      </c>
      <c r="Q6">
        <v>0</v>
      </c>
      <c r="R6">
        <v>0</v>
      </c>
      <c r="S6">
        <v>4.8</v>
      </c>
      <c r="T6">
        <f>N6+O6</f>
        <v>13.41</v>
      </c>
      <c r="U6">
        <f>M6*N6</f>
        <v>770.60930000000008</v>
      </c>
      <c r="V6">
        <f>U6/(AA6/Y6*10000)</f>
        <v>0.35946257274257026</v>
      </c>
      <c r="W6">
        <v>0.890625</v>
      </c>
      <c r="X6" s="5">
        <v>0.80703334510326297</v>
      </c>
      <c r="Y6" s="5">
        <v>0.28060001473932</v>
      </c>
      <c r="Z6" s="5">
        <v>1.3752E-2</v>
      </c>
      <c r="AA6" s="5">
        <v>6.01545188108117E-2</v>
      </c>
      <c r="AB6">
        <f t="shared" si="0"/>
        <v>405.82489503570235</v>
      </c>
      <c r="AC6">
        <f t="shared" si="1"/>
        <v>0.71876407298259359</v>
      </c>
      <c r="AD6">
        <f t="shared" si="2"/>
        <v>0.20168520947300944</v>
      </c>
    </row>
    <row r="7" spans="1:30" x14ac:dyDescent="0.45">
      <c r="A7" s="5" t="s">
        <v>41</v>
      </c>
      <c r="B7" t="s">
        <v>38</v>
      </c>
      <c r="C7" t="s">
        <v>30</v>
      </c>
      <c r="D7">
        <v>5</v>
      </c>
      <c r="E7" s="6">
        <v>45102</v>
      </c>
      <c r="F7">
        <v>555</v>
      </c>
      <c r="G7" s="1">
        <v>111</v>
      </c>
      <c r="H7">
        <v>63</v>
      </c>
      <c r="I7" s="1">
        <v>10.5</v>
      </c>
      <c r="J7" s="4">
        <f>G7/I7</f>
        <v>10.571428571428571</v>
      </c>
      <c r="K7">
        <v>52</v>
      </c>
      <c r="L7">
        <v>4</v>
      </c>
      <c r="M7">
        <v>320.60000000000002</v>
      </c>
      <c r="N7">
        <v>17.23</v>
      </c>
      <c r="O7">
        <v>23.21</v>
      </c>
      <c r="P7">
        <v>0.15</v>
      </c>
      <c r="Q7">
        <v>0</v>
      </c>
      <c r="R7">
        <v>0</v>
      </c>
      <c r="S7">
        <v>2.99</v>
      </c>
      <c r="T7">
        <f>N7+O7</f>
        <v>40.44</v>
      </c>
      <c r="U7">
        <f>M7*N7</f>
        <v>5523.9380000000001</v>
      </c>
      <c r="V7">
        <f>U7/(AA7/Y7*10000)</f>
        <v>2.3648943879240956</v>
      </c>
      <c r="W7">
        <v>0.5625</v>
      </c>
      <c r="X7" s="5">
        <v>0.60930000245571103</v>
      </c>
      <c r="Y7" s="5">
        <v>0.67700000200420596</v>
      </c>
      <c r="Z7" s="5">
        <v>2.3303999999999998E-2</v>
      </c>
      <c r="AA7" s="5">
        <v>0.158134166843443</v>
      </c>
      <c r="AB7">
        <f t="shared" si="0"/>
        <v>475.21039711085569</v>
      </c>
      <c r="AC7">
        <f t="shared" si="1"/>
        <v>0.34273125138133748</v>
      </c>
      <c r="AD7">
        <f t="shared" si="2"/>
        <v>0.23202905787206948</v>
      </c>
    </row>
    <row r="8" spans="1:30" x14ac:dyDescent="0.45">
      <c r="A8" s="5" t="s">
        <v>42</v>
      </c>
      <c r="B8" t="s">
        <v>29</v>
      </c>
      <c r="C8" t="s">
        <v>30</v>
      </c>
      <c r="D8">
        <v>5</v>
      </c>
      <c r="E8" s="6">
        <v>45102</v>
      </c>
      <c r="F8">
        <v>818</v>
      </c>
      <c r="G8" s="1">
        <v>163.6</v>
      </c>
      <c r="H8">
        <v>126</v>
      </c>
      <c r="I8" s="1">
        <v>21</v>
      </c>
      <c r="J8" s="4">
        <f>G8/I8</f>
        <v>7.7904761904761903</v>
      </c>
      <c r="K8">
        <v>41</v>
      </c>
      <c r="L8">
        <v>6</v>
      </c>
      <c r="M8">
        <v>281.14</v>
      </c>
      <c r="N8">
        <v>26.96</v>
      </c>
      <c r="O8">
        <v>37.04</v>
      </c>
      <c r="P8">
        <v>0.33</v>
      </c>
      <c r="Q8">
        <v>0</v>
      </c>
      <c r="R8">
        <v>0</v>
      </c>
      <c r="S8">
        <v>7.72</v>
      </c>
      <c r="T8">
        <f>N8+O8</f>
        <v>64</v>
      </c>
      <c r="U8">
        <f>M8*N8</f>
        <v>7579.5343999999996</v>
      </c>
      <c r="V8">
        <f>U8/(AA8/Y8*10000)</f>
        <v>3.7870129532874066</v>
      </c>
      <c r="W8">
        <v>0.59375</v>
      </c>
      <c r="X8">
        <v>0.60925000905990601</v>
      </c>
      <c r="Y8" s="5">
        <v>0.67690001800656296</v>
      </c>
      <c r="Z8" s="5">
        <v>2.3727999999999999E-2</v>
      </c>
      <c r="AA8" s="5">
        <v>0.135478463768856</v>
      </c>
      <c r="AB8">
        <f t="shared" si="0"/>
        <v>817.4055112907987</v>
      </c>
      <c r="AC8">
        <f t="shared" si="1"/>
        <v>0.36174219287931919</v>
      </c>
      <c r="AD8">
        <f t="shared" si="2"/>
        <v>0.24486329687374472</v>
      </c>
    </row>
    <row r="9" spans="1:30" x14ac:dyDescent="0.45">
      <c r="A9">
        <v>17</v>
      </c>
      <c r="B9" t="s">
        <v>33</v>
      </c>
      <c r="C9" t="s">
        <v>30</v>
      </c>
      <c r="D9">
        <v>5</v>
      </c>
      <c r="E9" s="6">
        <v>45141</v>
      </c>
      <c r="F9">
        <v>1151</v>
      </c>
      <c r="G9" s="1">
        <v>230.2</v>
      </c>
      <c r="H9">
        <v>86</v>
      </c>
      <c r="I9" s="1">
        <v>14.333333333333334</v>
      </c>
      <c r="J9" s="4">
        <f>G9/I9</f>
        <v>16.060465116279069</v>
      </c>
      <c r="K9">
        <v>24</v>
      </c>
      <c r="L9">
        <v>16</v>
      </c>
      <c r="M9">
        <v>243</v>
      </c>
      <c r="N9">
        <v>31.54</v>
      </c>
      <c r="O9">
        <v>35.01</v>
      </c>
      <c r="P9">
        <v>0.32</v>
      </c>
      <c r="Q9">
        <v>0</v>
      </c>
      <c r="R9">
        <v>0</v>
      </c>
      <c r="S9">
        <v>42.91</v>
      </c>
      <c r="T9">
        <f>N9+O9</f>
        <v>66.55</v>
      </c>
      <c r="U9">
        <f>M9*N9</f>
        <v>7664.2199999999993</v>
      </c>
      <c r="V9">
        <f>U9/(AA9/Y9*10000)</f>
        <v>2.3952212907687223</v>
      </c>
      <c r="W9">
        <v>0.765625</v>
      </c>
      <c r="X9" s="5">
        <v>0.71856666604677799</v>
      </c>
      <c r="Y9" s="5">
        <v>0.92700000852346398</v>
      </c>
      <c r="Z9">
        <v>7.3024000000000006E-2</v>
      </c>
      <c r="AA9" s="5">
        <v>0.29662111107260197</v>
      </c>
      <c r="AB9">
        <f t="shared" si="0"/>
        <v>719.42081664534669</v>
      </c>
      <c r="AC9">
        <f t="shared" si="1"/>
        <v>0.55015260369206442</v>
      </c>
      <c r="AD9">
        <f t="shared" si="2"/>
        <v>0.50999146831174957</v>
      </c>
    </row>
    <row r="10" spans="1:30" x14ac:dyDescent="0.45">
      <c r="A10" s="5" t="s">
        <v>43</v>
      </c>
      <c r="B10" t="s">
        <v>29</v>
      </c>
      <c r="C10" t="s">
        <v>30</v>
      </c>
      <c r="D10">
        <v>10</v>
      </c>
      <c r="E10" s="6">
        <v>45141</v>
      </c>
      <c r="F10">
        <v>2496</v>
      </c>
      <c r="G10" s="1">
        <v>499.2</v>
      </c>
      <c r="H10">
        <v>242</v>
      </c>
      <c r="I10" s="1">
        <v>34.571428571428569</v>
      </c>
      <c r="J10" s="4">
        <f>G10/I10</f>
        <v>14.439669421487604</v>
      </c>
      <c r="K10">
        <v>46</v>
      </c>
      <c r="L10">
        <v>45</v>
      </c>
      <c r="M10">
        <v>87.05</v>
      </c>
      <c r="N10">
        <v>72.33</v>
      </c>
      <c r="O10">
        <v>147.52000000000001</v>
      </c>
      <c r="P10">
        <v>0.52</v>
      </c>
      <c r="Q10">
        <v>5</v>
      </c>
      <c r="R10">
        <v>68.61</v>
      </c>
      <c r="S10">
        <v>85.62</v>
      </c>
      <c r="T10">
        <f>N10+O10</f>
        <v>219.85000000000002</v>
      </c>
      <c r="U10">
        <f>M10*N10</f>
        <v>6296.3264999999992</v>
      </c>
      <c r="V10">
        <f>U10/(AA10/Y10*10000)</f>
        <v>2.4023055734823648</v>
      </c>
      <c r="W10">
        <v>0.796875</v>
      </c>
      <c r="X10" s="5">
        <v>0.56110000610351496</v>
      </c>
      <c r="Y10" s="5">
        <v>1.32817142669643</v>
      </c>
      <c r="Z10">
        <v>3.9272000000000001E-2</v>
      </c>
      <c r="AA10" s="5">
        <v>0.34810729504028798</v>
      </c>
      <c r="AB10">
        <f t="shared" si="0"/>
        <v>1904.6517716042786</v>
      </c>
      <c r="AC10">
        <f t="shared" si="1"/>
        <v>0.44712656736373846</v>
      </c>
      <c r="AD10">
        <f t="shared" si="2"/>
        <v>0.59386073088937386</v>
      </c>
    </row>
    <row r="11" spans="1:30" x14ac:dyDescent="0.45">
      <c r="A11" s="5" t="s">
        <v>44</v>
      </c>
      <c r="B11" t="s">
        <v>38</v>
      </c>
      <c r="C11" t="s">
        <v>30</v>
      </c>
      <c r="D11">
        <v>10</v>
      </c>
      <c r="E11" s="6">
        <v>45141</v>
      </c>
      <c r="F11">
        <v>882</v>
      </c>
      <c r="G11" s="1">
        <v>176.4</v>
      </c>
      <c r="H11">
        <v>152</v>
      </c>
      <c r="I11" s="1">
        <v>21.714285714285715</v>
      </c>
      <c r="J11" s="4">
        <f>G11/I11</f>
        <v>8.1236842105263154</v>
      </c>
      <c r="K11">
        <v>97</v>
      </c>
      <c r="L11">
        <v>52</v>
      </c>
      <c r="M11">
        <v>308.61</v>
      </c>
      <c r="N11">
        <v>48.11</v>
      </c>
      <c r="O11">
        <v>94.78</v>
      </c>
      <c r="P11">
        <v>1.72</v>
      </c>
      <c r="Q11">
        <v>5</v>
      </c>
      <c r="R11">
        <v>55.69</v>
      </c>
      <c r="S11">
        <v>153.99</v>
      </c>
      <c r="T11">
        <f>N11+O11</f>
        <v>142.88999999999999</v>
      </c>
      <c r="U11">
        <f>M11*N11</f>
        <v>14847.2271</v>
      </c>
      <c r="V11">
        <f>U11/(AA11/Y11*10000)</f>
        <v>8.7644552983965216</v>
      </c>
      <c r="W11">
        <v>0.625</v>
      </c>
      <c r="X11" s="5">
        <v>0.451800014125183</v>
      </c>
      <c r="Y11" s="5">
        <v>1.2304500285536</v>
      </c>
      <c r="Z11">
        <v>6.0904E-2</v>
      </c>
      <c r="AA11" s="5">
        <v>0.20844160175566301</v>
      </c>
      <c r="AB11">
        <f t="shared" si="0"/>
        <v>1041.3054937626343</v>
      </c>
      <c r="AC11">
        <f t="shared" si="1"/>
        <v>0.2823750088282394</v>
      </c>
      <c r="AD11">
        <f t="shared" si="2"/>
        <v>0.34744833767553024</v>
      </c>
    </row>
    <row r="12" spans="1:30" x14ac:dyDescent="0.45">
      <c r="A12">
        <v>19</v>
      </c>
      <c r="B12" t="s">
        <v>33</v>
      </c>
      <c r="C12" t="s">
        <v>30</v>
      </c>
      <c r="D12">
        <v>10</v>
      </c>
      <c r="E12" s="6">
        <v>45170</v>
      </c>
      <c r="F12">
        <v>6911</v>
      </c>
      <c r="G12" s="1">
        <v>1382.2</v>
      </c>
      <c r="H12">
        <v>460</v>
      </c>
      <c r="I12" s="1">
        <v>65.714285714285708</v>
      </c>
      <c r="J12" s="4">
        <f>G12/I12</f>
        <v>21.033478260869568</v>
      </c>
      <c r="K12">
        <v>47</v>
      </c>
      <c r="L12">
        <v>69</v>
      </c>
      <c r="M12">
        <v>222.35</v>
      </c>
      <c r="N12">
        <v>197.67</v>
      </c>
      <c r="O12">
        <v>222.02</v>
      </c>
      <c r="P12">
        <v>1.01</v>
      </c>
      <c r="Q12">
        <v>10</v>
      </c>
      <c r="R12">
        <v>140.41</v>
      </c>
      <c r="S12">
        <v>359.03</v>
      </c>
      <c r="T12">
        <f>N12+O12</f>
        <v>419.69</v>
      </c>
      <c r="U12">
        <f>M12*N12</f>
        <v>43951.924499999994</v>
      </c>
      <c r="V12">
        <f>U12/(AA12/Y12*10000)</f>
        <v>5.1816764390010546</v>
      </c>
      <c r="W12">
        <v>1.15625</v>
      </c>
      <c r="X12" s="5">
        <v>1.16910004615783</v>
      </c>
      <c r="Y12" s="5">
        <v>1.44550001621246</v>
      </c>
      <c r="Z12">
        <v>0.25079200000000001</v>
      </c>
      <c r="AA12" s="5">
        <v>1.2260994742768401</v>
      </c>
      <c r="AB12">
        <f t="shared" si="0"/>
        <v>1629.53346308812</v>
      </c>
      <c r="AC12">
        <f t="shared" si="1"/>
        <v>1.3517719283699909</v>
      </c>
      <c r="AD12">
        <f t="shared" si="2"/>
        <v>1.9539863443743704</v>
      </c>
    </row>
    <row r="13" spans="1:30" x14ac:dyDescent="0.45">
      <c r="A13" s="5" t="s">
        <v>45</v>
      </c>
      <c r="B13" t="s">
        <v>29</v>
      </c>
      <c r="C13" t="s">
        <v>30</v>
      </c>
      <c r="D13">
        <v>15</v>
      </c>
      <c r="E13" s="6">
        <v>45170</v>
      </c>
      <c r="F13">
        <v>3873</v>
      </c>
      <c r="G13" s="1">
        <v>774.6</v>
      </c>
      <c r="H13">
        <v>322</v>
      </c>
      <c r="I13" s="1">
        <v>40.25</v>
      </c>
      <c r="J13" s="4">
        <f>G13/I13</f>
        <v>19.244720496894409</v>
      </c>
      <c r="K13">
        <v>28</v>
      </c>
      <c r="L13">
        <v>62</v>
      </c>
      <c r="M13">
        <v>158.13999999999999</v>
      </c>
      <c r="N13">
        <v>144.4</v>
      </c>
      <c r="O13">
        <v>211.39</v>
      </c>
      <c r="P13">
        <v>0.86</v>
      </c>
      <c r="Q13">
        <v>12</v>
      </c>
      <c r="R13">
        <v>113.5</v>
      </c>
      <c r="S13">
        <v>404.56</v>
      </c>
      <c r="T13">
        <f>N13+O13</f>
        <v>355.78999999999996</v>
      </c>
      <c r="U13">
        <f>M13*N13</f>
        <v>22835.415999999997</v>
      </c>
      <c r="V13">
        <f>U13/(AA13/Y13*10000)</f>
        <v>4.0970914897478758</v>
      </c>
      <c r="W13">
        <v>1</v>
      </c>
      <c r="X13" s="5">
        <v>0.953100025653839</v>
      </c>
      <c r="Y13" s="5">
        <v>1.12476670742034</v>
      </c>
      <c r="Z13" s="5">
        <v>0.12306400000000001</v>
      </c>
      <c r="AA13" s="5">
        <v>0.62689631733057305</v>
      </c>
      <c r="AB13">
        <f t="shared" si="0"/>
        <v>1389.7741420426523</v>
      </c>
      <c r="AC13">
        <f t="shared" si="1"/>
        <v>0.953100025653839</v>
      </c>
      <c r="AD13">
        <f t="shared" si="2"/>
        <v>1.07201517769691</v>
      </c>
    </row>
    <row r="14" spans="1:30" x14ac:dyDescent="0.45">
      <c r="A14" s="5" t="s">
        <v>46</v>
      </c>
      <c r="B14" t="s">
        <v>38</v>
      </c>
      <c r="C14" t="s">
        <v>30</v>
      </c>
      <c r="D14">
        <v>15</v>
      </c>
      <c r="E14" s="6">
        <v>45170</v>
      </c>
      <c r="F14">
        <v>1866</v>
      </c>
      <c r="G14" s="1">
        <v>373.2</v>
      </c>
      <c r="H14">
        <v>184</v>
      </c>
      <c r="I14" s="1">
        <v>23</v>
      </c>
      <c r="J14" s="4">
        <f>G14/I14</f>
        <v>16.226086956521737</v>
      </c>
      <c r="K14">
        <v>57</v>
      </c>
      <c r="L14">
        <v>52</v>
      </c>
      <c r="M14">
        <v>182.85</v>
      </c>
      <c r="N14">
        <v>85.12</v>
      </c>
      <c r="O14">
        <v>114.06</v>
      </c>
      <c r="P14">
        <v>1.91</v>
      </c>
      <c r="Q14">
        <v>5</v>
      </c>
      <c r="R14">
        <v>42.02</v>
      </c>
      <c r="S14">
        <v>256.33999999999997</v>
      </c>
      <c r="T14">
        <f>N14+O14</f>
        <v>199.18</v>
      </c>
      <c r="U14">
        <f>M14*N14</f>
        <v>15564.192000000001</v>
      </c>
      <c r="V14">
        <f>U14/(AA14/Y14*10000)</f>
        <v>3.2259483682503802</v>
      </c>
      <c r="W14">
        <v>0.875</v>
      </c>
      <c r="X14" s="5">
        <v>0.809100002050399</v>
      </c>
      <c r="Y14">
        <v>1.1833333506316801</v>
      </c>
      <c r="Z14" s="5">
        <v>0.12621599999999999</v>
      </c>
      <c r="AA14" s="5">
        <v>0.57092133434310799</v>
      </c>
      <c r="AB14">
        <f t="shared" si="0"/>
        <v>773.52163930581298</v>
      </c>
      <c r="AC14">
        <f t="shared" si="1"/>
        <v>0.70796250179409914</v>
      </c>
      <c r="AD14">
        <f t="shared" si="2"/>
        <v>0.83775563936959818</v>
      </c>
    </row>
    <row r="15" spans="1:30" x14ac:dyDescent="0.45">
      <c r="A15">
        <v>20</v>
      </c>
      <c r="B15" t="s">
        <v>33</v>
      </c>
      <c r="C15" t="s">
        <v>30</v>
      </c>
      <c r="D15">
        <v>15</v>
      </c>
      <c r="E15" s="6">
        <v>45201</v>
      </c>
      <c r="F15">
        <v>8423</v>
      </c>
      <c r="G15" s="1">
        <v>1684.6</v>
      </c>
      <c r="H15">
        <v>691</v>
      </c>
      <c r="I15" s="1">
        <v>86.375</v>
      </c>
      <c r="J15" s="4">
        <f>G15/I15</f>
        <v>19.503328509406657</v>
      </c>
      <c r="K15">
        <v>180</v>
      </c>
      <c r="L15">
        <v>68</v>
      </c>
      <c r="M15">
        <v>264.82</v>
      </c>
      <c r="N15">
        <v>315.52999999999997</v>
      </c>
      <c r="O15">
        <v>408.54</v>
      </c>
      <c r="P15">
        <v>2.64</v>
      </c>
      <c r="Q15">
        <v>38</v>
      </c>
      <c r="R15">
        <v>578.16</v>
      </c>
      <c r="S15">
        <v>827.49</v>
      </c>
      <c r="T15">
        <f>N15+O15</f>
        <v>724.06999999999994</v>
      </c>
      <c r="U15">
        <f>M15*N15</f>
        <v>83558.654599999994</v>
      </c>
      <c r="V15">
        <f>U15/(AA15/Y15*10000)</f>
        <v>6.6509066077205032</v>
      </c>
      <c r="W15">
        <v>1.6875</v>
      </c>
      <c r="X15" s="5">
        <v>1.6683000326156601</v>
      </c>
      <c r="Y15" s="5">
        <v>1.2715000411844799</v>
      </c>
      <c r="Z15" s="5">
        <v>0.25947999999999999</v>
      </c>
      <c r="AA15" s="5">
        <v>1.59744887474271</v>
      </c>
      <c r="AB15">
        <f t="shared" si="0"/>
        <v>1340.8685581404707</v>
      </c>
      <c r="AC15">
        <f t="shared" si="1"/>
        <v>2.8152563050389263</v>
      </c>
      <c r="AD15">
        <f t="shared" si="2"/>
        <v>3.5795985078018617</v>
      </c>
    </row>
    <row r="16" spans="1:30" x14ac:dyDescent="0.45">
      <c r="A16" t="s">
        <v>34</v>
      </c>
      <c r="B16" t="s">
        <v>35</v>
      </c>
      <c r="C16" t="s">
        <v>36</v>
      </c>
      <c r="D16">
        <v>0</v>
      </c>
      <c r="E16" t="s">
        <v>31</v>
      </c>
      <c r="G16" s="1">
        <v>18</v>
      </c>
      <c r="I16">
        <v>3</v>
      </c>
      <c r="J16" s="4">
        <f>G16/I16</f>
        <v>6</v>
      </c>
      <c r="K16">
        <v>0</v>
      </c>
      <c r="L16">
        <v>0</v>
      </c>
      <c r="M16">
        <v>257.19</v>
      </c>
      <c r="N16">
        <v>1.81</v>
      </c>
      <c r="O16">
        <v>1.42</v>
      </c>
      <c r="P16">
        <v>0</v>
      </c>
      <c r="Q16">
        <v>0</v>
      </c>
      <c r="R16">
        <v>0</v>
      </c>
      <c r="S16">
        <v>0</v>
      </c>
      <c r="T16">
        <f>N16+O16</f>
        <v>3.23</v>
      </c>
      <c r="U16">
        <f>M16*N16</f>
        <v>465.51390000000004</v>
      </c>
      <c r="V16">
        <f>U16/(AA16/Y16*10000)</f>
        <v>1.0685818357187244</v>
      </c>
      <c r="W16">
        <v>0.34375</v>
      </c>
      <c r="X16" s="5">
        <v>0.394249998033046</v>
      </c>
      <c r="Y16" s="5">
        <v>0.22336041034820101</v>
      </c>
      <c r="Z16">
        <v>3.1840000000000002E-3</v>
      </c>
      <c r="AA16">
        <v>9.7304083085837396E-3</v>
      </c>
      <c r="AB16">
        <f t="shared" si="0"/>
        <v>413.18794224913671</v>
      </c>
      <c r="AC16">
        <f t="shared" si="1"/>
        <v>0.13552343682385956</v>
      </c>
      <c r="AD16">
        <f t="shared" si="2"/>
        <v>3.0270570460775765E-2</v>
      </c>
    </row>
    <row r="17" spans="1:30" x14ac:dyDescent="0.45">
      <c r="A17" t="s">
        <v>39</v>
      </c>
      <c r="B17" t="s">
        <v>40</v>
      </c>
      <c r="C17" t="s">
        <v>36</v>
      </c>
      <c r="D17">
        <v>0</v>
      </c>
      <c r="E17" t="s">
        <v>31</v>
      </c>
      <c r="G17" s="1">
        <v>38</v>
      </c>
      <c r="I17">
        <v>4</v>
      </c>
      <c r="J17" s="4">
        <f>G17/I17</f>
        <v>9.5</v>
      </c>
      <c r="K17">
        <v>1</v>
      </c>
      <c r="L17">
        <v>0</v>
      </c>
      <c r="M17">
        <v>371.75</v>
      </c>
      <c r="N17">
        <v>1.1100000000000001</v>
      </c>
      <c r="O17">
        <v>1.35</v>
      </c>
      <c r="P17">
        <v>0.01</v>
      </c>
      <c r="Q17">
        <v>0</v>
      </c>
      <c r="R17">
        <v>0</v>
      </c>
      <c r="S17">
        <v>0</v>
      </c>
      <c r="T17">
        <f>N17+O17</f>
        <v>2.46</v>
      </c>
      <c r="U17">
        <f>M17*N17</f>
        <v>412.64250000000004</v>
      </c>
      <c r="V17">
        <f>U17/(AA17/Y17*10000)</f>
        <v>1.2868653395185439</v>
      </c>
      <c r="W17">
        <v>0.375</v>
      </c>
      <c r="X17" s="5">
        <v>0.20157142568911801</v>
      </c>
      <c r="Y17" s="5">
        <v>0.192500004544854</v>
      </c>
      <c r="Z17">
        <v>2.8479999999999998E-3</v>
      </c>
      <c r="AA17">
        <v>6.1726492031496097E-3</v>
      </c>
      <c r="AB17">
        <f t="shared" si="0"/>
        <v>1185.066562501552</v>
      </c>
      <c r="AC17">
        <f t="shared" si="1"/>
        <v>7.5589284633419254E-2</v>
      </c>
      <c r="AD17">
        <f t="shared" si="2"/>
        <v>1.4550937635475469E-2</v>
      </c>
    </row>
    <row r="18" spans="1:30" x14ac:dyDescent="0.45">
      <c r="A18">
        <v>22</v>
      </c>
      <c r="B18" t="s">
        <v>40</v>
      </c>
      <c r="C18" t="s">
        <v>36</v>
      </c>
      <c r="D18">
        <v>2</v>
      </c>
      <c r="E18" s="6">
        <v>45114</v>
      </c>
      <c r="G18" s="1">
        <v>109</v>
      </c>
      <c r="I18">
        <v>41</v>
      </c>
      <c r="J18" s="4">
        <f>G18/I18</f>
        <v>2.6585365853658538</v>
      </c>
      <c r="K18">
        <v>39</v>
      </c>
      <c r="L18">
        <v>0</v>
      </c>
      <c r="M18">
        <v>143.13</v>
      </c>
      <c r="N18">
        <v>11.35</v>
      </c>
      <c r="O18">
        <v>4.92</v>
      </c>
      <c r="P18">
        <v>0.81</v>
      </c>
      <c r="Q18">
        <v>0</v>
      </c>
      <c r="R18">
        <v>0</v>
      </c>
      <c r="S18">
        <v>0</v>
      </c>
      <c r="T18">
        <f>N18+O18</f>
        <v>16.27</v>
      </c>
      <c r="U18">
        <f>M18*N18</f>
        <v>1624.5255</v>
      </c>
      <c r="V18">
        <f>U18/(AA18/Y18*10000)</f>
        <v>1.0781504499435106</v>
      </c>
      <c r="W18">
        <v>0.75</v>
      </c>
      <c r="X18">
        <v>0.57049998641014099</v>
      </c>
      <c r="Y18" s="5">
        <v>0.244340004232071</v>
      </c>
      <c r="Z18" s="5">
        <v>1.1096E-2</v>
      </c>
      <c r="AA18">
        <v>3.6816435736395099E-2</v>
      </c>
      <c r="AB18">
        <f t="shared" si="0"/>
        <v>723.40138116540902</v>
      </c>
      <c r="AC18">
        <f t="shared" si="1"/>
        <v>0.42787498980760574</v>
      </c>
      <c r="AD18">
        <f t="shared" si="2"/>
        <v>0.10454697682038773</v>
      </c>
    </row>
    <row r="19" spans="1:30" x14ac:dyDescent="0.45">
      <c r="A19">
        <v>24</v>
      </c>
      <c r="B19" t="s">
        <v>35</v>
      </c>
      <c r="C19" t="s">
        <v>36</v>
      </c>
      <c r="D19">
        <v>2</v>
      </c>
      <c r="E19" s="6">
        <v>45114</v>
      </c>
      <c r="G19" s="1">
        <v>96</v>
      </c>
      <c r="I19">
        <v>39</v>
      </c>
      <c r="J19" s="4">
        <f>G19/I19</f>
        <v>2.4615384615384617</v>
      </c>
      <c r="K19">
        <v>18</v>
      </c>
      <c r="L19">
        <v>0</v>
      </c>
      <c r="M19">
        <v>128.44999999999999</v>
      </c>
      <c r="N19">
        <v>8.99</v>
      </c>
      <c r="O19">
        <v>3.55</v>
      </c>
      <c r="P19">
        <v>0.25</v>
      </c>
      <c r="Q19">
        <v>0</v>
      </c>
      <c r="R19">
        <v>0</v>
      </c>
      <c r="S19">
        <v>0</v>
      </c>
      <c r="T19">
        <f>N19+O19</f>
        <v>12.54</v>
      </c>
      <c r="U19">
        <f>M19*N19</f>
        <v>1154.7655</v>
      </c>
      <c r="V19">
        <f>U19/(AA19/Y19*10000)</f>
        <v>0.76638436479097627</v>
      </c>
      <c r="W19">
        <v>0.75</v>
      </c>
      <c r="X19">
        <v>0.57049998641014099</v>
      </c>
      <c r="Y19" s="5">
        <v>0.244340004232071</v>
      </c>
      <c r="Z19" s="5">
        <v>1.1096E-2</v>
      </c>
      <c r="AA19">
        <v>3.6816435736395099E-2</v>
      </c>
      <c r="AB19">
        <f t="shared" si="0"/>
        <v>637.12415221907588</v>
      </c>
      <c r="AC19">
        <f t="shared" si="1"/>
        <v>0.42787498980760574</v>
      </c>
      <c r="AD19">
        <f t="shared" si="2"/>
        <v>0.10454697682038773</v>
      </c>
    </row>
    <row r="20" spans="1:30" x14ac:dyDescent="0.45">
      <c r="A20">
        <v>12</v>
      </c>
      <c r="B20" t="s">
        <v>40</v>
      </c>
      <c r="C20" t="s">
        <v>36</v>
      </c>
      <c r="D20">
        <v>4</v>
      </c>
      <c r="E20" s="6">
        <v>45102</v>
      </c>
      <c r="G20" s="1">
        <v>17</v>
      </c>
      <c r="I20">
        <v>4</v>
      </c>
      <c r="J20" s="4">
        <f>G20/I20</f>
        <v>4.25</v>
      </c>
      <c r="K20">
        <v>0</v>
      </c>
      <c r="L20">
        <v>0</v>
      </c>
      <c r="M20">
        <v>297.63</v>
      </c>
      <c r="N20">
        <v>1.1499999999999999</v>
      </c>
      <c r="O20">
        <v>0.73</v>
      </c>
      <c r="P20">
        <v>0</v>
      </c>
      <c r="Q20">
        <v>0</v>
      </c>
      <c r="R20">
        <v>0</v>
      </c>
      <c r="S20">
        <v>0</v>
      </c>
      <c r="T20">
        <f>N20+O20</f>
        <v>1.88</v>
      </c>
      <c r="U20">
        <f>M20*N20</f>
        <v>342.27449999999999</v>
      </c>
      <c r="V20">
        <f>U20/(AA20/Y20*10000)</f>
        <v>3.3199032202009255</v>
      </c>
      <c r="W20">
        <v>0.125</v>
      </c>
      <c r="X20" s="5">
        <v>0.21963900119066199</v>
      </c>
      <c r="Y20" s="5">
        <v>0.12922580814319501</v>
      </c>
      <c r="Z20">
        <v>1.0399999999999999E-3</v>
      </c>
      <c r="AA20">
        <v>1.33228880288357E-3</v>
      </c>
      <c r="AB20">
        <f t="shared" si="0"/>
        <v>1648.9208148259872</v>
      </c>
      <c r="AC20">
        <f t="shared" si="1"/>
        <v>2.7454875148832748E-2</v>
      </c>
      <c r="AD20">
        <f t="shared" si="2"/>
        <v>3.5478784285784331E-3</v>
      </c>
    </row>
    <row r="21" spans="1:30" x14ac:dyDescent="0.45">
      <c r="A21">
        <v>15</v>
      </c>
      <c r="B21" t="s">
        <v>35</v>
      </c>
      <c r="C21" t="s">
        <v>36</v>
      </c>
      <c r="D21">
        <v>4</v>
      </c>
      <c r="E21" s="6">
        <v>45102</v>
      </c>
      <c r="G21" s="1">
        <v>90</v>
      </c>
      <c r="I21">
        <v>18</v>
      </c>
      <c r="J21" s="4">
        <f>G21/I21</f>
        <v>5</v>
      </c>
      <c r="K21">
        <v>4</v>
      </c>
      <c r="L21">
        <v>0</v>
      </c>
      <c r="M21">
        <v>110.5</v>
      </c>
      <c r="N21">
        <v>3.13</v>
      </c>
      <c r="O21">
        <v>2.78</v>
      </c>
      <c r="P21">
        <v>0.06</v>
      </c>
      <c r="Q21">
        <v>0</v>
      </c>
      <c r="R21">
        <v>0</v>
      </c>
      <c r="S21">
        <v>0</v>
      </c>
      <c r="T21">
        <f>N21+O21</f>
        <v>5.91</v>
      </c>
      <c r="U21">
        <f>M21*N21</f>
        <v>345.86500000000001</v>
      </c>
      <c r="V21">
        <f>U21/(AA21/Y21*10000)</f>
        <v>0.52904978253323776</v>
      </c>
      <c r="W21">
        <v>0.421875</v>
      </c>
      <c r="X21">
        <v>0.63293478475964604</v>
      </c>
      <c r="Y21" s="5">
        <v>0.22534999810159201</v>
      </c>
      <c r="Z21">
        <v>4.2560000000000002E-3</v>
      </c>
      <c r="AA21" s="5">
        <v>1.47322009509588E-2</v>
      </c>
      <c r="AB21">
        <f t="shared" si="0"/>
        <v>1376.6781960589074</v>
      </c>
      <c r="AC21">
        <f t="shared" si="1"/>
        <v>0.26701936232047568</v>
      </c>
      <c r="AD21">
        <f t="shared" si="2"/>
        <v>6.0172812792007507E-2</v>
      </c>
    </row>
    <row r="22" spans="1:30" x14ac:dyDescent="0.45">
      <c r="A22">
        <v>13</v>
      </c>
      <c r="B22" t="s">
        <v>35</v>
      </c>
      <c r="C22" t="s">
        <v>36</v>
      </c>
      <c r="D22">
        <v>9</v>
      </c>
      <c r="E22" s="6">
        <v>45141</v>
      </c>
      <c r="G22" s="1">
        <v>758</v>
      </c>
      <c r="I22">
        <v>61</v>
      </c>
      <c r="J22" s="4">
        <f>G22/I22</f>
        <v>12.426229508196721</v>
      </c>
      <c r="K22">
        <v>87</v>
      </c>
      <c r="L22">
        <v>21</v>
      </c>
      <c r="M22">
        <v>151.78</v>
      </c>
      <c r="N22">
        <v>253.83</v>
      </c>
      <c r="O22">
        <v>179.79</v>
      </c>
      <c r="P22">
        <v>1.4</v>
      </c>
      <c r="Q22">
        <v>7</v>
      </c>
      <c r="R22">
        <v>830.75</v>
      </c>
      <c r="S22">
        <v>840.45</v>
      </c>
      <c r="T22">
        <f>N22+O22</f>
        <v>433.62</v>
      </c>
      <c r="U22">
        <f>M22*N22</f>
        <v>38526.3174</v>
      </c>
      <c r="V22">
        <f>U22/(AA22/Y22*10000)</f>
        <v>2.2534210005927089</v>
      </c>
      <c r="W22">
        <v>1.984375</v>
      </c>
      <c r="X22" s="5">
        <v>1.25360000133514</v>
      </c>
      <c r="Y22" s="5">
        <v>0.57336666559179605</v>
      </c>
      <c r="Z22" s="5">
        <v>0.18636</v>
      </c>
      <c r="AA22" s="5">
        <v>0.98027426474498203</v>
      </c>
      <c r="AB22">
        <f t="shared" si="0"/>
        <v>443.35748488882905</v>
      </c>
      <c r="AC22">
        <f t="shared" si="1"/>
        <v>2.4876125026494185</v>
      </c>
      <c r="AD22">
        <f t="shared" si="2"/>
        <v>1.4263140859285599</v>
      </c>
    </row>
    <row r="23" spans="1:30" x14ac:dyDescent="0.45">
      <c r="A23">
        <v>14</v>
      </c>
      <c r="B23" t="s">
        <v>40</v>
      </c>
      <c r="C23" t="s">
        <v>36</v>
      </c>
      <c r="D23">
        <v>9</v>
      </c>
      <c r="E23" s="6">
        <v>45141</v>
      </c>
      <c r="G23" s="1">
        <v>894</v>
      </c>
      <c r="I23">
        <v>41</v>
      </c>
      <c r="J23" s="4">
        <f>G23/I23</f>
        <v>21.804878048780488</v>
      </c>
      <c r="K23">
        <v>48</v>
      </c>
      <c r="L23">
        <v>19</v>
      </c>
      <c r="M23">
        <v>127.87</v>
      </c>
      <c r="N23">
        <v>293.97000000000003</v>
      </c>
      <c r="O23">
        <v>231.08</v>
      </c>
      <c r="P23">
        <v>0.81</v>
      </c>
      <c r="Q23">
        <v>4</v>
      </c>
      <c r="R23">
        <v>658.64</v>
      </c>
      <c r="S23">
        <v>357.97</v>
      </c>
      <c r="T23">
        <f>N23+O23</f>
        <v>525.05000000000007</v>
      </c>
      <c r="U23">
        <f>M23*N23</f>
        <v>37589.943900000006</v>
      </c>
      <c r="V23">
        <f>U23/(AA23/Y23*10000)</f>
        <v>1.2703246677293427</v>
      </c>
      <c r="W23">
        <v>2.609375</v>
      </c>
      <c r="X23" s="5">
        <v>2.6343999703725101</v>
      </c>
      <c r="Y23" s="5">
        <v>0.56957999467849696</v>
      </c>
      <c r="Z23" s="5">
        <v>0.130104</v>
      </c>
      <c r="AA23" s="5">
        <v>1.68543369977987</v>
      </c>
      <c r="AB23">
        <f t="shared" si="0"/>
        <v>302.12076292830869</v>
      </c>
      <c r="AC23">
        <f t="shared" si="1"/>
        <v>6.8741374226907688</v>
      </c>
      <c r="AD23">
        <f t="shared" si="2"/>
        <v>3.915371156635465</v>
      </c>
    </row>
    <row r="24" spans="1:30" x14ac:dyDescent="0.45">
      <c r="A24">
        <v>10</v>
      </c>
      <c r="B24" t="s">
        <v>40</v>
      </c>
      <c r="C24" t="s">
        <v>36</v>
      </c>
      <c r="D24">
        <v>15</v>
      </c>
      <c r="E24" s="6">
        <v>45183</v>
      </c>
      <c r="G24" s="1">
        <v>834</v>
      </c>
      <c r="I24">
        <v>28</v>
      </c>
      <c r="J24" s="4">
        <f>G24/I24</f>
        <v>29.785714285714285</v>
      </c>
      <c r="K24">
        <v>12</v>
      </c>
      <c r="L24">
        <v>11</v>
      </c>
      <c r="M24">
        <v>179.05</v>
      </c>
      <c r="N24">
        <v>245.22</v>
      </c>
      <c r="O24">
        <v>213.41</v>
      </c>
      <c r="P24">
        <v>0.55000000000000004</v>
      </c>
      <c r="Q24">
        <v>1</v>
      </c>
      <c r="R24">
        <v>249.33</v>
      </c>
      <c r="S24">
        <v>853.27</v>
      </c>
      <c r="T24">
        <f>N24+O24</f>
        <v>458.63</v>
      </c>
      <c r="U24">
        <f>M24*N24</f>
        <v>43906.641000000003</v>
      </c>
      <c r="V24">
        <f>U24/(AA24/Y24*10000)</f>
        <v>1.3722299923921719</v>
      </c>
      <c r="W24">
        <v>2.5625</v>
      </c>
      <c r="X24" s="5">
        <v>2.0547999739646898</v>
      </c>
      <c r="Y24">
        <v>0.36800000410585199</v>
      </c>
      <c r="Z24" s="5">
        <v>0.119488</v>
      </c>
      <c r="AA24" s="5">
        <v>1.1774734671195299</v>
      </c>
      <c r="AB24">
        <f t="shared" si="0"/>
        <v>260.65301002075552</v>
      </c>
      <c r="AC24">
        <f t="shared" si="1"/>
        <v>5.2654249332845176</v>
      </c>
      <c r="AD24">
        <f t="shared" si="2"/>
        <v>1.937676397067758</v>
      </c>
    </row>
    <row r="25" spans="1:30" x14ac:dyDescent="0.45">
      <c r="A25">
        <v>11</v>
      </c>
      <c r="B25" t="s">
        <v>35</v>
      </c>
      <c r="C25" t="s">
        <v>36</v>
      </c>
      <c r="D25">
        <v>15</v>
      </c>
      <c r="E25" s="6">
        <v>45183</v>
      </c>
      <c r="G25" s="1">
        <v>1142</v>
      </c>
      <c r="I25">
        <v>54</v>
      </c>
      <c r="J25" s="4">
        <f>G25/I25</f>
        <v>21.148148148148149</v>
      </c>
      <c r="K25">
        <v>47</v>
      </c>
      <c r="L25">
        <v>20</v>
      </c>
      <c r="M25">
        <v>161.93</v>
      </c>
      <c r="N25">
        <v>404.11</v>
      </c>
      <c r="O25">
        <v>370.65</v>
      </c>
      <c r="P25">
        <v>1.19</v>
      </c>
      <c r="Q25">
        <v>7</v>
      </c>
      <c r="R25">
        <v>2024.03</v>
      </c>
      <c r="S25">
        <v>2803.48</v>
      </c>
      <c r="T25">
        <f>N25+O25</f>
        <v>774.76</v>
      </c>
      <c r="U25">
        <f>M25*N25</f>
        <v>65437.532300000006</v>
      </c>
      <c r="V25">
        <f>U25/(AA25/Y25*10000)</f>
        <v>1.3481800868412006</v>
      </c>
      <c r="W25">
        <v>2.640625</v>
      </c>
      <c r="X25" s="5">
        <v>3.4170000553131099</v>
      </c>
      <c r="Y25">
        <v>0.44819998741149902</v>
      </c>
      <c r="Z25" s="5">
        <v>0.20986399999999999</v>
      </c>
      <c r="AA25" s="5">
        <v>2.1754587120343798</v>
      </c>
      <c r="AB25">
        <f t="shared" si="0"/>
        <v>235.28113073002461</v>
      </c>
      <c r="AC25">
        <f t="shared" si="1"/>
        <v>9.0230157710611802</v>
      </c>
      <c r="AD25">
        <f t="shared" si="2"/>
        <v>4.044115555003378</v>
      </c>
    </row>
  </sheetData>
  <autoFilter ref="A1:AA25" xr:uid="{EE8D1749-C635-4873-BC0A-1477D9CB6985}">
    <sortState xmlns:xlrd2="http://schemas.microsoft.com/office/spreadsheetml/2017/richdata2" ref="A2:AA25">
      <sortCondition ref="C1:C2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DFA7-5CAD-44D0-B23C-3047A142570C}">
  <dimension ref="A1:AD25"/>
  <sheetViews>
    <sheetView topLeftCell="J1" workbookViewId="0">
      <selection activeCell="AD1" sqref="AD1:AD25"/>
    </sheetView>
  </sheetViews>
  <sheetFormatPr defaultRowHeight="14.25" x14ac:dyDescent="0.45"/>
  <sheetData>
    <row r="1" spans="1:3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2" t="s">
        <v>9</v>
      </c>
      <c r="K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20</v>
      </c>
      <c r="V1" s="3" t="s">
        <v>21</v>
      </c>
      <c r="W1" s="3" t="s">
        <v>22</v>
      </c>
      <c r="X1" t="s">
        <v>23</v>
      </c>
      <c r="Y1" s="3" t="s">
        <v>24</v>
      </c>
      <c r="Z1" t="s">
        <v>25</v>
      </c>
      <c r="AA1" t="s">
        <v>26</v>
      </c>
      <c r="AB1" s="3" t="s">
        <v>27</v>
      </c>
      <c r="AC1" t="s">
        <v>47</v>
      </c>
      <c r="AD1" t="s">
        <v>48</v>
      </c>
    </row>
    <row r="2" spans="1:30" x14ac:dyDescent="0.45">
      <c r="A2" t="s">
        <v>28</v>
      </c>
      <c r="B2" t="s">
        <v>29</v>
      </c>
      <c r="C2" t="s">
        <v>30</v>
      </c>
      <c r="D2">
        <v>0</v>
      </c>
      <c r="E2" t="s">
        <v>31</v>
      </c>
      <c r="F2">
        <v>111</v>
      </c>
      <c r="G2" s="1">
        <v>22.2</v>
      </c>
      <c r="H2">
        <v>13</v>
      </c>
      <c r="I2" s="1">
        <v>3.25</v>
      </c>
      <c r="J2" s="4">
        <f>G2/I2</f>
        <v>6.8307692307692305</v>
      </c>
      <c r="K2">
        <v>3</v>
      </c>
      <c r="L2">
        <v>0</v>
      </c>
      <c r="M2">
        <v>99.24</v>
      </c>
      <c r="N2">
        <v>3.64</v>
      </c>
      <c r="O2">
        <v>3.94</v>
      </c>
      <c r="P2">
        <v>0</v>
      </c>
      <c r="Q2">
        <v>0</v>
      </c>
      <c r="R2">
        <v>0</v>
      </c>
      <c r="S2">
        <v>0</v>
      </c>
      <c r="T2">
        <f>N2+O2</f>
        <v>7.58</v>
      </c>
      <c r="U2">
        <f>M2*N2</f>
        <v>361.23359999999997</v>
      </c>
      <c r="V2">
        <f>U2/(AA2/Y2*10000)</f>
        <v>0.64858379692484469</v>
      </c>
      <c r="W2">
        <v>0.34375</v>
      </c>
      <c r="X2" s="5">
        <v>0.36912500485777799</v>
      </c>
      <c r="Y2" s="5">
        <v>0.41254713360605499</v>
      </c>
      <c r="Z2">
        <v>6.6E-3</v>
      </c>
      <c r="AA2" s="5">
        <v>2.2977121375646201E-2</v>
      </c>
      <c r="AB2">
        <f>G2/(AA2/Y2)</f>
        <v>398.59415878621343</v>
      </c>
      <c r="AC2">
        <f>W2*X2</f>
        <v>0.12688672041986118</v>
      </c>
      <c r="AD2">
        <f>W2*X2*Y2</f>
        <v>5.2346752801886616E-2</v>
      </c>
    </row>
    <row r="3" spans="1:30" x14ac:dyDescent="0.45">
      <c r="A3" t="s">
        <v>32</v>
      </c>
      <c r="B3" t="s">
        <v>33</v>
      </c>
      <c r="C3" t="s">
        <v>30</v>
      </c>
      <c r="D3">
        <v>0</v>
      </c>
      <c r="E3" t="s">
        <v>31</v>
      </c>
      <c r="F3">
        <v>301</v>
      </c>
      <c r="G3" s="1">
        <v>60.2</v>
      </c>
      <c r="H3">
        <v>32</v>
      </c>
      <c r="I3" s="1">
        <v>8</v>
      </c>
      <c r="J3" s="4">
        <f>G3/I3</f>
        <v>7.5250000000000004</v>
      </c>
      <c r="K3">
        <v>11</v>
      </c>
      <c r="L3">
        <v>0</v>
      </c>
      <c r="M3">
        <v>220.56</v>
      </c>
      <c r="N3">
        <v>1.4</v>
      </c>
      <c r="O3">
        <v>1.6</v>
      </c>
      <c r="P3">
        <v>0.16</v>
      </c>
      <c r="Q3">
        <v>0</v>
      </c>
      <c r="R3">
        <v>0</v>
      </c>
      <c r="S3">
        <v>0</v>
      </c>
      <c r="T3">
        <f>N3+O3</f>
        <v>3</v>
      </c>
      <c r="U3">
        <f>M3*N3</f>
        <v>308.78399999999999</v>
      </c>
      <c r="V3">
        <f>U3/(AA3/Y3*10000)</f>
        <v>1.6500100332812075</v>
      </c>
      <c r="W3">
        <v>0.203125</v>
      </c>
      <c r="X3" s="5">
        <v>0.20593442787401001</v>
      </c>
      <c r="Y3" s="5">
        <v>0.33528598661315601</v>
      </c>
      <c r="Z3">
        <v>2.7680000000000001E-3</v>
      </c>
      <c r="AA3">
        <v>6.2745647603412004E-3</v>
      </c>
      <c r="AB3">
        <f t="shared" ref="AB3:AB25" si="0">G3/(AA3/Y3)</f>
        <v>3216.8313126175158</v>
      </c>
      <c r="AC3">
        <f t="shared" ref="AC3:AC25" si="1">W3*X3</f>
        <v>4.183043066190828E-2</v>
      </c>
      <c r="AD3">
        <f t="shared" ref="AD3:AD25" si="2">W3*X3*Y3</f>
        <v>1.402515721493113E-2</v>
      </c>
    </row>
    <row r="4" spans="1:30" x14ac:dyDescent="0.45">
      <c r="A4" t="s">
        <v>37</v>
      </c>
      <c r="B4" t="s">
        <v>38</v>
      </c>
      <c r="C4" t="s">
        <v>30</v>
      </c>
      <c r="D4">
        <v>0</v>
      </c>
      <c r="E4" t="s">
        <v>31</v>
      </c>
      <c r="F4">
        <v>203</v>
      </c>
      <c r="G4" s="1">
        <v>40.6</v>
      </c>
      <c r="H4">
        <v>17</v>
      </c>
      <c r="I4" s="1">
        <v>4.25</v>
      </c>
      <c r="J4" s="4">
        <f>G4/I4</f>
        <v>9.552941176470588</v>
      </c>
      <c r="K4">
        <v>5</v>
      </c>
      <c r="L4">
        <v>1</v>
      </c>
      <c r="M4">
        <v>240.22</v>
      </c>
      <c r="N4">
        <v>1.26</v>
      </c>
      <c r="O4">
        <v>2.0299999999999998</v>
      </c>
      <c r="P4">
        <v>0.02</v>
      </c>
      <c r="Q4">
        <v>0</v>
      </c>
      <c r="R4">
        <v>0</v>
      </c>
      <c r="S4">
        <v>3.73</v>
      </c>
      <c r="T4">
        <f>N4+O4</f>
        <v>3.29</v>
      </c>
      <c r="U4">
        <f>M4*N4</f>
        <v>302.67720000000003</v>
      </c>
      <c r="V4">
        <f>U4/(AA4/Y4*10000)</f>
        <v>1.5340580859105633</v>
      </c>
      <c r="W4">
        <v>0.28125</v>
      </c>
      <c r="X4" s="5">
        <v>0.18720254207313999</v>
      </c>
      <c r="Y4" s="5">
        <v>0.24845001194626001</v>
      </c>
      <c r="Z4">
        <v>3.0639999999999999E-3</v>
      </c>
      <c r="AA4">
        <v>4.9020408449021897E-3</v>
      </c>
      <c r="AB4">
        <f t="shared" si="0"/>
        <v>2057.7287713765313</v>
      </c>
      <c r="AC4">
        <f t="shared" si="1"/>
        <v>5.2650714958070624E-2</v>
      </c>
      <c r="AD4">
        <f t="shared" si="2"/>
        <v>1.3081070760311777E-2</v>
      </c>
    </row>
    <row r="5" spans="1:30" x14ac:dyDescent="0.45">
      <c r="A5">
        <v>18</v>
      </c>
      <c r="B5" t="s">
        <v>33</v>
      </c>
      <c r="C5" t="s">
        <v>30</v>
      </c>
      <c r="D5">
        <v>2</v>
      </c>
      <c r="E5" s="6">
        <v>45114</v>
      </c>
      <c r="F5">
        <v>485</v>
      </c>
      <c r="G5" s="1">
        <v>97</v>
      </c>
      <c r="H5">
        <v>46</v>
      </c>
      <c r="I5" s="1">
        <v>9.1999999999999993</v>
      </c>
      <c r="J5" s="4">
        <f>G5/I5</f>
        <v>10.543478260869566</v>
      </c>
      <c r="K5">
        <v>59</v>
      </c>
      <c r="L5">
        <v>0</v>
      </c>
      <c r="M5">
        <v>151.16999999999999</v>
      </c>
      <c r="N5">
        <v>8.7899999999999991</v>
      </c>
      <c r="O5">
        <v>9.15</v>
      </c>
      <c r="P5">
        <v>1.1200000000000001</v>
      </c>
      <c r="Q5">
        <v>0</v>
      </c>
      <c r="R5">
        <v>0</v>
      </c>
      <c r="S5">
        <v>0</v>
      </c>
      <c r="T5">
        <f>N5+O5</f>
        <v>17.939999999999998</v>
      </c>
      <c r="U5">
        <f>M5*N5</f>
        <v>1328.7842999999998</v>
      </c>
      <c r="V5">
        <f>U5/(AA5/Y5*10000)</f>
        <v>0.83793582387295851</v>
      </c>
      <c r="W5">
        <v>0.59375</v>
      </c>
      <c r="X5">
        <v>0.56994286534332095</v>
      </c>
      <c r="Y5" s="5">
        <v>0.56810002028942097</v>
      </c>
      <c r="Z5" s="5">
        <v>2.6464000000000001E-2</v>
      </c>
      <c r="AA5">
        <v>9.0088329712552498E-2</v>
      </c>
      <c r="AB5">
        <f t="shared" si="0"/>
        <v>611.68524429192144</v>
      </c>
      <c r="AC5">
        <f t="shared" si="1"/>
        <v>0.33840357629759682</v>
      </c>
      <c r="AD5">
        <f t="shared" si="2"/>
        <v>0.19224707856067738</v>
      </c>
    </row>
    <row r="6" spans="1:30" x14ac:dyDescent="0.45">
      <c r="A6">
        <v>21</v>
      </c>
      <c r="B6" t="s">
        <v>29</v>
      </c>
      <c r="C6" t="s">
        <v>30</v>
      </c>
      <c r="D6">
        <v>2</v>
      </c>
      <c r="E6" s="6">
        <v>45114</v>
      </c>
      <c r="F6">
        <v>435</v>
      </c>
      <c r="G6" s="1">
        <v>87</v>
      </c>
      <c r="H6">
        <v>22</v>
      </c>
      <c r="I6" s="1">
        <v>4.4000000000000004</v>
      </c>
      <c r="J6" s="4">
        <f>G6/I6</f>
        <v>19.77272727272727</v>
      </c>
      <c r="K6">
        <v>13</v>
      </c>
      <c r="L6">
        <v>1</v>
      </c>
      <c r="M6">
        <v>109.93</v>
      </c>
      <c r="N6">
        <v>7.01</v>
      </c>
      <c r="O6">
        <v>6.4</v>
      </c>
      <c r="P6">
        <v>0.69</v>
      </c>
      <c r="Q6">
        <v>0</v>
      </c>
      <c r="R6">
        <v>0</v>
      </c>
      <c r="S6">
        <v>4.8</v>
      </c>
      <c r="T6">
        <f>N6+O6</f>
        <v>13.41</v>
      </c>
      <c r="U6">
        <f>M6*N6</f>
        <v>770.60930000000008</v>
      </c>
      <c r="V6">
        <f>U6/(AA6/Y6*10000)</f>
        <v>0.35946257274257026</v>
      </c>
      <c r="W6">
        <v>0.890625</v>
      </c>
      <c r="X6" s="5">
        <v>0.80703334510326297</v>
      </c>
      <c r="Y6" s="5">
        <v>0.28060001473932</v>
      </c>
      <c r="Z6" s="5">
        <v>1.3752E-2</v>
      </c>
      <c r="AA6" s="5">
        <v>6.01545188108117E-2</v>
      </c>
      <c r="AB6">
        <f t="shared" si="0"/>
        <v>405.82489503570235</v>
      </c>
      <c r="AC6">
        <f t="shared" si="1"/>
        <v>0.71876407298259359</v>
      </c>
      <c r="AD6">
        <f t="shared" si="2"/>
        <v>0.20168520947300944</v>
      </c>
    </row>
    <row r="7" spans="1:30" x14ac:dyDescent="0.45">
      <c r="A7" s="5" t="s">
        <v>41</v>
      </c>
      <c r="B7" t="s">
        <v>38</v>
      </c>
      <c r="C7" t="s">
        <v>30</v>
      </c>
      <c r="D7">
        <v>5</v>
      </c>
      <c r="E7" s="6">
        <v>45102</v>
      </c>
      <c r="F7">
        <v>555</v>
      </c>
      <c r="G7" s="1">
        <v>111</v>
      </c>
      <c r="H7">
        <v>63</v>
      </c>
      <c r="I7" s="1">
        <v>10.5</v>
      </c>
      <c r="J7" s="4">
        <f>G7/I7</f>
        <v>10.571428571428571</v>
      </c>
      <c r="K7">
        <v>52</v>
      </c>
      <c r="L7">
        <v>4</v>
      </c>
      <c r="M7">
        <v>320.60000000000002</v>
      </c>
      <c r="N7">
        <v>17.23</v>
      </c>
      <c r="O7">
        <v>23.21</v>
      </c>
      <c r="P7">
        <v>0.15</v>
      </c>
      <c r="Q7">
        <v>0</v>
      </c>
      <c r="R7">
        <v>0</v>
      </c>
      <c r="S7">
        <v>2.99</v>
      </c>
      <c r="T7">
        <f>N7+O7</f>
        <v>40.44</v>
      </c>
      <c r="U7">
        <f>M7*N7</f>
        <v>5523.9380000000001</v>
      </c>
      <c r="V7">
        <f>U7/(AA7/Y7*10000)</f>
        <v>2.3648943879240956</v>
      </c>
      <c r="W7">
        <v>0.5625</v>
      </c>
      <c r="X7" s="5">
        <v>0.60930000245571103</v>
      </c>
      <c r="Y7" s="5">
        <v>0.67700000200420596</v>
      </c>
      <c r="Z7" s="5">
        <v>2.3303999999999998E-2</v>
      </c>
      <c r="AA7" s="5">
        <v>0.158134166843443</v>
      </c>
      <c r="AB7">
        <f t="shared" si="0"/>
        <v>475.21039711085569</v>
      </c>
      <c r="AC7">
        <f t="shared" si="1"/>
        <v>0.34273125138133748</v>
      </c>
      <c r="AD7">
        <f t="shared" si="2"/>
        <v>0.23202905787206948</v>
      </c>
    </row>
    <row r="8" spans="1:30" x14ac:dyDescent="0.45">
      <c r="A8" s="5" t="s">
        <v>42</v>
      </c>
      <c r="B8" t="s">
        <v>29</v>
      </c>
      <c r="C8" t="s">
        <v>30</v>
      </c>
      <c r="D8">
        <v>5</v>
      </c>
      <c r="E8" s="6">
        <v>45102</v>
      </c>
      <c r="F8">
        <v>818</v>
      </c>
      <c r="G8" s="1">
        <v>163.6</v>
      </c>
      <c r="H8">
        <v>126</v>
      </c>
      <c r="I8" s="1">
        <v>21</v>
      </c>
      <c r="J8" s="4">
        <f>G8/I8</f>
        <v>7.7904761904761903</v>
      </c>
      <c r="K8">
        <v>41</v>
      </c>
      <c r="L8">
        <v>6</v>
      </c>
      <c r="M8">
        <v>281.14</v>
      </c>
      <c r="N8">
        <v>26.96</v>
      </c>
      <c r="O8">
        <v>37.04</v>
      </c>
      <c r="P8">
        <v>0.33</v>
      </c>
      <c r="Q8">
        <v>0</v>
      </c>
      <c r="R8">
        <v>0</v>
      </c>
      <c r="S8">
        <v>7.72</v>
      </c>
      <c r="T8">
        <f>N8+O8</f>
        <v>64</v>
      </c>
      <c r="U8">
        <f>M8*N8</f>
        <v>7579.5343999999996</v>
      </c>
      <c r="V8">
        <f>U8/(AA8/Y8*10000)</f>
        <v>3.7870129532874066</v>
      </c>
      <c r="W8">
        <v>0.59375</v>
      </c>
      <c r="X8">
        <v>0.60925000905990601</v>
      </c>
      <c r="Y8" s="5">
        <v>0.67690001800656296</v>
      </c>
      <c r="Z8" s="5">
        <v>2.3727999999999999E-2</v>
      </c>
      <c r="AA8" s="5">
        <v>0.135478463768856</v>
      </c>
      <c r="AB8">
        <f t="shared" si="0"/>
        <v>817.4055112907987</v>
      </c>
      <c r="AC8">
        <f t="shared" si="1"/>
        <v>0.36174219287931919</v>
      </c>
      <c r="AD8">
        <f t="shared" si="2"/>
        <v>0.24486329687374472</v>
      </c>
    </row>
    <row r="9" spans="1:30" x14ac:dyDescent="0.45">
      <c r="A9">
        <v>17</v>
      </c>
      <c r="B9" t="s">
        <v>33</v>
      </c>
      <c r="C9" t="s">
        <v>30</v>
      </c>
      <c r="D9">
        <v>5</v>
      </c>
      <c r="E9" s="6">
        <v>45141</v>
      </c>
      <c r="F9">
        <v>1151</v>
      </c>
      <c r="G9" s="1">
        <v>230.2</v>
      </c>
      <c r="H9">
        <v>86</v>
      </c>
      <c r="I9" s="1">
        <v>14.333333333333334</v>
      </c>
      <c r="J9" s="4">
        <f>G9/I9</f>
        <v>16.060465116279069</v>
      </c>
      <c r="K9">
        <v>24</v>
      </c>
      <c r="L9">
        <v>16</v>
      </c>
      <c r="M9">
        <v>243</v>
      </c>
      <c r="N9">
        <v>31.54</v>
      </c>
      <c r="O9">
        <v>35.01</v>
      </c>
      <c r="P9">
        <v>0.32</v>
      </c>
      <c r="Q9">
        <v>0</v>
      </c>
      <c r="R9">
        <v>0</v>
      </c>
      <c r="S9">
        <v>42.91</v>
      </c>
      <c r="T9">
        <f>N9+O9</f>
        <v>66.55</v>
      </c>
      <c r="U9">
        <f>M9*N9</f>
        <v>7664.2199999999993</v>
      </c>
      <c r="V9">
        <f>U9/(AA9/Y9*10000)</f>
        <v>2.3952212907687223</v>
      </c>
      <c r="W9">
        <v>0.765625</v>
      </c>
      <c r="X9" s="5">
        <v>0.71856666604677799</v>
      </c>
      <c r="Y9" s="5">
        <v>0.92700000852346398</v>
      </c>
      <c r="Z9">
        <v>7.3024000000000006E-2</v>
      </c>
      <c r="AA9" s="5">
        <v>0.29662111107260197</v>
      </c>
      <c r="AB9">
        <f t="shared" si="0"/>
        <v>719.42081664534669</v>
      </c>
      <c r="AC9">
        <f t="shared" si="1"/>
        <v>0.55015260369206442</v>
      </c>
      <c r="AD9">
        <f t="shared" si="2"/>
        <v>0.50999146831174957</v>
      </c>
    </row>
    <row r="10" spans="1:30" x14ac:dyDescent="0.45">
      <c r="A10" s="5" t="s">
        <v>43</v>
      </c>
      <c r="B10" t="s">
        <v>29</v>
      </c>
      <c r="C10" t="s">
        <v>30</v>
      </c>
      <c r="D10">
        <v>10</v>
      </c>
      <c r="E10" s="6">
        <v>45141</v>
      </c>
      <c r="F10">
        <v>2496</v>
      </c>
      <c r="G10" s="1">
        <v>499.2</v>
      </c>
      <c r="H10">
        <v>242</v>
      </c>
      <c r="I10" s="1">
        <v>34.571428571428569</v>
      </c>
      <c r="J10" s="4">
        <f>G10/I10</f>
        <v>14.439669421487604</v>
      </c>
      <c r="K10">
        <v>46</v>
      </c>
      <c r="L10">
        <v>45</v>
      </c>
      <c r="M10">
        <v>87.05</v>
      </c>
      <c r="N10">
        <v>72.33</v>
      </c>
      <c r="O10">
        <v>147.52000000000001</v>
      </c>
      <c r="P10">
        <v>0.52</v>
      </c>
      <c r="Q10">
        <v>5</v>
      </c>
      <c r="R10">
        <v>68.61</v>
      </c>
      <c r="S10">
        <v>85.62</v>
      </c>
      <c r="T10">
        <f>N10+O10</f>
        <v>219.85000000000002</v>
      </c>
      <c r="U10">
        <f>M10*N10</f>
        <v>6296.3264999999992</v>
      </c>
      <c r="V10">
        <f>U10/(AA10/Y10*10000)</f>
        <v>2.4023055734823648</v>
      </c>
      <c r="W10">
        <v>0.796875</v>
      </c>
      <c r="X10" s="5">
        <v>0.56110000610351496</v>
      </c>
      <c r="Y10" s="5">
        <v>1.32817142669643</v>
      </c>
      <c r="Z10">
        <v>3.9272000000000001E-2</v>
      </c>
      <c r="AA10" s="5">
        <v>0.34810729504028798</v>
      </c>
      <c r="AB10">
        <f t="shared" si="0"/>
        <v>1904.6517716042786</v>
      </c>
      <c r="AC10">
        <f t="shared" si="1"/>
        <v>0.44712656736373846</v>
      </c>
      <c r="AD10">
        <f t="shared" si="2"/>
        <v>0.59386073088937386</v>
      </c>
    </row>
    <row r="11" spans="1:30" x14ac:dyDescent="0.45">
      <c r="A11" s="5" t="s">
        <v>44</v>
      </c>
      <c r="B11" t="s">
        <v>38</v>
      </c>
      <c r="C11" t="s">
        <v>30</v>
      </c>
      <c r="D11">
        <v>10</v>
      </c>
      <c r="E11" s="6">
        <v>45141</v>
      </c>
      <c r="F11">
        <v>882</v>
      </c>
      <c r="G11" s="1">
        <v>176.4</v>
      </c>
      <c r="H11">
        <v>152</v>
      </c>
      <c r="I11" s="1">
        <v>21.714285714285715</v>
      </c>
      <c r="J11" s="4">
        <f>G11/I11</f>
        <v>8.1236842105263154</v>
      </c>
      <c r="K11">
        <v>97</v>
      </c>
      <c r="L11">
        <v>52</v>
      </c>
      <c r="M11">
        <v>308.61</v>
      </c>
      <c r="N11">
        <v>48.11</v>
      </c>
      <c r="O11">
        <v>94.78</v>
      </c>
      <c r="P11">
        <v>1.72</v>
      </c>
      <c r="Q11">
        <v>5</v>
      </c>
      <c r="R11">
        <v>55.69</v>
      </c>
      <c r="S11">
        <v>153.99</v>
      </c>
      <c r="T11">
        <f>N11+O11</f>
        <v>142.88999999999999</v>
      </c>
      <c r="U11">
        <f>M11*N11</f>
        <v>14847.2271</v>
      </c>
      <c r="V11">
        <f>U11/(AA11/Y11*10000)</f>
        <v>8.7644552983965216</v>
      </c>
      <c r="W11">
        <v>0.625</v>
      </c>
      <c r="X11" s="5">
        <v>0.451800014125183</v>
      </c>
      <c r="Y11" s="5">
        <v>1.2304500285536</v>
      </c>
      <c r="Z11">
        <v>6.0904E-2</v>
      </c>
      <c r="AA11" s="5">
        <v>0.20844160175566301</v>
      </c>
      <c r="AB11">
        <f t="shared" si="0"/>
        <v>1041.3054937626343</v>
      </c>
      <c r="AC11">
        <f t="shared" si="1"/>
        <v>0.2823750088282394</v>
      </c>
      <c r="AD11">
        <f t="shared" si="2"/>
        <v>0.34744833767553024</v>
      </c>
    </row>
    <row r="12" spans="1:30" x14ac:dyDescent="0.45">
      <c r="A12">
        <v>19</v>
      </c>
      <c r="B12" t="s">
        <v>33</v>
      </c>
      <c r="C12" t="s">
        <v>30</v>
      </c>
      <c r="D12">
        <v>10</v>
      </c>
      <c r="E12" s="6">
        <v>45170</v>
      </c>
      <c r="F12">
        <v>6911</v>
      </c>
      <c r="G12" s="1">
        <v>1382.2</v>
      </c>
      <c r="H12">
        <v>460</v>
      </c>
      <c r="I12" s="1">
        <v>65.714285714285708</v>
      </c>
      <c r="J12" s="4">
        <f>G12/I12</f>
        <v>21.033478260869568</v>
      </c>
      <c r="K12">
        <v>47</v>
      </c>
      <c r="L12">
        <v>69</v>
      </c>
      <c r="M12">
        <v>222.35</v>
      </c>
      <c r="N12">
        <v>197.67</v>
      </c>
      <c r="O12">
        <v>222.02</v>
      </c>
      <c r="P12">
        <v>1.01</v>
      </c>
      <c r="Q12">
        <v>10</v>
      </c>
      <c r="R12">
        <v>140.41</v>
      </c>
      <c r="S12">
        <v>359.03</v>
      </c>
      <c r="T12">
        <f>N12+O12</f>
        <v>419.69</v>
      </c>
      <c r="U12">
        <f>M12*N12</f>
        <v>43951.924499999994</v>
      </c>
      <c r="V12">
        <f>U12/(AA12/Y12*10000)</f>
        <v>5.1816764390010546</v>
      </c>
      <c r="W12">
        <v>1.15625</v>
      </c>
      <c r="X12" s="5">
        <v>1.16910004615783</v>
      </c>
      <c r="Y12" s="5">
        <v>1.44550001621246</v>
      </c>
      <c r="Z12">
        <v>0.25079200000000001</v>
      </c>
      <c r="AA12" s="5">
        <v>1.2260994742768401</v>
      </c>
      <c r="AB12">
        <f t="shared" si="0"/>
        <v>1629.53346308812</v>
      </c>
      <c r="AC12">
        <f t="shared" si="1"/>
        <v>1.3517719283699909</v>
      </c>
      <c r="AD12">
        <f t="shared" si="2"/>
        <v>1.9539863443743704</v>
      </c>
    </row>
    <row r="13" spans="1:30" x14ac:dyDescent="0.45">
      <c r="A13" s="5" t="s">
        <v>45</v>
      </c>
      <c r="B13" t="s">
        <v>29</v>
      </c>
      <c r="C13" t="s">
        <v>30</v>
      </c>
      <c r="D13">
        <v>15</v>
      </c>
      <c r="E13" s="6">
        <v>45170</v>
      </c>
      <c r="F13">
        <v>3873</v>
      </c>
      <c r="G13" s="1">
        <v>774.6</v>
      </c>
      <c r="H13">
        <v>322</v>
      </c>
      <c r="I13" s="1">
        <v>40.25</v>
      </c>
      <c r="J13" s="4">
        <f>G13/I13</f>
        <v>19.244720496894409</v>
      </c>
      <c r="K13">
        <v>28</v>
      </c>
      <c r="L13">
        <v>62</v>
      </c>
      <c r="M13">
        <v>158.13999999999999</v>
      </c>
      <c r="N13">
        <v>144.4</v>
      </c>
      <c r="O13">
        <v>211.39</v>
      </c>
      <c r="P13">
        <v>0.86</v>
      </c>
      <c r="Q13">
        <v>12</v>
      </c>
      <c r="R13">
        <v>113.5</v>
      </c>
      <c r="S13">
        <v>404.56</v>
      </c>
      <c r="T13">
        <f>N13+O13</f>
        <v>355.78999999999996</v>
      </c>
      <c r="U13">
        <f>M13*N13</f>
        <v>22835.415999999997</v>
      </c>
      <c r="V13">
        <f>U13/(AA13/Y13*10000)</f>
        <v>4.0970914897478758</v>
      </c>
      <c r="W13">
        <v>1</v>
      </c>
      <c r="X13" s="5">
        <v>0.953100025653839</v>
      </c>
      <c r="Y13" s="5">
        <v>1.12476670742034</v>
      </c>
      <c r="Z13" s="5">
        <v>0.12306400000000001</v>
      </c>
      <c r="AA13" s="5">
        <v>0.62689631733057305</v>
      </c>
      <c r="AB13">
        <f t="shared" si="0"/>
        <v>1389.7741420426523</v>
      </c>
      <c r="AC13">
        <f t="shared" si="1"/>
        <v>0.953100025653839</v>
      </c>
      <c r="AD13">
        <f t="shared" si="2"/>
        <v>1.07201517769691</v>
      </c>
    </row>
    <row r="14" spans="1:30" x14ac:dyDescent="0.45">
      <c r="A14" s="5" t="s">
        <v>46</v>
      </c>
      <c r="B14" t="s">
        <v>38</v>
      </c>
      <c r="C14" t="s">
        <v>30</v>
      </c>
      <c r="D14">
        <v>15</v>
      </c>
      <c r="E14" s="6">
        <v>45170</v>
      </c>
      <c r="F14">
        <v>1866</v>
      </c>
      <c r="G14" s="1">
        <v>373.2</v>
      </c>
      <c r="H14">
        <v>184</v>
      </c>
      <c r="I14" s="1">
        <v>23</v>
      </c>
      <c r="J14" s="4">
        <f>G14/I14</f>
        <v>16.226086956521737</v>
      </c>
      <c r="K14">
        <v>57</v>
      </c>
      <c r="L14">
        <v>52</v>
      </c>
      <c r="M14">
        <v>182.85</v>
      </c>
      <c r="N14">
        <v>85.12</v>
      </c>
      <c r="O14">
        <v>114.06</v>
      </c>
      <c r="P14">
        <v>1.91</v>
      </c>
      <c r="Q14">
        <v>5</v>
      </c>
      <c r="R14">
        <v>42.02</v>
      </c>
      <c r="S14">
        <v>256.33999999999997</v>
      </c>
      <c r="T14">
        <f>N14+O14</f>
        <v>199.18</v>
      </c>
      <c r="U14">
        <f>M14*N14</f>
        <v>15564.192000000001</v>
      </c>
      <c r="V14">
        <f>U14/(AA14/Y14*10000)</f>
        <v>3.2259483682503802</v>
      </c>
      <c r="W14">
        <v>0.875</v>
      </c>
      <c r="X14" s="5">
        <v>0.809100002050399</v>
      </c>
      <c r="Y14">
        <v>1.1833333506316801</v>
      </c>
      <c r="Z14" s="5">
        <v>0.12621599999999999</v>
      </c>
      <c r="AA14" s="5">
        <v>0.57092133434310799</v>
      </c>
      <c r="AB14">
        <f t="shared" si="0"/>
        <v>773.52163930581298</v>
      </c>
      <c r="AC14">
        <f t="shared" si="1"/>
        <v>0.70796250179409914</v>
      </c>
      <c r="AD14">
        <f t="shared" si="2"/>
        <v>0.83775563936959818</v>
      </c>
    </row>
    <row r="15" spans="1:30" x14ac:dyDescent="0.45">
      <c r="A15">
        <v>20</v>
      </c>
      <c r="B15" t="s">
        <v>33</v>
      </c>
      <c r="C15" t="s">
        <v>30</v>
      </c>
      <c r="D15">
        <v>15</v>
      </c>
      <c r="E15" s="6">
        <v>45201</v>
      </c>
      <c r="F15">
        <v>8423</v>
      </c>
      <c r="G15" s="1">
        <v>1684.6</v>
      </c>
      <c r="H15">
        <v>691</v>
      </c>
      <c r="I15" s="1">
        <v>86.375</v>
      </c>
      <c r="J15" s="4">
        <f>G15/I15</f>
        <v>19.503328509406657</v>
      </c>
      <c r="K15">
        <v>180</v>
      </c>
      <c r="L15">
        <v>68</v>
      </c>
      <c r="M15">
        <v>264.82</v>
      </c>
      <c r="N15">
        <v>315.52999999999997</v>
      </c>
      <c r="O15">
        <v>408.54</v>
      </c>
      <c r="P15">
        <v>2.64</v>
      </c>
      <c r="Q15">
        <v>38</v>
      </c>
      <c r="R15">
        <v>578.16</v>
      </c>
      <c r="S15">
        <v>827.49</v>
      </c>
      <c r="T15">
        <f>N15+O15</f>
        <v>724.06999999999994</v>
      </c>
      <c r="U15">
        <f>M15*N15</f>
        <v>83558.654599999994</v>
      </c>
      <c r="V15">
        <f>U15/(AA15/Y15*10000)</f>
        <v>6.6509066077205032</v>
      </c>
      <c r="W15">
        <v>1.6875</v>
      </c>
      <c r="X15" s="5">
        <v>1.6683000326156601</v>
      </c>
      <c r="Y15" s="5">
        <v>1.2715000411844799</v>
      </c>
      <c r="Z15" s="5">
        <v>0.25947999999999999</v>
      </c>
      <c r="AA15" s="5">
        <v>1.59744887474271</v>
      </c>
      <c r="AB15">
        <f t="shared" si="0"/>
        <v>1340.8685581404707</v>
      </c>
      <c r="AC15">
        <f t="shared" si="1"/>
        <v>2.8152563050389263</v>
      </c>
      <c r="AD15">
        <f t="shared" si="2"/>
        <v>3.5795985078018617</v>
      </c>
    </row>
    <row r="16" spans="1:30" x14ac:dyDescent="0.45">
      <c r="A16" t="s">
        <v>34</v>
      </c>
      <c r="B16" t="s">
        <v>35</v>
      </c>
      <c r="C16" t="s">
        <v>36</v>
      </c>
      <c r="D16">
        <v>0</v>
      </c>
      <c r="E16" t="s">
        <v>31</v>
      </c>
      <c r="G16" s="1">
        <v>18</v>
      </c>
      <c r="I16">
        <v>3</v>
      </c>
      <c r="J16" s="4">
        <f>G16/I16</f>
        <v>6</v>
      </c>
      <c r="K16">
        <v>0</v>
      </c>
      <c r="L16">
        <v>0</v>
      </c>
      <c r="M16">
        <v>257.19</v>
      </c>
      <c r="N16">
        <v>1.81</v>
      </c>
      <c r="O16">
        <v>1.42</v>
      </c>
      <c r="P16">
        <v>0</v>
      </c>
      <c r="Q16">
        <v>0</v>
      </c>
      <c r="R16">
        <v>0</v>
      </c>
      <c r="S16">
        <v>0</v>
      </c>
      <c r="T16">
        <f>N16+O16</f>
        <v>3.23</v>
      </c>
      <c r="U16">
        <f>M16*N16</f>
        <v>465.51390000000004</v>
      </c>
      <c r="V16">
        <f>U16/(AA16/Y16*10000)</f>
        <v>1.0685818357187244</v>
      </c>
      <c r="W16">
        <v>0.34375</v>
      </c>
      <c r="X16" s="5">
        <v>0.394249998033046</v>
      </c>
      <c r="Y16" s="5">
        <v>0.22336041034820101</v>
      </c>
      <c r="Z16">
        <v>3.1840000000000002E-3</v>
      </c>
      <c r="AA16">
        <v>9.7304083085837396E-3</v>
      </c>
      <c r="AB16">
        <f t="shared" si="0"/>
        <v>413.18794224913671</v>
      </c>
      <c r="AC16">
        <f t="shared" si="1"/>
        <v>0.13552343682385956</v>
      </c>
      <c r="AD16">
        <f t="shared" si="2"/>
        <v>3.0270570460775765E-2</v>
      </c>
    </row>
    <row r="17" spans="1:30" x14ac:dyDescent="0.45">
      <c r="A17" t="s">
        <v>39</v>
      </c>
      <c r="B17" t="s">
        <v>40</v>
      </c>
      <c r="C17" t="s">
        <v>36</v>
      </c>
      <c r="D17">
        <v>0</v>
      </c>
      <c r="E17" t="s">
        <v>31</v>
      </c>
      <c r="G17" s="1">
        <v>38</v>
      </c>
      <c r="I17">
        <v>4</v>
      </c>
      <c r="J17" s="4">
        <f>G17/I17</f>
        <v>9.5</v>
      </c>
      <c r="K17">
        <v>1</v>
      </c>
      <c r="L17">
        <v>0</v>
      </c>
      <c r="M17">
        <v>371.75</v>
      </c>
      <c r="N17">
        <v>1.1100000000000001</v>
      </c>
      <c r="O17">
        <v>1.35</v>
      </c>
      <c r="P17">
        <v>0.01</v>
      </c>
      <c r="Q17">
        <v>0</v>
      </c>
      <c r="R17">
        <v>0</v>
      </c>
      <c r="S17">
        <v>0</v>
      </c>
      <c r="T17">
        <f>N17+O17</f>
        <v>2.46</v>
      </c>
      <c r="U17">
        <f>M17*N17</f>
        <v>412.64250000000004</v>
      </c>
      <c r="V17">
        <f>U17/(AA17/Y17*10000)</f>
        <v>1.2868653395185439</v>
      </c>
      <c r="W17">
        <v>0.375</v>
      </c>
      <c r="X17" s="5">
        <v>0.20157142568911801</v>
      </c>
      <c r="Y17" s="5">
        <v>0.192500004544854</v>
      </c>
      <c r="Z17">
        <v>2.8479999999999998E-3</v>
      </c>
      <c r="AA17">
        <v>6.1726492031496097E-3</v>
      </c>
      <c r="AB17">
        <f t="shared" si="0"/>
        <v>1185.066562501552</v>
      </c>
      <c r="AC17">
        <f t="shared" si="1"/>
        <v>7.5589284633419254E-2</v>
      </c>
      <c r="AD17">
        <f t="shared" si="2"/>
        <v>1.4550937635475469E-2</v>
      </c>
    </row>
    <row r="18" spans="1:30" x14ac:dyDescent="0.45">
      <c r="A18">
        <v>22</v>
      </c>
      <c r="B18" t="s">
        <v>40</v>
      </c>
      <c r="C18" t="s">
        <v>36</v>
      </c>
      <c r="D18">
        <v>2</v>
      </c>
      <c r="E18" s="6">
        <v>45114</v>
      </c>
      <c r="G18" s="1">
        <v>109</v>
      </c>
      <c r="I18">
        <v>41</v>
      </c>
      <c r="J18" s="4">
        <f>G18/I18</f>
        <v>2.6585365853658538</v>
      </c>
      <c r="K18">
        <v>39</v>
      </c>
      <c r="L18">
        <v>0</v>
      </c>
      <c r="M18">
        <v>143.13</v>
      </c>
      <c r="N18">
        <v>11.35</v>
      </c>
      <c r="O18">
        <v>4.92</v>
      </c>
      <c r="P18">
        <v>0.81</v>
      </c>
      <c r="Q18">
        <v>0</v>
      </c>
      <c r="R18">
        <v>0</v>
      </c>
      <c r="S18">
        <v>0</v>
      </c>
      <c r="T18">
        <f>N18+O18</f>
        <v>16.27</v>
      </c>
      <c r="U18">
        <f>M18*N18</f>
        <v>1624.5255</v>
      </c>
      <c r="V18">
        <f>U18/(AA18/Y18*10000)</f>
        <v>1.0781504499435106</v>
      </c>
      <c r="W18">
        <v>0.75</v>
      </c>
      <c r="X18">
        <v>0.57049998641014099</v>
      </c>
      <c r="Y18" s="5">
        <v>0.244340004232071</v>
      </c>
      <c r="Z18" s="5">
        <v>1.1096E-2</v>
      </c>
      <c r="AA18">
        <v>3.6816435736395099E-2</v>
      </c>
      <c r="AB18">
        <f t="shared" si="0"/>
        <v>723.40138116540902</v>
      </c>
      <c r="AC18">
        <f t="shared" si="1"/>
        <v>0.42787498980760574</v>
      </c>
      <c r="AD18">
        <f t="shared" si="2"/>
        <v>0.10454697682038773</v>
      </c>
    </row>
    <row r="19" spans="1:30" x14ac:dyDescent="0.45">
      <c r="A19">
        <v>24</v>
      </c>
      <c r="B19" t="s">
        <v>35</v>
      </c>
      <c r="C19" t="s">
        <v>36</v>
      </c>
      <c r="D19">
        <v>2</v>
      </c>
      <c r="E19" s="6">
        <v>45114</v>
      </c>
      <c r="G19" s="1">
        <v>96</v>
      </c>
      <c r="I19">
        <v>39</v>
      </c>
      <c r="J19" s="4">
        <f>G19/I19</f>
        <v>2.4615384615384617</v>
      </c>
      <c r="K19">
        <v>18</v>
      </c>
      <c r="L19">
        <v>0</v>
      </c>
      <c r="M19">
        <v>128.44999999999999</v>
      </c>
      <c r="N19">
        <v>8.99</v>
      </c>
      <c r="O19">
        <v>3.55</v>
      </c>
      <c r="P19">
        <v>0.25</v>
      </c>
      <c r="Q19">
        <v>0</v>
      </c>
      <c r="R19">
        <v>0</v>
      </c>
      <c r="S19">
        <v>0</v>
      </c>
      <c r="T19">
        <f>N19+O19</f>
        <v>12.54</v>
      </c>
      <c r="U19">
        <f>M19*N19</f>
        <v>1154.7655</v>
      </c>
      <c r="V19">
        <f>U19/(AA19/Y19*10000)</f>
        <v>0.76638436479097627</v>
      </c>
      <c r="W19">
        <v>0.75</v>
      </c>
      <c r="X19">
        <v>0.57049998641014099</v>
      </c>
      <c r="Y19" s="5">
        <v>0.244340004232071</v>
      </c>
      <c r="Z19" s="5">
        <v>1.1096E-2</v>
      </c>
      <c r="AA19">
        <v>3.6816435736395099E-2</v>
      </c>
      <c r="AB19">
        <f t="shared" si="0"/>
        <v>637.12415221907588</v>
      </c>
      <c r="AC19">
        <f t="shared" si="1"/>
        <v>0.42787498980760574</v>
      </c>
      <c r="AD19">
        <f t="shared" si="2"/>
        <v>0.10454697682038773</v>
      </c>
    </row>
    <row r="20" spans="1:30" x14ac:dyDescent="0.45">
      <c r="A20">
        <v>12</v>
      </c>
      <c r="B20" t="s">
        <v>40</v>
      </c>
      <c r="C20" t="s">
        <v>36</v>
      </c>
      <c r="D20">
        <v>4</v>
      </c>
      <c r="E20" s="6">
        <v>45102</v>
      </c>
      <c r="G20" s="1">
        <v>17</v>
      </c>
      <c r="I20">
        <v>4</v>
      </c>
      <c r="J20" s="4">
        <f>G20/I20</f>
        <v>4.25</v>
      </c>
      <c r="K20">
        <v>0</v>
      </c>
      <c r="L20">
        <v>0</v>
      </c>
      <c r="M20">
        <v>297.63</v>
      </c>
      <c r="N20">
        <v>1.1499999999999999</v>
      </c>
      <c r="O20">
        <v>0.73</v>
      </c>
      <c r="P20">
        <v>0</v>
      </c>
      <c r="Q20">
        <v>0</v>
      </c>
      <c r="R20">
        <v>0</v>
      </c>
      <c r="S20">
        <v>0</v>
      </c>
      <c r="T20">
        <f>N20+O20</f>
        <v>1.88</v>
      </c>
      <c r="U20">
        <f>M20*N20</f>
        <v>342.27449999999999</v>
      </c>
      <c r="V20">
        <f>U20/(AA20/Y20*10000)</f>
        <v>3.3199032202009255</v>
      </c>
      <c r="W20">
        <v>0.125</v>
      </c>
      <c r="X20" s="5">
        <v>0.21963900119066199</v>
      </c>
      <c r="Y20" s="5">
        <v>0.12922580814319501</v>
      </c>
      <c r="Z20">
        <v>1.0399999999999999E-3</v>
      </c>
      <c r="AA20">
        <v>1.33228880288357E-3</v>
      </c>
      <c r="AB20">
        <f t="shared" si="0"/>
        <v>1648.9208148259872</v>
      </c>
      <c r="AC20">
        <f t="shared" si="1"/>
        <v>2.7454875148832748E-2</v>
      </c>
      <c r="AD20">
        <f t="shared" si="2"/>
        <v>3.5478784285784331E-3</v>
      </c>
    </row>
    <row r="21" spans="1:30" x14ac:dyDescent="0.45">
      <c r="A21">
        <v>15</v>
      </c>
      <c r="B21" t="s">
        <v>35</v>
      </c>
      <c r="C21" t="s">
        <v>36</v>
      </c>
      <c r="D21">
        <v>4</v>
      </c>
      <c r="E21" s="6">
        <v>45102</v>
      </c>
      <c r="G21" s="1">
        <v>90</v>
      </c>
      <c r="I21">
        <v>18</v>
      </c>
      <c r="J21" s="4">
        <f>G21/I21</f>
        <v>5</v>
      </c>
      <c r="K21">
        <v>4</v>
      </c>
      <c r="L21">
        <v>0</v>
      </c>
      <c r="M21">
        <v>110.5</v>
      </c>
      <c r="N21">
        <v>3.13</v>
      </c>
      <c r="O21">
        <v>2.78</v>
      </c>
      <c r="P21">
        <v>0.06</v>
      </c>
      <c r="Q21">
        <v>0</v>
      </c>
      <c r="R21">
        <v>0</v>
      </c>
      <c r="S21">
        <v>0</v>
      </c>
      <c r="T21">
        <f>N21+O21</f>
        <v>5.91</v>
      </c>
      <c r="U21">
        <f>M21*N21</f>
        <v>345.86500000000001</v>
      </c>
      <c r="V21">
        <f>U21/(AA21/Y21*10000)</f>
        <v>0.52904978253323776</v>
      </c>
      <c r="W21">
        <v>0.421875</v>
      </c>
      <c r="X21">
        <v>0.63293478475964604</v>
      </c>
      <c r="Y21" s="5">
        <v>0.22534999810159201</v>
      </c>
      <c r="Z21">
        <v>4.2560000000000002E-3</v>
      </c>
      <c r="AA21" s="5">
        <v>1.47322009509588E-2</v>
      </c>
      <c r="AB21">
        <f t="shared" si="0"/>
        <v>1376.6781960589074</v>
      </c>
      <c r="AC21">
        <f t="shared" si="1"/>
        <v>0.26701936232047568</v>
      </c>
      <c r="AD21">
        <f t="shared" si="2"/>
        <v>6.0172812792007507E-2</v>
      </c>
    </row>
    <row r="22" spans="1:30" x14ac:dyDescent="0.45">
      <c r="A22">
        <v>13</v>
      </c>
      <c r="B22" t="s">
        <v>35</v>
      </c>
      <c r="C22" t="s">
        <v>36</v>
      </c>
      <c r="D22">
        <v>9</v>
      </c>
      <c r="E22" s="6">
        <v>45141</v>
      </c>
      <c r="G22" s="1">
        <v>758</v>
      </c>
      <c r="I22">
        <v>61</v>
      </c>
      <c r="J22" s="4">
        <f>G22/I22</f>
        <v>12.426229508196721</v>
      </c>
      <c r="K22">
        <v>87</v>
      </c>
      <c r="L22">
        <v>21</v>
      </c>
      <c r="M22">
        <v>151.78</v>
      </c>
      <c r="N22">
        <v>253.83</v>
      </c>
      <c r="O22">
        <v>179.79</v>
      </c>
      <c r="P22">
        <v>1.4</v>
      </c>
      <c r="Q22">
        <v>7</v>
      </c>
      <c r="R22">
        <v>830.75</v>
      </c>
      <c r="S22">
        <v>840.45</v>
      </c>
      <c r="T22">
        <f>N22+O22</f>
        <v>433.62</v>
      </c>
      <c r="U22">
        <f>M22*N22</f>
        <v>38526.3174</v>
      </c>
      <c r="V22">
        <f>U22/(AA22/Y22*10000)</f>
        <v>2.2534210005927089</v>
      </c>
      <c r="W22">
        <v>1.984375</v>
      </c>
      <c r="X22" s="5">
        <v>1.25360000133514</v>
      </c>
      <c r="Y22" s="5">
        <v>0.57336666559179605</v>
      </c>
      <c r="Z22" s="5">
        <v>0.18636</v>
      </c>
      <c r="AA22" s="5">
        <v>0.98027426474498203</v>
      </c>
      <c r="AB22">
        <f t="shared" si="0"/>
        <v>443.35748488882905</v>
      </c>
      <c r="AC22">
        <f t="shared" si="1"/>
        <v>2.4876125026494185</v>
      </c>
      <c r="AD22">
        <f t="shared" si="2"/>
        <v>1.4263140859285599</v>
      </c>
    </row>
    <row r="23" spans="1:30" x14ac:dyDescent="0.45">
      <c r="A23">
        <v>14</v>
      </c>
      <c r="B23" t="s">
        <v>40</v>
      </c>
      <c r="C23" t="s">
        <v>36</v>
      </c>
      <c r="D23">
        <v>9</v>
      </c>
      <c r="E23" s="6">
        <v>45141</v>
      </c>
      <c r="G23" s="1">
        <v>894</v>
      </c>
      <c r="I23">
        <v>41</v>
      </c>
      <c r="J23" s="4">
        <f>G23/I23</f>
        <v>21.804878048780488</v>
      </c>
      <c r="K23">
        <v>48</v>
      </c>
      <c r="L23">
        <v>19</v>
      </c>
      <c r="M23">
        <v>127.87</v>
      </c>
      <c r="N23">
        <v>293.97000000000003</v>
      </c>
      <c r="O23">
        <v>231.08</v>
      </c>
      <c r="P23">
        <v>0.81</v>
      </c>
      <c r="Q23">
        <v>4</v>
      </c>
      <c r="R23">
        <v>658.64</v>
      </c>
      <c r="S23">
        <v>357.97</v>
      </c>
      <c r="T23">
        <f>N23+O23</f>
        <v>525.05000000000007</v>
      </c>
      <c r="U23">
        <f>M23*N23</f>
        <v>37589.943900000006</v>
      </c>
      <c r="V23">
        <f>U23/(AA23/Y23*10000)</f>
        <v>1.2703246677293427</v>
      </c>
      <c r="W23">
        <v>2.609375</v>
      </c>
      <c r="X23" s="5">
        <v>2.6343999703725101</v>
      </c>
      <c r="Y23" s="5">
        <v>0.56957999467849696</v>
      </c>
      <c r="Z23" s="5">
        <v>0.130104</v>
      </c>
      <c r="AA23" s="5">
        <v>1.68543369977987</v>
      </c>
      <c r="AB23">
        <f t="shared" si="0"/>
        <v>302.12076292830869</v>
      </c>
      <c r="AC23">
        <f t="shared" si="1"/>
        <v>6.8741374226907688</v>
      </c>
      <c r="AD23">
        <f t="shared" si="2"/>
        <v>3.915371156635465</v>
      </c>
    </row>
    <row r="24" spans="1:30" x14ac:dyDescent="0.45">
      <c r="A24">
        <v>10</v>
      </c>
      <c r="B24" t="s">
        <v>40</v>
      </c>
      <c r="C24" t="s">
        <v>36</v>
      </c>
      <c r="D24">
        <v>15</v>
      </c>
      <c r="E24" s="6">
        <v>45183</v>
      </c>
      <c r="G24" s="1">
        <v>834</v>
      </c>
      <c r="I24">
        <v>28</v>
      </c>
      <c r="J24" s="4">
        <f>G24/I24</f>
        <v>29.785714285714285</v>
      </c>
      <c r="K24">
        <v>12</v>
      </c>
      <c r="L24">
        <v>11</v>
      </c>
      <c r="M24">
        <v>179.05</v>
      </c>
      <c r="N24">
        <v>245.22</v>
      </c>
      <c r="O24">
        <v>213.41</v>
      </c>
      <c r="P24">
        <v>0.55000000000000004</v>
      </c>
      <c r="Q24">
        <v>1</v>
      </c>
      <c r="R24">
        <v>249.33</v>
      </c>
      <c r="S24">
        <v>853.27</v>
      </c>
      <c r="T24">
        <f>N24+O24</f>
        <v>458.63</v>
      </c>
      <c r="U24">
        <f>M24*N24</f>
        <v>43906.641000000003</v>
      </c>
      <c r="V24">
        <f>U24/(AA24/Y24*10000)</f>
        <v>1.3722299923921719</v>
      </c>
      <c r="W24">
        <v>2.5625</v>
      </c>
      <c r="X24" s="5">
        <v>2.0547999739646898</v>
      </c>
      <c r="Y24">
        <v>0.36800000410585199</v>
      </c>
      <c r="Z24" s="5">
        <v>0.119488</v>
      </c>
      <c r="AA24" s="5">
        <v>1.1774734671195299</v>
      </c>
      <c r="AB24">
        <f t="shared" si="0"/>
        <v>260.65301002075552</v>
      </c>
      <c r="AC24">
        <f t="shared" si="1"/>
        <v>5.2654249332845176</v>
      </c>
      <c r="AD24">
        <f t="shared" si="2"/>
        <v>1.937676397067758</v>
      </c>
    </row>
    <row r="25" spans="1:30" x14ac:dyDescent="0.45">
      <c r="A25">
        <v>11</v>
      </c>
      <c r="B25" t="s">
        <v>35</v>
      </c>
      <c r="C25" t="s">
        <v>36</v>
      </c>
      <c r="D25">
        <v>15</v>
      </c>
      <c r="E25" s="6">
        <v>45183</v>
      </c>
      <c r="G25" s="1">
        <v>1142</v>
      </c>
      <c r="I25">
        <v>54</v>
      </c>
      <c r="J25" s="4">
        <f>G25/I25</f>
        <v>21.148148148148149</v>
      </c>
      <c r="K25">
        <v>47</v>
      </c>
      <c r="L25">
        <v>20</v>
      </c>
      <c r="M25">
        <v>161.93</v>
      </c>
      <c r="N25">
        <v>404.11</v>
      </c>
      <c r="O25">
        <v>370.65</v>
      </c>
      <c r="P25">
        <v>1.19</v>
      </c>
      <c r="Q25">
        <v>7</v>
      </c>
      <c r="R25">
        <v>2024.03</v>
      </c>
      <c r="S25">
        <v>2803.48</v>
      </c>
      <c r="T25">
        <f>N25+O25</f>
        <v>774.76</v>
      </c>
      <c r="U25">
        <f>M25*N25</f>
        <v>65437.532300000006</v>
      </c>
      <c r="V25">
        <f>U25/(AA25/Y25*10000)</f>
        <v>1.3481800868412006</v>
      </c>
      <c r="W25">
        <v>2.640625</v>
      </c>
      <c r="X25" s="5">
        <v>3.4170000553131099</v>
      </c>
      <c r="Y25">
        <v>0.44819998741149902</v>
      </c>
      <c r="Z25" s="5">
        <v>0.20986399999999999</v>
      </c>
      <c r="AA25" s="5">
        <v>2.1754587120343798</v>
      </c>
      <c r="AB25">
        <f t="shared" si="0"/>
        <v>235.28113073002461</v>
      </c>
      <c r="AC25">
        <f t="shared" si="1"/>
        <v>9.0230157710611802</v>
      </c>
      <c r="AD25">
        <f t="shared" si="2"/>
        <v>4.044115555003378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EB68-6BB0-4583-8B7D-5A1043724F23}">
  <sheetPr filterMode="1"/>
  <dimension ref="A1:AB25"/>
  <sheetViews>
    <sheetView topLeftCell="B1" workbookViewId="0">
      <selection activeCell="AG13" sqref="AG13"/>
    </sheetView>
  </sheetViews>
  <sheetFormatPr defaultRowHeight="14.25" x14ac:dyDescent="0.45"/>
  <cols>
    <col min="1" max="1" width="7.86328125" customWidth="1"/>
    <col min="5" max="9" width="0" hidden="1" customWidth="1"/>
    <col min="11" max="12" width="0" hidden="1" customWidth="1"/>
    <col min="13" max="13" width="12.53125" customWidth="1"/>
    <col min="14" max="19" width="0" hidden="1" customWidth="1"/>
    <col min="20" max="20" width="9.86328125" hidden="1" customWidth="1"/>
    <col min="21" max="21" width="6.73046875" hidden="1" customWidth="1"/>
    <col min="23" max="26" width="0" hidden="1" customWidth="1"/>
  </cols>
  <sheetData>
    <row r="1" spans="1:2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2" t="s">
        <v>9</v>
      </c>
      <c r="K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20</v>
      </c>
      <c r="V1" s="3" t="s">
        <v>21</v>
      </c>
      <c r="W1" s="3" t="s">
        <v>22</v>
      </c>
      <c r="X1" t="s">
        <v>23</v>
      </c>
      <c r="Y1" s="3" t="s">
        <v>24</v>
      </c>
      <c r="Z1" t="s">
        <v>25</v>
      </c>
      <c r="AA1" t="s">
        <v>26</v>
      </c>
      <c r="AB1" s="3" t="s">
        <v>27</v>
      </c>
    </row>
    <row r="2" spans="1:28" x14ac:dyDescent="0.45">
      <c r="A2" t="s">
        <v>28</v>
      </c>
      <c r="B2" t="s">
        <v>29</v>
      </c>
      <c r="C2" t="s">
        <v>30</v>
      </c>
      <c r="D2">
        <v>0</v>
      </c>
      <c r="E2" t="s">
        <v>31</v>
      </c>
      <c r="F2">
        <v>111</v>
      </c>
      <c r="G2" s="1">
        <v>22.2</v>
      </c>
      <c r="H2">
        <v>13</v>
      </c>
      <c r="I2" s="1">
        <v>3.25</v>
      </c>
      <c r="J2" s="4">
        <f t="shared" ref="J2:J25" si="0">G2/I2</f>
        <v>6.8307692307692305</v>
      </c>
      <c r="K2">
        <v>3</v>
      </c>
      <c r="L2">
        <v>0</v>
      </c>
      <c r="M2">
        <v>99.24</v>
      </c>
      <c r="N2">
        <v>3.64</v>
      </c>
      <c r="O2">
        <v>3.94</v>
      </c>
      <c r="P2">
        <v>0</v>
      </c>
      <c r="Q2">
        <v>0</v>
      </c>
      <c r="R2">
        <v>0</v>
      </c>
      <c r="S2">
        <v>0</v>
      </c>
      <c r="T2">
        <f t="shared" ref="T2:T25" si="1">N2+O2</f>
        <v>7.58</v>
      </c>
      <c r="U2">
        <f t="shared" ref="U2:U25" si="2">M2*N2</f>
        <v>361.23359999999997</v>
      </c>
      <c r="V2">
        <f t="shared" ref="V2:V25" si="3">U2/(AA2/Y2*10000)</f>
        <v>0.64858379692484469</v>
      </c>
      <c r="W2">
        <v>0.34375</v>
      </c>
      <c r="X2" s="5">
        <v>0.36912500485777799</v>
      </c>
      <c r="Y2" s="5">
        <v>0.41254713360605499</v>
      </c>
      <c r="Z2">
        <v>6.6E-3</v>
      </c>
      <c r="AA2" s="5">
        <v>2.2977121375646201E-2</v>
      </c>
      <c r="AB2">
        <f t="shared" ref="AB2:AB25" si="4">G2/(AA2/Y2)</f>
        <v>398.59415878621343</v>
      </c>
    </row>
    <row r="3" spans="1:28" x14ac:dyDescent="0.45">
      <c r="A3">
        <v>21</v>
      </c>
      <c r="B3" t="s">
        <v>29</v>
      </c>
      <c r="C3" t="s">
        <v>30</v>
      </c>
      <c r="D3">
        <v>2</v>
      </c>
      <c r="E3" s="6">
        <v>45114</v>
      </c>
      <c r="F3">
        <v>435</v>
      </c>
      <c r="G3" s="1">
        <v>87</v>
      </c>
      <c r="H3">
        <v>22</v>
      </c>
      <c r="I3" s="1">
        <v>4.4000000000000004</v>
      </c>
      <c r="J3" s="4">
        <f t="shared" si="0"/>
        <v>19.77272727272727</v>
      </c>
      <c r="K3">
        <v>13</v>
      </c>
      <c r="L3">
        <v>1</v>
      </c>
      <c r="M3">
        <v>109.93</v>
      </c>
      <c r="N3">
        <v>7.01</v>
      </c>
      <c r="O3">
        <v>6.4</v>
      </c>
      <c r="P3">
        <v>0.69</v>
      </c>
      <c r="Q3">
        <v>0</v>
      </c>
      <c r="R3">
        <v>0</v>
      </c>
      <c r="S3">
        <v>4.8</v>
      </c>
      <c r="T3">
        <f t="shared" si="1"/>
        <v>13.41</v>
      </c>
      <c r="U3">
        <f t="shared" si="2"/>
        <v>770.60930000000008</v>
      </c>
      <c r="V3">
        <f t="shared" si="3"/>
        <v>0.35946257274257026</v>
      </c>
      <c r="W3">
        <v>0.890625</v>
      </c>
      <c r="X3" s="5">
        <v>0.80703334510326297</v>
      </c>
      <c r="Y3" s="5">
        <v>0.28060001473932</v>
      </c>
      <c r="Z3" s="5">
        <v>1.3752E-2</v>
      </c>
      <c r="AA3" s="5">
        <v>6.01545188108117E-2</v>
      </c>
      <c r="AB3">
        <f t="shared" si="4"/>
        <v>405.82489503570235</v>
      </c>
    </row>
    <row r="4" spans="1:28" x14ac:dyDescent="0.45">
      <c r="A4" s="5" t="s">
        <v>42</v>
      </c>
      <c r="B4" t="s">
        <v>29</v>
      </c>
      <c r="C4" t="s">
        <v>30</v>
      </c>
      <c r="D4">
        <v>5</v>
      </c>
      <c r="E4" s="6">
        <v>45102</v>
      </c>
      <c r="F4">
        <v>818</v>
      </c>
      <c r="G4" s="1">
        <v>163.6</v>
      </c>
      <c r="H4">
        <v>126</v>
      </c>
      <c r="I4" s="1">
        <v>21</v>
      </c>
      <c r="J4" s="4">
        <f t="shared" si="0"/>
        <v>7.7904761904761903</v>
      </c>
      <c r="K4">
        <v>41</v>
      </c>
      <c r="L4">
        <v>6</v>
      </c>
      <c r="M4">
        <v>281.14</v>
      </c>
      <c r="N4">
        <v>26.96</v>
      </c>
      <c r="O4">
        <v>37.04</v>
      </c>
      <c r="P4">
        <v>0.33</v>
      </c>
      <c r="Q4">
        <v>0</v>
      </c>
      <c r="R4">
        <v>0</v>
      </c>
      <c r="S4">
        <v>7.72</v>
      </c>
      <c r="T4">
        <f t="shared" si="1"/>
        <v>64</v>
      </c>
      <c r="U4">
        <f t="shared" si="2"/>
        <v>7579.5343999999996</v>
      </c>
      <c r="V4">
        <f t="shared" si="3"/>
        <v>3.7870129532874066</v>
      </c>
      <c r="W4">
        <v>0.59375</v>
      </c>
      <c r="X4">
        <v>0.60925000905990601</v>
      </c>
      <c r="Y4" s="5">
        <v>0.67690001800656296</v>
      </c>
      <c r="Z4" s="5">
        <v>2.3727999999999999E-2</v>
      </c>
      <c r="AA4" s="5">
        <v>0.135478463768856</v>
      </c>
      <c r="AB4">
        <f t="shared" si="4"/>
        <v>817.4055112907987</v>
      </c>
    </row>
    <row r="5" spans="1:28" x14ac:dyDescent="0.45">
      <c r="A5" s="5" t="s">
        <v>43</v>
      </c>
      <c r="B5" t="s">
        <v>29</v>
      </c>
      <c r="C5" t="s">
        <v>30</v>
      </c>
      <c r="D5">
        <v>10</v>
      </c>
      <c r="E5" s="6">
        <v>45141</v>
      </c>
      <c r="F5">
        <v>2496</v>
      </c>
      <c r="G5" s="1">
        <v>499.2</v>
      </c>
      <c r="H5">
        <v>242</v>
      </c>
      <c r="I5" s="1">
        <v>34.571428571428569</v>
      </c>
      <c r="J5" s="4">
        <f t="shared" si="0"/>
        <v>14.439669421487604</v>
      </c>
      <c r="K5">
        <v>46</v>
      </c>
      <c r="L5">
        <v>45</v>
      </c>
      <c r="M5">
        <v>87.05</v>
      </c>
      <c r="N5">
        <v>72.33</v>
      </c>
      <c r="O5">
        <v>147.52000000000001</v>
      </c>
      <c r="P5">
        <v>0.52</v>
      </c>
      <c r="Q5">
        <v>5</v>
      </c>
      <c r="R5">
        <v>68.61</v>
      </c>
      <c r="S5">
        <v>85.62</v>
      </c>
      <c r="T5">
        <f t="shared" si="1"/>
        <v>219.85000000000002</v>
      </c>
      <c r="U5">
        <f t="shared" si="2"/>
        <v>6296.3264999999992</v>
      </c>
      <c r="V5">
        <f t="shared" si="3"/>
        <v>2.4023055734823648</v>
      </c>
      <c r="W5">
        <v>0.796875</v>
      </c>
      <c r="X5" s="5">
        <v>0.56110000610351496</v>
      </c>
      <c r="Y5" s="5">
        <v>1.32817142669643</v>
      </c>
      <c r="Z5">
        <v>3.9272000000000001E-2</v>
      </c>
      <c r="AA5" s="5">
        <v>0.34810729504028798</v>
      </c>
      <c r="AB5">
        <f t="shared" si="4"/>
        <v>1904.6517716042786</v>
      </c>
    </row>
    <row r="6" spans="1:28" x14ac:dyDescent="0.45">
      <c r="A6" s="5" t="s">
        <v>45</v>
      </c>
      <c r="B6" t="s">
        <v>29</v>
      </c>
      <c r="C6" t="s">
        <v>30</v>
      </c>
      <c r="D6">
        <v>15</v>
      </c>
      <c r="E6" s="6">
        <v>45170</v>
      </c>
      <c r="F6">
        <v>3873</v>
      </c>
      <c r="G6" s="1">
        <v>774.6</v>
      </c>
      <c r="H6">
        <v>322</v>
      </c>
      <c r="I6" s="1">
        <v>40.25</v>
      </c>
      <c r="J6" s="4">
        <f t="shared" si="0"/>
        <v>19.244720496894409</v>
      </c>
      <c r="K6">
        <v>28</v>
      </c>
      <c r="L6">
        <v>62</v>
      </c>
      <c r="M6">
        <v>158.13999999999999</v>
      </c>
      <c r="N6">
        <v>144.4</v>
      </c>
      <c r="O6">
        <v>211.39</v>
      </c>
      <c r="P6">
        <v>0.86</v>
      </c>
      <c r="Q6">
        <v>12</v>
      </c>
      <c r="R6">
        <v>113.5</v>
      </c>
      <c r="S6">
        <v>404.56</v>
      </c>
      <c r="T6">
        <f t="shared" si="1"/>
        <v>355.78999999999996</v>
      </c>
      <c r="U6">
        <f t="shared" si="2"/>
        <v>22835.415999999997</v>
      </c>
      <c r="V6">
        <f t="shared" si="3"/>
        <v>4.0970914897478758</v>
      </c>
      <c r="W6">
        <v>1</v>
      </c>
      <c r="X6" s="5">
        <v>0.953100025653839</v>
      </c>
      <c r="Y6" s="5">
        <v>1.12476670742034</v>
      </c>
      <c r="Z6" s="5">
        <v>0.12306400000000001</v>
      </c>
      <c r="AA6" s="5">
        <v>0.62689631733057305</v>
      </c>
      <c r="AB6">
        <f t="shared" si="4"/>
        <v>1389.7741420426523</v>
      </c>
    </row>
    <row r="7" spans="1:28" x14ac:dyDescent="0.45">
      <c r="A7" t="s">
        <v>32</v>
      </c>
      <c r="B7" t="s">
        <v>33</v>
      </c>
      <c r="C7" t="s">
        <v>30</v>
      </c>
      <c r="D7">
        <v>0</v>
      </c>
      <c r="E7" t="s">
        <v>31</v>
      </c>
      <c r="F7">
        <v>301</v>
      </c>
      <c r="G7" s="1">
        <v>60.2</v>
      </c>
      <c r="H7">
        <v>32</v>
      </c>
      <c r="I7" s="1">
        <v>8</v>
      </c>
      <c r="J7" s="4">
        <f t="shared" si="0"/>
        <v>7.5250000000000004</v>
      </c>
      <c r="K7">
        <v>11</v>
      </c>
      <c r="L7">
        <v>0</v>
      </c>
      <c r="M7">
        <v>220.56</v>
      </c>
      <c r="N7">
        <v>1.4</v>
      </c>
      <c r="O7">
        <v>1.6</v>
      </c>
      <c r="P7">
        <v>0.16</v>
      </c>
      <c r="Q7">
        <v>0</v>
      </c>
      <c r="R7">
        <v>0</v>
      </c>
      <c r="S7">
        <v>0</v>
      </c>
      <c r="T7">
        <f t="shared" si="1"/>
        <v>3</v>
      </c>
      <c r="U7">
        <f t="shared" si="2"/>
        <v>308.78399999999999</v>
      </c>
      <c r="V7">
        <f t="shared" si="3"/>
        <v>1.6500100332812075</v>
      </c>
      <c r="W7">
        <v>0.203125</v>
      </c>
      <c r="X7" s="5">
        <v>0.20593442787401001</v>
      </c>
      <c r="Y7" s="5">
        <v>0.33528598661315601</v>
      </c>
      <c r="Z7">
        <v>2.7680000000000001E-3</v>
      </c>
      <c r="AA7">
        <v>6.2745647603412004E-3</v>
      </c>
      <c r="AB7">
        <f t="shared" si="4"/>
        <v>3216.8313126175158</v>
      </c>
    </row>
    <row r="8" spans="1:28" x14ac:dyDescent="0.45">
      <c r="A8">
        <v>18</v>
      </c>
      <c r="B8" t="s">
        <v>33</v>
      </c>
      <c r="C8" t="s">
        <v>30</v>
      </c>
      <c r="D8">
        <v>2</v>
      </c>
      <c r="E8" s="6">
        <v>45114</v>
      </c>
      <c r="F8">
        <v>485</v>
      </c>
      <c r="G8" s="1">
        <v>97</v>
      </c>
      <c r="H8">
        <v>46</v>
      </c>
      <c r="I8" s="1">
        <v>9.1999999999999993</v>
      </c>
      <c r="J8" s="4">
        <f t="shared" si="0"/>
        <v>10.543478260869566</v>
      </c>
      <c r="K8">
        <v>59</v>
      </c>
      <c r="L8">
        <v>0</v>
      </c>
      <c r="M8">
        <v>151.16999999999999</v>
      </c>
      <c r="N8">
        <v>8.7899999999999991</v>
      </c>
      <c r="O8">
        <v>9.15</v>
      </c>
      <c r="P8">
        <v>1.1200000000000001</v>
      </c>
      <c r="Q8">
        <v>0</v>
      </c>
      <c r="R8">
        <v>0</v>
      </c>
      <c r="S8">
        <v>0</v>
      </c>
      <c r="T8">
        <f t="shared" si="1"/>
        <v>17.939999999999998</v>
      </c>
      <c r="U8">
        <f t="shared" si="2"/>
        <v>1328.7842999999998</v>
      </c>
      <c r="V8">
        <f t="shared" si="3"/>
        <v>0.83793582387295851</v>
      </c>
      <c r="W8">
        <v>0.59375</v>
      </c>
      <c r="X8">
        <v>0.56994286534332095</v>
      </c>
      <c r="Y8" s="5">
        <v>0.56810002028942097</v>
      </c>
      <c r="Z8" s="5">
        <v>2.6464000000000001E-2</v>
      </c>
      <c r="AA8">
        <v>9.0088329712552498E-2</v>
      </c>
      <c r="AB8">
        <f t="shared" si="4"/>
        <v>611.68524429192144</v>
      </c>
    </row>
    <row r="9" spans="1:28" x14ac:dyDescent="0.45">
      <c r="A9">
        <v>17</v>
      </c>
      <c r="B9" t="s">
        <v>33</v>
      </c>
      <c r="C9" t="s">
        <v>30</v>
      </c>
      <c r="D9">
        <v>5</v>
      </c>
      <c r="E9" s="6">
        <v>45141</v>
      </c>
      <c r="F9">
        <v>1151</v>
      </c>
      <c r="G9" s="1">
        <v>230.2</v>
      </c>
      <c r="H9">
        <v>86</v>
      </c>
      <c r="I9" s="1">
        <v>14.333333333333334</v>
      </c>
      <c r="J9" s="4">
        <f t="shared" si="0"/>
        <v>16.060465116279069</v>
      </c>
      <c r="K9">
        <v>24</v>
      </c>
      <c r="L9">
        <v>16</v>
      </c>
      <c r="M9">
        <v>243</v>
      </c>
      <c r="N9">
        <v>31.54</v>
      </c>
      <c r="O9">
        <v>35.01</v>
      </c>
      <c r="P9">
        <v>0.32</v>
      </c>
      <c r="Q9">
        <v>0</v>
      </c>
      <c r="R9">
        <v>0</v>
      </c>
      <c r="S9">
        <v>42.91</v>
      </c>
      <c r="T9">
        <f t="shared" si="1"/>
        <v>66.55</v>
      </c>
      <c r="U9">
        <f t="shared" si="2"/>
        <v>7664.2199999999993</v>
      </c>
      <c r="V9">
        <f t="shared" si="3"/>
        <v>2.3952212907687223</v>
      </c>
      <c r="W9">
        <v>0.765625</v>
      </c>
      <c r="X9" s="5">
        <v>0.71856666604677799</v>
      </c>
      <c r="Y9" s="5">
        <v>0.92700000852346398</v>
      </c>
      <c r="Z9">
        <v>7.3024000000000006E-2</v>
      </c>
      <c r="AA9" s="5">
        <v>0.29662111107260197</v>
      </c>
      <c r="AB9">
        <f t="shared" si="4"/>
        <v>719.42081664534669</v>
      </c>
    </row>
    <row r="10" spans="1:28" x14ac:dyDescent="0.45">
      <c r="A10">
        <v>19</v>
      </c>
      <c r="B10" t="s">
        <v>33</v>
      </c>
      <c r="C10" t="s">
        <v>30</v>
      </c>
      <c r="D10">
        <v>10</v>
      </c>
      <c r="E10" s="6">
        <v>45170</v>
      </c>
      <c r="F10">
        <v>6911</v>
      </c>
      <c r="G10" s="1">
        <v>1382.2</v>
      </c>
      <c r="H10">
        <v>460</v>
      </c>
      <c r="I10" s="1">
        <v>65.714285714285708</v>
      </c>
      <c r="J10" s="4">
        <f t="shared" si="0"/>
        <v>21.033478260869568</v>
      </c>
      <c r="K10">
        <v>47</v>
      </c>
      <c r="L10">
        <v>69</v>
      </c>
      <c r="M10">
        <v>222.35</v>
      </c>
      <c r="N10">
        <v>197.67</v>
      </c>
      <c r="O10">
        <v>222.02</v>
      </c>
      <c r="P10">
        <v>1.01</v>
      </c>
      <c r="Q10">
        <v>10</v>
      </c>
      <c r="R10">
        <v>140.41</v>
      </c>
      <c r="S10">
        <v>359.03</v>
      </c>
      <c r="T10">
        <f t="shared" si="1"/>
        <v>419.69</v>
      </c>
      <c r="U10">
        <f t="shared" si="2"/>
        <v>43951.924499999994</v>
      </c>
      <c r="V10">
        <f t="shared" si="3"/>
        <v>5.1816764390010546</v>
      </c>
      <c r="W10">
        <v>1.15625</v>
      </c>
      <c r="X10" s="5">
        <v>1.16910004615783</v>
      </c>
      <c r="Y10" s="5">
        <v>1.44550001621246</v>
      </c>
      <c r="Z10">
        <v>0.25079200000000001</v>
      </c>
      <c r="AA10" s="5">
        <v>1.2260994742768401</v>
      </c>
      <c r="AB10">
        <f t="shared" si="4"/>
        <v>1629.53346308812</v>
      </c>
    </row>
    <row r="11" spans="1:28" x14ac:dyDescent="0.45">
      <c r="A11">
        <v>20</v>
      </c>
      <c r="B11" t="s">
        <v>33</v>
      </c>
      <c r="C11" t="s">
        <v>30</v>
      </c>
      <c r="D11">
        <v>15</v>
      </c>
      <c r="E11" s="6">
        <v>45201</v>
      </c>
      <c r="F11">
        <v>8423</v>
      </c>
      <c r="G11" s="1">
        <v>1684.6</v>
      </c>
      <c r="H11">
        <v>691</v>
      </c>
      <c r="I11" s="1">
        <v>86.375</v>
      </c>
      <c r="J11" s="4">
        <f t="shared" si="0"/>
        <v>19.503328509406657</v>
      </c>
      <c r="K11">
        <v>180</v>
      </c>
      <c r="L11">
        <v>68</v>
      </c>
      <c r="M11">
        <v>264.82</v>
      </c>
      <c r="N11">
        <v>315.52999999999997</v>
      </c>
      <c r="O11">
        <v>408.54</v>
      </c>
      <c r="P11">
        <v>2.64</v>
      </c>
      <c r="Q11">
        <v>38</v>
      </c>
      <c r="R11">
        <v>578.16</v>
      </c>
      <c r="S11">
        <v>827.49</v>
      </c>
      <c r="T11">
        <f t="shared" si="1"/>
        <v>724.06999999999994</v>
      </c>
      <c r="U11">
        <f t="shared" si="2"/>
        <v>83558.654599999994</v>
      </c>
      <c r="V11">
        <f t="shared" si="3"/>
        <v>6.6509066077205032</v>
      </c>
      <c r="W11">
        <v>1.6875</v>
      </c>
      <c r="X11" s="5">
        <v>1.6683000326156601</v>
      </c>
      <c r="Y11" s="5">
        <v>1.2715000411844799</v>
      </c>
      <c r="Z11" s="5">
        <v>0.25947999999999999</v>
      </c>
      <c r="AA11" s="5">
        <v>1.59744887474271</v>
      </c>
      <c r="AB11">
        <f t="shared" si="4"/>
        <v>1340.8685581404707</v>
      </c>
    </row>
    <row r="12" spans="1:28" x14ac:dyDescent="0.45">
      <c r="A12" t="s">
        <v>37</v>
      </c>
      <c r="B12" t="s">
        <v>38</v>
      </c>
      <c r="C12" t="s">
        <v>30</v>
      </c>
      <c r="D12">
        <v>0</v>
      </c>
      <c r="E12" t="s">
        <v>31</v>
      </c>
      <c r="F12">
        <v>203</v>
      </c>
      <c r="G12" s="1">
        <v>40.6</v>
      </c>
      <c r="H12">
        <v>17</v>
      </c>
      <c r="I12" s="1">
        <v>4.25</v>
      </c>
      <c r="J12" s="4">
        <f t="shared" si="0"/>
        <v>9.552941176470588</v>
      </c>
      <c r="K12">
        <v>5</v>
      </c>
      <c r="L12">
        <v>1</v>
      </c>
      <c r="M12">
        <v>240.22</v>
      </c>
      <c r="N12">
        <v>1.26</v>
      </c>
      <c r="O12">
        <v>2.0299999999999998</v>
      </c>
      <c r="P12">
        <v>0.02</v>
      </c>
      <c r="Q12">
        <v>0</v>
      </c>
      <c r="R12">
        <v>0</v>
      </c>
      <c r="S12">
        <v>3.73</v>
      </c>
      <c r="T12">
        <f t="shared" si="1"/>
        <v>3.29</v>
      </c>
      <c r="U12">
        <f t="shared" si="2"/>
        <v>302.67720000000003</v>
      </c>
      <c r="V12">
        <f t="shared" si="3"/>
        <v>1.5340580859105633</v>
      </c>
      <c r="W12">
        <v>0.28125</v>
      </c>
      <c r="X12" s="5">
        <v>0.18720254207313999</v>
      </c>
      <c r="Y12" s="5">
        <v>0.24845001194626001</v>
      </c>
      <c r="Z12">
        <v>3.0639999999999999E-3</v>
      </c>
      <c r="AA12">
        <v>4.9020408449021897E-3</v>
      </c>
      <c r="AB12">
        <f t="shared" si="4"/>
        <v>2057.7287713765313</v>
      </c>
    </row>
    <row r="13" spans="1:28" x14ac:dyDescent="0.45">
      <c r="A13" s="5" t="s">
        <v>41</v>
      </c>
      <c r="B13" t="s">
        <v>38</v>
      </c>
      <c r="C13" t="s">
        <v>30</v>
      </c>
      <c r="D13">
        <v>5</v>
      </c>
      <c r="E13" s="6">
        <v>45102</v>
      </c>
      <c r="F13">
        <v>555</v>
      </c>
      <c r="G13" s="1">
        <v>111</v>
      </c>
      <c r="H13">
        <v>63</v>
      </c>
      <c r="I13" s="1">
        <v>10.5</v>
      </c>
      <c r="J13" s="4">
        <f t="shared" si="0"/>
        <v>10.571428571428571</v>
      </c>
      <c r="K13">
        <v>52</v>
      </c>
      <c r="L13">
        <v>4</v>
      </c>
      <c r="M13">
        <v>320.60000000000002</v>
      </c>
      <c r="N13">
        <v>17.23</v>
      </c>
      <c r="O13">
        <v>23.21</v>
      </c>
      <c r="P13">
        <v>0.15</v>
      </c>
      <c r="Q13">
        <v>0</v>
      </c>
      <c r="R13">
        <v>0</v>
      </c>
      <c r="S13">
        <v>2.99</v>
      </c>
      <c r="T13">
        <f t="shared" si="1"/>
        <v>40.44</v>
      </c>
      <c r="U13">
        <f t="shared" si="2"/>
        <v>5523.9380000000001</v>
      </c>
      <c r="V13">
        <f t="shared" si="3"/>
        <v>2.3648943879240956</v>
      </c>
      <c r="W13">
        <v>0.5625</v>
      </c>
      <c r="X13" s="5">
        <v>0.60930000245571103</v>
      </c>
      <c r="Y13" s="5">
        <v>0.67700000200420596</v>
      </c>
      <c r="Z13" s="5">
        <v>2.3303999999999998E-2</v>
      </c>
      <c r="AA13" s="5">
        <v>0.158134166843443</v>
      </c>
      <c r="AB13">
        <f t="shared" si="4"/>
        <v>475.21039711085569</v>
      </c>
    </row>
    <row r="14" spans="1:28" x14ac:dyDescent="0.45">
      <c r="A14" s="5" t="s">
        <v>44</v>
      </c>
      <c r="B14" t="s">
        <v>38</v>
      </c>
      <c r="C14" t="s">
        <v>30</v>
      </c>
      <c r="D14">
        <v>10</v>
      </c>
      <c r="E14" s="6">
        <v>45141</v>
      </c>
      <c r="F14">
        <v>882</v>
      </c>
      <c r="G14" s="1">
        <v>176.4</v>
      </c>
      <c r="H14">
        <v>152</v>
      </c>
      <c r="I14" s="1">
        <v>21.714285714285715</v>
      </c>
      <c r="J14" s="4">
        <f t="shared" si="0"/>
        <v>8.1236842105263154</v>
      </c>
      <c r="K14">
        <v>97</v>
      </c>
      <c r="L14">
        <v>52</v>
      </c>
      <c r="M14">
        <v>308.61</v>
      </c>
      <c r="N14">
        <v>48.11</v>
      </c>
      <c r="O14">
        <v>94.78</v>
      </c>
      <c r="P14">
        <v>1.72</v>
      </c>
      <c r="Q14">
        <v>5</v>
      </c>
      <c r="R14">
        <v>55.69</v>
      </c>
      <c r="S14">
        <v>153.99</v>
      </c>
      <c r="T14">
        <f t="shared" si="1"/>
        <v>142.88999999999999</v>
      </c>
      <c r="U14">
        <f t="shared" si="2"/>
        <v>14847.2271</v>
      </c>
      <c r="V14">
        <f t="shared" si="3"/>
        <v>8.7644552983965216</v>
      </c>
      <c r="W14">
        <v>0.625</v>
      </c>
      <c r="X14" s="5">
        <v>0.451800014125183</v>
      </c>
      <c r="Y14" s="5">
        <v>1.2304500285536</v>
      </c>
      <c r="Z14">
        <v>6.0904E-2</v>
      </c>
      <c r="AA14" s="5">
        <v>0.20844160175566301</v>
      </c>
      <c r="AB14">
        <f t="shared" si="4"/>
        <v>1041.3054937626343</v>
      </c>
    </row>
    <row r="15" spans="1:28" x14ac:dyDescent="0.45">
      <c r="A15" s="5" t="s">
        <v>46</v>
      </c>
      <c r="B15" t="s">
        <v>38</v>
      </c>
      <c r="C15" t="s">
        <v>30</v>
      </c>
      <c r="D15">
        <v>15</v>
      </c>
      <c r="E15" s="6">
        <v>45170</v>
      </c>
      <c r="F15">
        <v>1866</v>
      </c>
      <c r="G15" s="1">
        <v>373.2</v>
      </c>
      <c r="H15">
        <v>184</v>
      </c>
      <c r="I15" s="1">
        <v>23</v>
      </c>
      <c r="J15" s="4">
        <f t="shared" si="0"/>
        <v>16.226086956521737</v>
      </c>
      <c r="K15">
        <v>57</v>
      </c>
      <c r="L15">
        <v>52</v>
      </c>
      <c r="M15">
        <v>182.85</v>
      </c>
      <c r="N15">
        <v>85.12</v>
      </c>
      <c r="O15">
        <v>114.06</v>
      </c>
      <c r="P15">
        <v>1.91</v>
      </c>
      <c r="Q15">
        <v>5</v>
      </c>
      <c r="R15">
        <v>42.02</v>
      </c>
      <c r="S15">
        <v>256.33999999999997</v>
      </c>
      <c r="T15">
        <f t="shared" si="1"/>
        <v>199.18</v>
      </c>
      <c r="U15">
        <f t="shared" si="2"/>
        <v>15564.192000000001</v>
      </c>
      <c r="V15">
        <f t="shared" si="3"/>
        <v>3.2259483682503802</v>
      </c>
      <c r="W15">
        <v>0.875</v>
      </c>
      <c r="X15" s="5">
        <v>0.809100002050399</v>
      </c>
      <c r="Y15">
        <v>1.1833333506316801</v>
      </c>
      <c r="Z15" s="5">
        <v>0.12621599999999999</v>
      </c>
      <c r="AA15" s="5">
        <v>0.57092133434310799</v>
      </c>
      <c r="AB15">
        <f t="shared" si="4"/>
        <v>773.52163930581298</v>
      </c>
    </row>
    <row r="16" spans="1:28" hidden="1" x14ac:dyDescent="0.45">
      <c r="A16" t="s">
        <v>34</v>
      </c>
      <c r="B16" t="s">
        <v>35</v>
      </c>
      <c r="C16" t="s">
        <v>36</v>
      </c>
      <c r="D16">
        <v>0</v>
      </c>
      <c r="E16" t="s">
        <v>31</v>
      </c>
      <c r="G16" s="1">
        <v>18</v>
      </c>
      <c r="I16">
        <v>3</v>
      </c>
      <c r="J16" s="4">
        <f t="shared" si="0"/>
        <v>6</v>
      </c>
      <c r="K16">
        <v>0</v>
      </c>
      <c r="L16">
        <v>0</v>
      </c>
      <c r="M16">
        <v>257.19</v>
      </c>
      <c r="N16">
        <v>1.81</v>
      </c>
      <c r="O16">
        <v>1.42</v>
      </c>
      <c r="P16">
        <v>0</v>
      </c>
      <c r="Q16">
        <v>0</v>
      </c>
      <c r="R16">
        <v>0</v>
      </c>
      <c r="S16">
        <v>0</v>
      </c>
      <c r="T16">
        <f t="shared" si="1"/>
        <v>3.23</v>
      </c>
      <c r="U16">
        <f t="shared" si="2"/>
        <v>465.51390000000004</v>
      </c>
      <c r="V16">
        <f t="shared" si="3"/>
        <v>1.0685818357187244</v>
      </c>
      <c r="W16">
        <v>0.34375</v>
      </c>
      <c r="X16" s="5">
        <v>0.394249998033046</v>
      </c>
      <c r="Y16" s="5">
        <v>0.22336041034820101</v>
      </c>
      <c r="Z16">
        <v>3.1840000000000002E-3</v>
      </c>
      <c r="AA16">
        <v>9.7304083085837396E-3</v>
      </c>
      <c r="AB16">
        <f t="shared" si="4"/>
        <v>413.18794224913671</v>
      </c>
    </row>
    <row r="17" spans="1:28" hidden="1" x14ac:dyDescent="0.45">
      <c r="A17">
        <v>24</v>
      </c>
      <c r="B17" t="s">
        <v>35</v>
      </c>
      <c r="C17" t="s">
        <v>36</v>
      </c>
      <c r="D17">
        <v>2</v>
      </c>
      <c r="E17" s="6">
        <v>45114</v>
      </c>
      <c r="G17" s="1">
        <v>96</v>
      </c>
      <c r="I17">
        <v>39</v>
      </c>
      <c r="J17" s="4">
        <f t="shared" si="0"/>
        <v>2.4615384615384617</v>
      </c>
      <c r="K17">
        <v>18</v>
      </c>
      <c r="L17">
        <v>0</v>
      </c>
      <c r="M17">
        <v>128.44999999999999</v>
      </c>
      <c r="N17">
        <v>8.99</v>
      </c>
      <c r="O17">
        <v>3.55</v>
      </c>
      <c r="P17">
        <v>0.25</v>
      </c>
      <c r="Q17">
        <v>0</v>
      </c>
      <c r="R17">
        <v>0</v>
      </c>
      <c r="S17">
        <v>0</v>
      </c>
      <c r="T17">
        <f t="shared" si="1"/>
        <v>12.54</v>
      </c>
      <c r="U17">
        <f t="shared" si="2"/>
        <v>1154.7655</v>
      </c>
      <c r="V17">
        <f t="shared" si="3"/>
        <v>0.76638436479097627</v>
      </c>
      <c r="W17">
        <v>0.75</v>
      </c>
      <c r="X17">
        <v>0.57049998641014099</v>
      </c>
      <c r="Y17" s="5">
        <v>0.244340004232071</v>
      </c>
      <c r="Z17" s="5">
        <v>1.1096E-2</v>
      </c>
      <c r="AA17">
        <v>3.6816435736395099E-2</v>
      </c>
      <c r="AB17">
        <f t="shared" si="4"/>
        <v>637.12415221907588</v>
      </c>
    </row>
    <row r="18" spans="1:28" hidden="1" x14ac:dyDescent="0.45">
      <c r="A18">
        <v>15</v>
      </c>
      <c r="B18" t="s">
        <v>35</v>
      </c>
      <c r="C18" t="s">
        <v>36</v>
      </c>
      <c r="D18">
        <v>4</v>
      </c>
      <c r="E18" s="6">
        <v>45102</v>
      </c>
      <c r="G18" s="1">
        <v>90</v>
      </c>
      <c r="I18">
        <v>18</v>
      </c>
      <c r="J18" s="4">
        <f t="shared" si="0"/>
        <v>5</v>
      </c>
      <c r="K18">
        <v>4</v>
      </c>
      <c r="L18">
        <v>0</v>
      </c>
      <c r="M18">
        <v>110.5</v>
      </c>
      <c r="N18">
        <v>3.13</v>
      </c>
      <c r="O18">
        <v>2.78</v>
      </c>
      <c r="P18">
        <v>0.06</v>
      </c>
      <c r="Q18">
        <v>0</v>
      </c>
      <c r="R18">
        <v>0</v>
      </c>
      <c r="S18">
        <v>0</v>
      </c>
      <c r="T18">
        <f t="shared" si="1"/>
        <v>5.91</v>
      </c>
      <c r="U18">
        <f t="shared" si="2"/>
        <v>345.86500000000001</v>
      </c>
      <c r="V18">
        <f t="shared" si="3"/>
        <v>0.52904978253323776</v>
      </c>
      <c r="W18">
        <v>0.421875</v>
      </c>
      <c r="X18">
        <v>0.63293478475964604</v>
      </c>
      <c r="Y18" s="5">
        <v>0.22534999810159201</v>
      </c>
      <c r="Z18">
        <v>4.2560000000000002E-3</v>
      </c>
      <c r="AA18" s="5">
        <v>1.47322009509588E-2</v>
      </c>
      <c r="AB18">
        <f t="shared" si="4"/>
        <v>1376.6781960589074</v>
      </c>
    </row>
    <row r="19" spans="1:28" hidden="1" x14ac:dyDescent="0.45">
      <c r="A19">
        <v>13</v>
      </c>
      <c r="B19" t="s">
        <v>35</v>
      </c>
      <c r="C19" t="s">
        <v>36</v>
      </c>
      <c r="D19">
        <v>9</v>
      </c>
      <c r="E19" s="6">
        <v>45141</v>
      </c>
      <c r="G19" s="1">
        <v>758</v>
      </c>
      <c r="I19">
        <v>61</v>
      </c>
      <c r="J19" s="4">
        <f t="shared" si="0"/>
        <v>12.426229508196721</v>
      </c>
      <c r="K19">
        <v>87</v>
      </c>
      <c r="L19">
        <v>21</v>
      </c>
      <c r="M19">
        <v>151.78</v>
      </c>
      <c r="N19">
        <v>253.83</v>
      </c>
      <c r="O19">
        <v>179.79</v>
      </c>
      <c r="P19">
        <v>1.4</v>
      </c>
      <c r="Q19">
        <v>7</v>
      </c>
      <c r="R19">
        <v>830.75</v>
      </c>
      <c r="S19">
        <v>840.45</v>
      </c>
      <c r="T19">
        <f t="shared" si="1"/>
        <v>433.62</v>
      </c>
      <c r="U19">
        <f t="shared" si="2"/>
        <v>38526.3174</v>
      </c>
      <c r="V19">
        <f t="shared" si="3"/>
        <v>2.2534210005927089</v>
      </c>
      <c r="W19">
        <v>1.984375</v>
      </c>
      <c r="X19" s="5">
        <v>1.25360000133514</v>
      </c>
      <c r="Y19" s="5">
        <v>0.57336666559179605</v>
      </c>
      <c r="Z19" s="5">
        <v>0.18636</v>
      </c>
      <c r="AA19" s="5">
        <v>0.98027426474498203</v>
      </c>
      <c r="AB19">
        <f t="shared" si="4"/>
        <v>443.35748488882905</v>
      </c>
    </row>
    <row r="20" spans="1:28" hidden="1" x14ac:dyDescent="0.45">
      <c r="A20">
        <v>11</v>
      </c>
      <c r="B20" t="s">
        <v>35</v>
      </c>
      <c r="C20" t="s">
        <v>36</v>
      </c>
      <c r="D20">
        <v>15</v>
      </c>
      <c r="E20" s="6">
        <v>45183</v>
      </c>
      <c r="G20" s="1">
        <v>1142</v>
      </c>
      <c r="I20">
        <v>54</v>
      </c>
      <c r="J20" s="4">
        <f t="shared" si="0"/>
        <v>21.148148148148149</v>
      </c>
      <c r="K20">
        <v>47</v>
      </c>
      <c r="L20">
        <v>20</v>
      </c>
      <c r="M20">
        <v>161.93</v>
      </c>
      <c r="N20">
        <v>404.11</v>
      </c>
      <c r="O20">
        <v>370.65</v>
      </c>
      <c r="P20">
        <v>1.19</v>
      </c>
      <c r="Q20">
        <v>7</v>
      </c>
      <c r="R20">
        <v>2024.03</v>
      </c>
      <c r="S20">
        <v>2803.48</v>
      </c>
      <c r="T20">
        <f t="shared" si="1"/>
        <v>774.76</v>
      </c>
      <c r="U20">
        <f t="shared" si="2"/>
        <v>65437.532300000006</v>
      </c>
      <c r="V20">
        <f t="shared" si="3"/>
        <v>1.3481800868412006</v>
      </c>
      <c r="W20">
        <v>2.640625</v>
      </c>
      <c r="X20" s="5">
        <v>3.4170000553131099</v>
      </c>
      <c r="Y20">
        <v>0.44819998741149902</v>
      </c>
      <c r="Z20" s="5">
        <v>0.20986399999999999</v>
      </c>
      <c r="AA20" s="5">
        <v>2.1754587120343798</v>
      </c>
      <c r="AB20">
        <f t="shared" si="4"/>
        <v>235.28113073002461</v>
      </c>
    </row>
    <row r="21" spans="1:28" hidden="1" x14ac:dyDescent="0.45">
      <c r="A21" t="s">
        <v>39</v>
      </c>
      <c r="B21" t="s">
        <v>40</v>
      </c>
      <c r="C21" t="s">
        <v>36</v>
      </c>
      <c r="D21">
        <v>0</v>
      </c>
      <c r="E21" t="s">
        <v>31</v>
      </c>
      <c r="G21" s="1">
        <v>38</v>
      </c>
      <c r="I21">
        <v>4</v>
      </c>
      <c r="J21" s="4">
        <f t="shared" si="0"/>
        <v>9.5</v>
      </c>
      <c r="K21">
        <v>1</v>
      </c>
      <c r="L21">
        <v>0</v>
      </c>
      <c r="M21">
        <v>371.75</v>
      </c>
      <c r="N21">
        <v>1.1100000000000001</v>
      </c>
      <c r="O21">
        <v>1.35</v>
      </c>
      <c r="P21">
        <v>0.01</v>
      </c>
      <c r="Q21">
        <v>0</v>
      </c>
      <c r="R21">
        <v>0</v>
      </c>
      <c r="S21">
        <v>0</v>
      </c>
      <c r="T21">
        <f t="shared" si="1"/>
        <v>2.46</v>
      </c>
      <c r="U21">
        <f t="shared" si="2"/>
        <v>412.64250000000004</v>
      </c>
      <c r="V21">
        <f t="shared" si="3"/>
        <v>1.2868653395185439</v>
      </c>
      <c r="W21">
        <v>0.375</v>
      </c>
      <c r="X21" s="5">
        <v>0.20157142568911801</v>
      </c>
      <c r="Y21" s="5">
        <v>0.192500004544854</v>
      </c>
      <c r="Z21">
        <v>2.8479999999999998E-3</v>
      </c>
      <c r="AA21">
        <v>6.1726492031496097E-3</v>
      </c>
      <c r="AB21">
        <f t="shared" si="4"/>
        <v>1185.066562501552</v>
      </c>
    </row>
    <row r="22" spans="1:28" hidden="1" x14ac:dyDescent="0.45">
      <c r="A22">
        <v>22</v>
      </c>
      <c r="B22" t="s">
        <v>40</v>
      </c>
      <c r="C22" t="s">
        <v>36</v>
      </c>
      <c r="D22">
        <v>2</v>
      </c>
      <c r="E22" s="6">
        <v>45114</v>
      </c>
      <c r="G22" s="1">
        <v>109</v>
      </c>
      <c r="I22">
        <v>41</v>
      </c>
      <c r="J22" s="4">
        <f t="shared" si="0"/>
        <v>2.6585365853658538</v>
      </c>
      <c r="K22">
        <v>39</v>
      </c>
      <c r="L22">
        <v>0</v>
      </c>
      <c r="M22">
        <v>143.13</v>
      </c>
      <c r="N22">
        <v>11.35</v>
      </c>
      <c r="O22">
        <v>4.92</v>
      </c>
      <c r="P22">
        <v>0.81</v>
      </c>
      <c r="Q22">
        <v>0</v>
      </c>
      <c r="R22">
        <v>0</v>
      </c>
      <c r="S22">
        <v>0</v>
      </c>
      <c r="T22">
        <f t="shared" si="1"/>
        <v>16.27</v>
      </c>
      <c r="U22">
        <f t="shared" si="2"/>
        <v>1624.5255</v>
      </c>
      <c r="V22">
        <f t="shared" si="3"/>
        <v>1.0781504499435106</v>
      </c>
      <c r="W22">
        <v>0.75</v>
      </c>
      <c r="X22">
        <v>0.57049998641014099</v>
      </c>
      <c r="Y22" s="5">
        <v>0.244340004232071</v>
      </c>
      <c r="Z22" s="5">
        <v>1.1096E-2</v>
      </c>
      <c r="AA22">
        <v>3.6816435736395099E-2</v>
      </c>
      <c r="AB22">
        <f t="shared" si="4"/>
        <v>723.40138116540902</v>
      </c>
    </row>
    <row r="23" spans="1:28" hidden="1" x14ac:dyDescent="0.45">
      <c r="A23">
        <v>12</v>
      </c>
      <c r="B23" t="s">
        <v>40</v>
      </c>
      <c r="C23" t="s">
        <v>36</v>
      </c>
      <c r="D23">
        <v>4</v>
      </c>
      <c r="E23" s="6">
        <v>45102</v>
      </c>
      <c r="G23" s="1">
        <v>17</v>
      </c>
      <c r="I23">
        <v>4</v>
      </c>
      <c r="J23" s="4">
        <f t="shared" si="0"/>
        <v>4.25</v>
      </c>
      <c r="K23">
        <v>0</v>
      </c>
      <c r="L23">
        <v>0</v>
      </c>
      <c r="M23">
        <v>297.63</v>
      </c>
      <c r="N23">
        <v>1.1499999999999999</v>
      </c>
      <c r="O23">
        <v>0.73</v>
      </c>
      <c r="P23">
        <v>0</v>
      </c>
      <c r="Q23">
        <v>0</v>
      </c>
      <c r="R23">
        <v>0</v>
      </c>
      <c r="S23">
        <v>0</v>
      </c>
      <c r="T23">
        <f t="shared" si="1"/>
        <v>1.88</v>
      </c>
      <c r="U23">
        <f t="shared" si="2"/>
        <v>342.27449999999999</v>
      </c>
      <c r="V23">
        <f t="shared" si="3"/>
        <v>3.3199032202009255</v>
      </c>
      <c r="W23">
        <v>0.125</v>
      </c>
      <c r="X23" s="5">
        <v>0.21963900119066199</v>
      </c>
      <c r="Y23" s="5">
        <v>0.12922580814319501</v>
      </c>
      <c r="Z23">
        <v>1.0399999999999999E-3</v>
      </c>
      <c r="AA23">
        <v>1.33228880288357E-3</v>
      </c>
      <c r="AB23">
        <f t="shared" si="4"/>
        <v>1648.9208148259872</v>
      </c>
    </row>
    <row r="24" spans="1:28" hidden="1" x14ac:dyDescent="0.45">
      <c r="A24">
        <v>14</v>
      </c>
      <c r="B24" t="s">
        <v>40</v>
      </c>
      <c r="C24" t="s">
        <v>36</v>
      </c>
      <c r="D24">
        <v>9</v>
      </c>
      <c r="E24" s="6">
        <v>45141</v>
      </c>
      <c r="G24" s="1">
        <v>894</v>
      </c>
      <c r="I24">
        <v>41</v>
      </c>
      <c r="J24" s="4">
        <f t="shared" si="0"/>
        <v>21.804878048780488</v>
      </c>
      <c r="K24">
        <v>48</v>
      </c>
      <c r="L24">
        <v>19</v>
      </c>
      <c r="M24">
        <v>127.87</v>
      </c>
      <c r="N24">
        <v>293.97000000000003</v>
      </c>
      <c r="O24">
        <v>231.08</v>
      </c>
      <c r="P24">
        <v>0.81</v>
      </c>
      <c r="Q24">
        <v>4</v>
      </c>
      <c r="R24">
        <v>658.64</v>
      </c>
      <c r="S24">
        <v>357.97</v>
      </c>
      <c r="T24">
        <f t="shared" si="1"/>
        <v>525.05000000000007</v>
      </c>
      <c r="U24">
        <f t="shared" si="2"/>
        <v>37589.943900000006</v>
      </c>
      <c r="V24">
        <f t="shared" si="3"/>
        <v>1.2703246677293427</v>
      </c>
      <c r="W24">
        <v>2.609375</v>
      </c>
      <c r="X24" s="5">
        <v>2.6343999703725101</v>
      </c>
      <c r="Y24" s="5">
        <v>0.56957999467849696</v>
      </c>
      <c r="Z24" s="5">
        <v>0.130104</v>
      </c>
      <c r="AA24" s="5">
        <v>1.68543369977987</v>
      </c>
      <c r="AB24">
        <f t="shared" si="4"/>
        <v>302.12076292830869</v>
      </c>
    </row>
    <row r="25" spans="1:28" hidden="1" x14ac:dyDescent="0.45">
      <c r="A25">
        <v>10</v>
      </c>
      <c r="B25" t="s">
        <v>40</v>
      </c>
      <c r="C25" t="s">
        <v>36</v>
      </c>
      <c r="D25">
        <v>15</v>
      </c>
      <c r="E25" s="6">
        <v>45183</v>
      </c>
      <c r="G25" s="1">
        <v>834</v>
      </c>
      <c r="I25">
        <v>28</v>
      </c>
      <c r="J25" s="4">
        <f t="shared" si="0"/>
        <v>29.785714285714285</v>
      </c>
      <c r="K25">
        <v>12</v>
      </c>
      <c r="L25">
        <v>11</v>
      </c>
      <c r="M25">
        <v>179.05</v>
      </c>
      <c r="N25">
        <v>245.22</v>
      </c>
      <c r="O25">
        <v>213.41</v>
      </c>
      <c r="P25">
        <v>0.55000000000000004</v>
      </c>
      <c r="Q25">
        <v>1</v>
      </c>
      <c r="R25">
        <v>249.33</v>
      </c>
      <c r="S25">
        <v>853.27</v>
      </c>
      <c r="T25">
        <f t="shared" si="1"/>
        <v>458.63</v>
      </c>
      <c r="U25">
        <f t="shared" si="2"/>
        <v>43906.641000000003</v>
      </c>
      <c r="V25">
        <f t="shared" si="3"/>
        <v>1.3722299923921719</v>
      </c>
      <c r="W25">
        <v>2.5625</v>
      </c>
      <c r="X25" s="5">
        <v>2.0547999739646898</v>
      </c>
      <c r="Y25">
        <v>0.36800000410585199</v>
      </c>
      <c r="Z25" s="5">
        <v>0.119488</v>
      </c>
      <c r="AA25" s="5">
        <v>1.1774734671195299</v>
      </c>
      <c r="AB25">
        <f t="shared" si="4"/>
        <v>260.65301002075552</v>
      </c>
    </row>
  </sheetData>
  <autoFilter ref="A1:AG25" xr:uid="{1723A83E-E008-4B1A-B03D-AC6B920735DE}">
    <filterColumn colId="2">
      <filters>
        <filter val="Tomato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5AB9-E188-4316-A3F4-973374AD7078}">
  <sheetPr filterMode="1"/>
  <dimension ref="A1:AB25"/>
  <sheetViews>
    <sheetView topLeftCell="B1" workbookViewId="0">
      <selection activeCell="AN61" sqref="AM61:AN61"/>
    </sheetView>
  </sheetViews>
  <sheetFormatPr defaultRowHeight="14.25" x14ac:dyDescent="0.45"/>
  <cols>
    <col min="1" max="1" width="7.86328125" customWidth="1"/>
    <col min="5" max="9" width="0" hidden="1" customWidth="1"/>
    <col min="11" max="12" width="0" hidden="1" customWidth="1"/>
    <col min="14" max="19" width="0" hidden="1" customWidth="1"/>
    <col min="20" max="20" width="9.86328125" hidden="1" customWidth="1"/>
    <col min="21" max="21" width="6.73046875" hidden="1" customWidth="1"/>
    <col min="23" max="26" width="0" hidden="1" customWidth="1"/>
  </cols>
  <sheetData>
    <row r="1" spans="1:2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2" t="s">
        <v>9</v>
      </c>
      <c r="K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20</v>
      </c>
      <c r="V1" s="3" t="s">
        <v>21</v>
      </c>
      <c r="W1" s="3" t="s">
        <v>22</v>
      </c>
      <c r="X1" t="s">
        <v>23</v>
      </c>
      <c r="Y1" s="3" t="s">
        <v>24</v>
      </c>
      <c r="Z1" t="s">
        <v>25</v>
      </c>
      <c r="AA1" t="s">
        <v>26</v>
      </c>
      <c r="AB1" s="3" t="s">
        <v>27</v>
      </c>
    </row>
    <row r="2" spans="1:28" hidden="1" x14ac:dyDescent="0.45">
      <c r="A2" t="s">
        <v>28</v>
      </c>
      <c r="B2" t="s">
        <v>29</v>
      </c>
      <c r="C2" t="s">
        <v>30</v>
      </c>
      <c r="D2">
        <v>0</v>
      </c>
      <c r="E2" t="s">
        <v>31</v>
      </c>
      <c r="F2">
        <v>111</v>
      </c>
      <c r="G2" s="1">
        <v>22.2</v>
      </c>
      <c r="H2">
        <v>13</v>
      </c>
      <c r="I2" s="1">
        <v>3.25</v>
      </c>
      <c r="J2" s="4">
        <f t="shared" ref="J2:J25" si="0">G2/I2</f>
        <v>6.8307692307692305</v>
      </c>
      <c r="K2">
        <v>3</v>
      </c>
      <c r="L2">
        <v>0</v>
      </c>
      <c r="M2">
        <v>99.24</v>
      </c>
      <c r="N2">
        <v>3.64</v>
      </c>
      <c r="O2">
        <v>3.94</v>
      </c>
      <c r="P2">
        <v>0</v>
      </c>
      <c r="Q2">
        <v>0</v>
      </c>
      <c r="R2">
        <v>0</v>
      </c>
      <c r="S2">
        <v>0</v>
      </c>
      <c r="T2">
        <f t="shared" ref="T2:T25" si="1">N2+O2</f>
        <v>7.58</v>
      </c>
      <c r="U2">
        <f t="shared" ref="U2:U25" si="2">M2*N2</f>
        <v>361.23359999999997</v>
      </c>
      <c r="V2">
        <f t="shared" ref="V2:V25" si="3">U2/(AA2/Y2*10000)</f>
        <v>0.64858379692484469</v>
      </c>
      <c r="W2">
        <v>0.34375</v>
      </c>
      <c r="X2" s="5">
        <v>0.36912500485777799</v>
      </c>
      <c r="Y2" s="5">
        <v>0.41254713360605499</v>
      </c>
      <c r="Z2">
        <v>6.6E-3</v>
      </c>
      <c r="AA2" s="5">
        <v>2.2977121375646201E-2</v>
      </c>
      <c r="AB2">
        <f t="shared" ref="AB2:AB25" si="4">G2/(AA2/Y2)</f>
        <v>398.59415878621343</v>
      </c>
    </row>
    <row r="3" spans="1:28" hidden="1" x14ac:dyDescent="0.45">
      <c r="A3">
        <v>21</v>
      </c>
      <c r="B3" t="s">
        <v>29</v>
      </c>
      <c r="C3" t="s">
        <v>30</v>
      </c>
      <c r="D3">
        <v>2</v>
      </c>
      <c r="E3" s="6">
        <v>45114</v>
      </c>
      <c r="F3">
        <v>435</v>
      </c>
      <c r="G3" s="1">
        <v>87</v>
      </c>
      <c r="H3">
        <v>22</v>
      </c>
      <c r="I3" s="1">
        <v>4.4000000000000004</v>
      </c>
      <c r="J3" s="4">
        <f t="shared" si="0"/>
        <v>19.77272727272727</v>
      </c>
      <c r="K3">
        <v>13</v>
      </c>
      <c r="L3">
        <v>1</v>
      </c>
      <c r="M3">
        <v>109.93</v>
      </c>
      <c r="N3">
        <v>7.01</v>
      </c>
      <c r="O3">
        <v>6.4</v>
      </c>
      <c r="P3">
        <v>0.69</v>
      </c>
      <c r="Q3">
        <v>0</v>
      </c>
      <c r="R3">
        <v>0</v>
      </c>
      <c r="S3">
        <v>4.8</v>
      </c>
      <c r="T3">
        <f t="shared" si="1"/>
        <v>13.41</v>
      </c>
      <c r="U3">
        <f t="shared" si="2"/>
        <v>770.60930000000008</v>
      </c>
      <c r="V3">
        <f t="shared" si="3"/>
        <v>0.35946257274257026</v>
      </c>
      <c r="W3">
        <v>0.890625</v>
      </c>
      <c r="X3" s="5">
        <v>0.80703334510326297</v>
      </c>
      <c r="Y3" s="5">
        <v>0.28060001473932</v>
      </c>
      <c r="Z3" s="5">
        <v>1.3752E-2</v>
      </c>
      <c r="AA3" s="5">
        <v>6.01545188108117E-2</v>
      </c>
      <c r="AB3">
        <f t="shared" si="4"/>
        <v>405.82489503570235</v>
      </c>
    </row>
    <row r="4" spans="1:28" hidden="1" x14ac:dyDescent="0.45">
      <c r="A4" s="5" t="s">
        <v>42</v>
      </c>
      <c r="B4" t="s">
        <v>29</v>
      </c>
      <c r="C4" t="s">
        <v>30</v>
      </c>
      <c r="D4">
        <v>5</v>
      </c>
      <c r="E4" s="6">
        <v>45102</v>
      </c>
      <c r="F4">
        <v>818</v>
      </c>
      <c r="G4" s="1">
        <v>163.6</v>
      </c>
      <c r="H4">
        <v>126</v>
      </c>
      <c r="I4" s="1">
        <v>21</v>
      </c>
      <c r="J4" s="4">
        <f t="shared" si="0"/>
        <v>7.7904761904761903</v>
      </c>
      <c r="K4">
        <v>41</v>
      </c>
      <c r="L4">
        <v>6</v>
      </c>
      <c r="M4">
        <v>281.14</v>
      </c>
      <c r="N4">
        <v>26.96</v>
      </c>
      <c r="O4">
        <v>37.04</v>
      </c>
      <c r="P4">
        <v>0.33</v>
      </c>
      <c r="Q4">
        <v>0</v>
      </c>
      <c r="R4">
        <v>0</v>
      </c>
      <c r="S4">
        <v>7.72</v>
      </c>
      <c r="T4">
        <f t="shared" si="1"/>
        <v>64</v>
      </c>
      <c r="U4">
        <f t="shared" si="2"/>
        <v>7579.5343999999996</v>
      </c>
      <c r="V4">
        <f t="shared" si="3"/>
        <v>3.7870129532874066</v>
      </c>
      <c r="W4">
        <v>0.59375</v>
      </c>
      <c r="X4">
        <v>0.60925000905990601</v>
      </c>
      <c r="Y4" s="5">
        <v>0.67690001800656296</v>
      </c>
      <c r="Z4" s="5">
        <v>2.3727999999999999E-2</v>
      </c>
      <c r="AA4" s="5">
        <v>0.135478463768856</v>
      </c>
      <c r="AB4">
        <f t="shared" si="4"/>
        <v>817.4055112907987</v>
      </c>
    </row>
    <row r="5" spans="1:28" hidden="1" x14ac:dyDescent="0.45">
      <c r="A5" s="5" t="s">
        <v>43</v>
      </c>
      <c r="B5" t="s">
        <v>29</v>
      </c>
      <c r="C5" t="s">
        <v>30</v>
      </c>
      <c r="D5">
        <v>10</v>
      </c>
      <c r="E5" s="6">
        <v>45141</v>
      </c>
      <c r="F5">
        <v>2496</v>
      </c>
      <c r="G5" s="1">
        <v>499.2</v>
      </c>
      <c r="H5">
        <v>242</v>
      </c>
      <c r="I5" s="1">
        <v>34.571428571428569</v>
      </c>
      <c r="J5" s="4">
        <f t="shared" si="0"/>
        <v>14.439669421487604</v>
      </c>
      <c r="K5">
        <v>46</v>
      </c>
      <c r="L5">
        <v>45</v>
      </c>
      <c r="M5">
        <v>87.05</v>
      </c>
      <c r="N5">
        <v>72.33</v>
      </c>
      <c r="O5">
        <v>147.52000000000001</v>
      </c>
      <c r="P5">
        <v>0.52</v>
      </c>
      <c r="Q5">
        <v>5</v>
      </c>
      <c r="R5">
        <v>68.61</v>
      </c>
      <c r="S5">
        <v>85.62</v>
      </c>
      <c r="T5">
        <f t="shared" si="1"/>
        <v>219.85000000000002</v>
      </c>
      <c r="U5">
        <f t="shared" si="2"/>
        <v>6296.3264999999992</v>
      </c>
      <c r="V5">
        <f t="shared" si="3"/>
        <v>2.4023055734823648</v>
      </c>
      <c r="W5">
        <v>0.796875</v>
      </c>
      <c r="X5" s="5">
        <v>0.56110000610351496</v>
      </c>
      <c r="Y5" s="5">
        <v>1.32817142669643</v>
      </c>
      <c r="Z5">
        <v>3.9272000000000001E-2</v>
      </c>
      <c r="AA5" s="5">
        <v>0.34810729504028798</v>
      </c>
      <c r="AB5">
        <f t="shared" si="4"/>
        <v>1904.6517716042786</v>
      </c>
    </row>
    <row r="6" spans="1:28" hidden="1" x14ac:dyDescent="0.45">
      <c r="A6" s="5" t="s">
        <v>45</v>
      </c>
      <c r="B6" t="s">
        <v>29</v>
      </c>
      <c r="C6" t="s">
        <v>30</v>
      </c>
      <c r="D6">
        <v>15</v>
      </c>
      <c r="E6" s="6">
        <v>45170</v>
      </c>
      <c r="F6">
        <v>3873</v>
      </c>
      <c r="G6" s="1">
        <v>774.6</v>
      </c>
      <c r="H6">
        <v>322</v>
      </c>
      <c r="I6" s="1">
        <v>40.25</v>
      </c>
      <c r="J6" s="4">
        <f t="shared" si="0"/>
        <v>19.244720496894409</v>
      </c>
      <c r="K6">
        <v>28</v>
      </c>
      <c r="L6">
        <v>62</v>
      </c>
      <c r="M6">
        <v>158.13999999999999</v>
      </c>
      <c r="N6">
        <v>144.4</v>
      </c>
      <c r="O6">
        <v>211.39</v>
      </c>
      <c r="P6">
        <v>0.86</v>
      </c>
      <c r="Q6">
        <v>12</v>
      </c>
      <c r="R6">
        <v>113.5</v>
      </c>
      <c r="S6">
        <v>404.56</v>
      </c>
      <c r="T6">
        <f t="shared" si="1"/>
        <v>355.78999999999996</v>
      </c>
      <c r="U6">
        <f t="shared" si="2"/>
        <v>22835.415999999997</v>
      </c>
      <c r="V6">
        <f t="shared" si="3"/>
        <v>4.0970914897478758</v>
      </c>
      <c r="W6">
        <v>1</v>
      </c>
      <c r="X6" s="5">
        <v>0.953100025653839</v>
      </c>
      <c r="Y6" s="5">
        <v>1.12476670742034</v>
      </c>
      <c r="Z6" s="5">
        <v>0.12306400000000001</v>
      </c>
      <c r="AA6" s="5">
        <v>0.62689631733057305</v>
      </c>
      <c r="AB6">
        <f t="shared" si="4"/>
        <v>1389.7741420426523</v>
      </c>
    </row>
    <row r="7" spans="1:28" hidden="1" x14ac:dyDescent="0.45">
      <c r="A7" t="s">
        <v>32</v>
      </c>
      <c r="B7" t="s">
        <v>33</v>
      </c>
      <c r="C7" t="s">
        <v>30</v>
      </c>
      <c r="D7">
        <v>0</v>
      </c>
      <c r="E7" t="s">
        <v>31</v>
      </c>
      <c r="F7">
        <v>301</v>
      </c>
      <c r="G7" s="1">
        <v>60.2</v>
      </c>
      <c r="H7">
        <v>32</v>
      </c>
      <c r="I7" s="1">
        <v>8</v>
      </c>
      <c r="J7" s="4">
        <f t="shared" si="0"/>
        <v>7.5250000000000004</v>
      </c>
      <c r="K7">
        <v>11</v>
      </c>
      <c r="L7">
        <v>0</v>
      </c>
      <c r="M7">
        <v>220.56</v>
      </c>
      <c r="N7">
        <v>1.4</v>
      </c>
      <c r="O7">
        <v>1.6</v>
      </c>
      <c r="P7">
        <v>0.16</v>
      </c>
      <c r="Q7">
        <v>0</v>
      </c>
      <c r="R7">
        <v>0</v>
      </c>
      <c r="S7">
        <v>0</v>
      </c>
      <c r="T7">
        <f t="shared" si="1"/>
        <v>3</v>
      </c>
      <c r="U7">
        <f t="shared" si="2"/>
        <v>308.78399999999999</v>
      </c>
      <c r="V7">
        <f t="shared" si="3"/>
        <v>1.6500100332812075</v>
      </c>
      <c r="W7">
        <v>0.203125</v>
      </c>
      <c r="X7" s="5">
        <v>0.20593442787401001</v>
      </c>
      <c r="Y7" s="5">
        <v>0.33528598661315601</v>
      </c>
      <c r="Z7">
        <v>2.7680000000000001E-3</v>
      </c>
      <c r="AA7">
        <v>6.2745647603412004E-3</v>
      </c>
      <c r="AB7">
        <f t="shared" si="4"/>
        <v>3216.8313126175158</v>
      </c>
    </row>
    <row r="8" spans="1:28" hidden="1" x14ac:dyDescent="0.45">
      <c r="A8">
        <v>18</v>
      </c>
      <c r="B8" t="s">
        <v>33</v>
      </c>
      <c r="C8" t="s">
        <v>30</v>
      </c>
      <c r="D8">
        <v>2</v>
      </c>
      <c r="E8" s="6">
        <v>45114</v>
      </c>
      <c r="F8">
        <v>485</v>
      </c>
      <c r="G8" s="1">
        <v>97</v>
      </c>
      <c r="H8">
        <v>46</v>
      </c>
      <c r="I8" s="1">
        <v>9.1999999999999993</v>
      </c>
      <c r="J8" s="4">
        <f t="shared" si="0"/>
        <v>10.543478260869566</v>
      </c>
      <c r="K8">
        <v>59</v>
      </c>
      <c r="L8">
        <v>0</v>
      </c>
      <c r="M8">
        <v>151.16999999999999</v>
      </c>
      <c r="N8">
        <v>8.7899999999999991</v>
      </c>
      <c r="O8">
        <v>9.15</v>
      </c>
      <c r="P8">
        <v>1.1200000000000001</v>
      </c>
      <c r="Q8">
        <v>0</v>
      </c>
      <c r="R8">
        <v>0</v>
      </c>
      <c r="S8">
        <v>0</v>
      </c>
      <c r="T8">
        <f t="shared" si="1"/>
        <v>17.939999999999998</v>
      </c>
      <c r="U8">
        <f t="shared" si="2"/>
        <v>1328.7842999999998</v>
      </c>
      <c r="V8">
        <f t="shared" si="3"/>
        <v>0.83793582387295851</v>
      </c>
      <c r="W8">
        <v>0.59375</v>
      </c>
      <c r="X8">
        <v>0.56994286534332095</v>
      </c>
      <c r="Y8" s="5">
        <v>0.56810002028942097</v>
      </c>
      <c r="Z8" s="5">
        <v>2.6464000000000001E-2</v>
      </c>
      <c r="AA8">
        <v>9.0088329712552498E-2</v>
      </c>
      <c r="AB8">
        <f t="shared" si="4"/>
        <v>611.68524429192144</v>
      </c>
    </row>
    <row r="9" spans="1:28" hidden="1" x14ac:dyDescent="0.45">
      <c r="A9">
        <v>17</v>
      </c>
      <c r="B9" t="s">
        <v>33</v>
      </c>
      <c r="C9" t="s">
        <v>30</v>
      </c>
      <c r="D9">
        <v>5</v>
      </c>
      <c r="E9" s="6">
        <v>45141</v>
      </c>
      <c r="F9">
        <v>1151</v>
      </c>
      <c r="G9" s="1">
        <v>230.2</v>
      </c>
      <c r="H9">
        <v>86</v>
      </c>
      <c r="I9" s="1">
        <v>14.333333333333334</v>
      </c>
      <c r="J9" s="4">
        <f t="shared" si="0"/>
        <v>16.060465116279069</v>
      </c>
      <c r="K9">
        <v>24</v>
      </c>
      <c r="L9">
        <v>16</v>
      </c>
      <c r="M9">
        <v>243</v>
      </c>
      <c r="N9">
        <v>31.54</v>
      </c>
      <c r="O9">
        <v>35.01</v>
      </c>
      <c r="P9">
        <v>0.32</v>
      </c>
      <c r="Q9">
        <v>0</v>
      </c>
      <c r="R9">
        <v>0</v>
      </c>
      <c r="S9">
        <v>42.91</v>
      </c>
      <c r="T9">
        <f t="shared" si="1"/>
        <v>66.55</v>
      </c>
      <c r="U9">
        <f t="shared" si="2"/>
        <v>7664.2199999999993</v>
      </c>
      <c r="V9">
        <f t="shared" si="3"/>
        <v>2.3952212907687223</v>
      </c>
      <c r="W9">
        <v>0.765625</v>
      </c>
      <c r="X9" s="5">
        <v>0.71856666604677799</v>
      </c>
      <c r="Y9" s="5">
        <v>0.92700000852346398</v>
      </c>
      <c r="Z9">
        <v>7.3024000000000006E-2</v>
      </c>
      <c r="AA9" s="5">
        <v>0.29662111107260197</v>
      </c>
      <c r="AB9">
        <f t="shared" si="4"/>
        <v>719.42081664534669</v>
      </c>
    </row>
    <row r="10" spans="1:28" hidden="1" x14ac:dyDescent="0.45">
      <c r="A10">
        <v>19</v>
      </c>
      <c r="B10" t="s">
        <v>33</v>
      </c>
      <c r="C10" t="s">
        <v>30</v>
      </c>
      <c r="D10">
        <v>10</v>
      </c>
      <c r="E10" s="6">
        <v>45170</v>
      </c>
      <c r="F10">
        <v>6911</v>
      </c>
      <c r="G10" s="1">
        <v>1382.2</v>
      </c>
      <c r="H10">
        <v>460</v>
      </c>
      <c r="I10" s="1">
        <v>65.714285714285708</v>
      </c>
      <c r="J10" s="4">
        <f t="shared" si="0"/>
        <v>21.033478260869568</v>
      </c>
      <c r="K10">
        <v>47</v>
      </c>
      <c r="L10">
        <v>69</v>
      </c>
      <c r="M10">
        <v>222.35</v>
      </c>
      <c r="N10">
        <v>197.67</v>
      </c>
      <c r="O10">
        <v>222.02</v>
      </c>
      <c r="P10">
        <v>1.01</v>
      </c>
      <c r="Q10">
        <v>10</v>
      </c>
      <c r="R10">
        <v>140.41</v>
      </c>
      <c r="S10">
        <v>359.03</v>
      </c>
      <c r="T10">
        <f t="shared" si="1"/>
        <v>419.69</v>
      </c>
      <c r="U10">
        <f t="shared" si="2"/>
        <v>43951.924499999994</v>
      </c>
      <c r="V10">
        <f t="shared" si="3"/>
        <v>5.1816764390010546</v>
      </c>
      <c r="W10">
        <v>1.15625</v>
      </c>
      <c r="X10" s="5">
        <v>1.16910004615783</v>
      </c>
      <c r="Y10" s="5">
        <v>1.44550001621246</v>
      </c>
      <c r="Z10">
        <v>0.25079200000000001</v>
      </c>
      <c r="AA10" s="5">
        <v>1.2260994742768401</v>
      </c>
      <c r="AB10">
        <f t="shared" si="4"/>
        <v>1629.53346308812</v>
      </c>
    </row>
    <row r="11" spans="1:28" hidden="1" x14ac:dyDescent="0.45">
      <c r="A11">
        <v>20</v>
      </c>
      <c r="B11" t="s">
        <v>33</v>
      </c>
      <c r="C11" t="s">
        <v>30</v>
      </c>
      <c r="D11">
        <v>15</v>
      </c>
      <c r="E11" s="6">
        <v>45201</v>
      </c>
      <c r="F11">
        <v>8423</v>
      </c>
      <c r="G11" s="1">
        <v>1684.6</v>
      </c>
      <c r="H11">
        <v>691</v>
      </c>
      <c r="I11" s="1">
        <v>86.375</v>
      </c>
      <c r="J11" s="4">
        <f t="shared" si="0"/>
        <v>19.503328509406657</v>
      </c>
      <c r="K11">
        <v>180</v>
      </c>
      <c r="L11">
        <v>68</v>
      </c>
      <c r="M11">
        <v>264.82</v>
      </c>
      <c r="N11">
        <v>315.52999999999997</v>
      </c>
      <c r="O11">
        <v>408.54</v>
      </c>
      <c r="P11">
        <v>2.64</v>
      </c>
      <c r="Q11">
        <v>38</v>
      </c>
      <c r="R11">
        <v>578.16</v>
      </c>
      <c r="S11">
        <v>827.49</v>
      </c>
      <c r="T11">
        <f t="shared" si="1"/>
        <v>724.06999999999994</v>
      </c>
      <c r="U11">
        <f t="shared" si="2"/>
        <v>83558.654599999994</v>
      </c>
      <c r="V11">
        <f t="shared" si="3"/>
        <v>6.6509066077205032</v>
      </c>
      <c r="W11">
        <v>1.6875</v>
      </c>
      <c r="X11" s="5">
        <v>1.6683000326156601</v>
      </c>
      <c r="Y11" s="5">
        <v>1.2715000411844799</v>
      </c>
      <c r="Z11" s="5">
        <v>0.25947999999999999</v>
      </c>
      <c r="AA11" s="5">
        <v>1.59744887474271</v>
      </c>
      <c r="AB11">
        <f t="shared" si="4"/>
        <v>1340.8685581404707</v>
      </c>
    </row>
    <row r="12" spans="1:28" hidden="1" x14ac:dyDescent="0.45">
      <c r="A12" t="s">
        <v>37</v>
      </c>
      <c r="B12" t="s">
        <v>38</v>
      </c>
      <c r="C12" t="s">
        <v>30</v>
      </c>
      <c r="D12">
        <v>0</v>
      </c>
      <c r="E12" t="s">
        <v>31</v>
      </c>
      <c r="F12">
        <v>203</v>
      </c>
      <c r="G12" s="1">
        <v>40.6</v>
      </c>
      <c r="H12">
        <v>17</v>
      </c>
      <c r="I12" s="1">
        <v>4.25</v>
      </c>
      <c r="J12" s="4">
        <f t="shared" si="0"/>
        <v>9.552941176470588</v>
      </c>
      <c r="K12">
        <v>5</v>
      </c>
      <c r="L12">
        <v>1</v>
      </c>
      <c r="M12">
        <v>240.22</v>
      </c>
      <c r="N12">
        <v>1.26</v>
      </c>
      <c r="O12">
        <v>2.0299999999999998</v>
      </c>
      <c r="P12">
        <v>0.02</v>
      </c>
      <c r="Q12">
        <v>0</v>
      </c>
      <c r="R12">
        <v>0</v>
      </c>
      <c r="S12">
        <v>3.73</v>
      </c>
      <c r="T12">
        <f t="shared" si="1"/>
        <v>3.29</v>
      </c>
      <c r="U12">
        <f t="shared" si="2"/>
        <v>302.67720000000003</v>
      </c>
      <c r="V12">
        <f t="shared" si="3"/>
        <v>1.5340580859105633</v>
      </c>
      <c r="W12">
        <v>0.28125</v>
      </c>
      <c r="X12" s="5">
        <v>0.18720254207313999</v>
      </c>
      <c r="Y12" s="5">
        <v>0.24845001194626001</v>
      </c>
      <c r="Z12">
        <v>3.0639999999999999E-3</v>
      </c>
      <c r="AA12">
        <v>4.9020408449021897E-3</v>
      </c>
      <c r="AB12">
        <f t="shared" si="4"/>
        <v>2057.7287713765313</v>
      </c>
    </row>
    <row r="13" spans="1:28" hidden="1" x14ac:dyDescent="0.45">
      <c r="A13" s="5" t="s">
        <v>41</v>
      </c>
      <c r="B13" t="s">
        <v>38</v>
      </c>
      <c r="C13" t="s">
        <v>30</v>
      </c>
      <c r="D13">
        <v>5</v>
      </c>
      <c r="E13" s="6">
        <v>45102</v>
      </c>
      <c r="F13">
        <v>555</v>
      </c>
      <c r="G13" s="1">
        <v>111</v>
      </c>
      <c r="H13">
        <v>63</v>
      </c>
      <c r="I13" s="1">
        <v>10.5</v>
      </c>
      <c r="J13" s="4">
        <f t="shared" si="0"/>
        <v>10.571428571428571</v>
      </c>
      <c r="K13">
        <v>52</v>
      </c>
      <c r="L13">
        <v>4</v>
      </c>
      <c r="M13">
        <v>320.60000000000002</v>
      </c>
      <c r="N13">
        <v>17.23</v>
      </c>
      <c r="O13">
        <v>23.21</v>
      </c>
      <c r="P13">
        <v>0.15</v>
      </c>
      <c r="Q13">
        <v>0</v>
      </c>
      <c r="R13">
        <v>0</v>
      </c>
      <c r="S13">
        <v>2.99</v>
      </c>
      <c r="T13">
        <f t="shared" si="1"/>
        <v>40.44</v>
      </c>
      <c r="U13">
        <f t="shared" si="2"/>
        <v>5523.9380000000001</v>
      </c>
      <c r="V13">
        <f t="shared" si="3"/>
        <v>2.3648943879240956</v>
      </c>
      <c r="W13">
        <v>0.5625</v>
      </c>
      <c r="X13" s="5">
        <v>0.60930000245571103</v>
      </c>
      <c r="Y13" s="5">
        <v>0.67700000200420596</v>
      </c>
      <c r="Z13" s="5">
        <v>2.3303999999999998E-2</v>
      </c>
      <c r="AA13" s="5">
        <v>0.158134166843443</v>
      </c>
      <c r="AB13">
        <f t="shared" si="4"/>
        <v>475.21039711085569</v>
      </c>
    </row>
    <row r="14" spans="1:28" hidden="1" x14ac:dyDescent="0.45">
      <c r="A14" s="5" t="s">
        <v>44</v>
      </c>
      <c r="B14" t="s">
        <v>38</v>
      </c>
      <c r="C14" t="s">
        <v>30</v>
      </c>
      <c r="D14">
        <v>10</v>
      </c>
      <c r="E14" s="6">
        <v>45141</v>
      </c>
      <c r="F14">
        <v>882</v>
      </c>
      <c r="G14" s="1">
        <v>176.4</v>
      </c>
      <c r="H14">
        <v>152</v>
      </c>
      <c r="I14" s="1">
        <v>21.714285714285715</v>
      </c>
      <c r="J14" s="4">
        <f t="shared" si="0"/>
        <v>8.1236842105263154</v>
      </c>
      <c r="K14">
        <v>97</v>
      </c>
      <c r="L14">
        <v>52</v>
      </c>
      <c r="M14">
        <v>308.61</v>
      </c>
      <c r="N14">
        <v>48.11</v>
      </c>
      <c r="O14">
        <v>94.78</v>
      </c>
      <c r="P14">
        <v>1.72</v>
      </c>
      <c r="Q14">
        <v>5</v>
      </c>
      <c r="R14">
        <v>55.69</v>
      </c>
      <c r="S14">
        <v>153.99</v>
      </c>
      <c r="T14">
        <f t="shared" si="1"/>
        <v>142.88999999999999</v>
      </c>
      <c r="U14">
        <f t="shared" si="2"/>
        <v>14847.2271</v>
      </c>
      <c r="V14">
        <f t="shared" si="3"/>
        <v>8.7644552983965216</v>
      </c>
      <c r="W14">
        <v>0.625</v>
      </c>
      <c r="X14" s="5">
        <v>0.451800014125183</v>
      </c>
      <c r="Y14" s="5">
        <v>1.2304500285536</v>
      </c>
      <c r="Z14">
        <v>6.0904E-2</v>
      </c>
      <c r="AA14" s="5">
        <v>0.20844160175566301</v>
      </c>
      <c r="AB14">
        <f t="shared" si="4"/>
        <v>1041.3054937626343</v>
      </c>
    </row>
    <row r="15" spans="1:28" hidden="1" x14ac:dyDescent="0.45">
      <c r="A15" s="5" t="s">
        <v>46</v>
      </c>
      <c r="B15" t="s">
        <v>38</v>
      </c>
      <c r="C15" t="s">
        <v>30</v>
      </c>
      <c r="D15">
        <v>15</v>
      </c>
      <c r="E15" s="6">
        <v>45170</v>
      </c>
      <c r="F15">
        <v>1866</v>
      </c>
      <c r="G15" s="1">
        <v>373.2</v>
      </c>
      <c r="H15">
        <v>184</v>
      </c>
      <c r="I15" s="1">
        <v>23</v>
      </c>
      <c r="J15" s="4">
        <f t="shared" si="0"/>
        <v>16.226086956521737</v>
      </c>
      <c r="K15">
        <v>57</v>
      </c>
      <c r="L15">
        <v>52</v>
      </c>
      <c r="M15">
        <v>182.85</v>
      </c>
      <c r="N15">
        <v>85.12</v>
      </c>
      <c r="O15">
        <v>114.06</v>
      </c>
      <c r="P15">
        <v>1.91</v>
      </c>
      <c r="Q15">
        <v>5</v>
      </c>
      <c r="R15">
        <v>42.02</v>
      </c>
      <c r="S15">
        <v>256.33999999999997</v>
      </c>
      <c r="T15">
        <f t="shared" si="1"/>
        <v>199.18</v>
      </c>
      <c r="U15">
        <f t="shared" si="2"/>
        <v>15564.192000000001</v>
      </c>
      <c r="V15">
        <f t="shared" si="3"/>
        <v>3.2259483682503802</v>
      </c>
      <c r="W15">
        <v>0.875</v>
      </c>
      <c r="X15" s="5">
        <v>0.809100002050399</v>
      </c>
      <c r="Y15">
        <v>1.1833333506316801</v>
      </c>
      <c r="Z15" s="5">
        <v>0.12621599999999999</v>
      </c>
      <c r="AA15" s="5">
        <v>0.57092133434310799</v>
      </c>
      <c r="AB15">
        <f t="shared" si="4"/>
        <v>773.52163930581298</v>
      </c>
    </row>
    <row r="16" spans="1:28" x14ac:dyDescent="0.45">
      <c r="A16" t="s">
        <v>34</v>
      </c>
      <c r="B16" t="s">
        <v>35</v>
      </c>
      <c r="C16" t="s">
        <v>36</v>
      </c>
      <c r="D16">
        <v>0</v>
      </c>
      <c r="E16" t="s">
        <v>31</v>
      </c>
      <c r="G16" s="1">
        <v>18</v>
      </c>
      <c r="I16">
        <v>3</v>
      </c>
      <c r="J16" s="4">
        <f t="shared" si="0"/>
        <v>6</v>
      </c>
      <c r="K16">
        <v>0</v>
      </c>
      <c r="L16">
        <v>0</v>
      </c>
      <c r="M16">
        <v>257.19</v>
      </c>
      <c r="N16">
        <v>1.81</v>
      </c>
      <c r="O16">
        <v>1.42</v>
      </c>
      <c r="P16">
        <v>0</v>
      </c>
      <c r="Q16">
        <v>0</v>
      </c>
      <c r="R16">
        <v>0</v>
      </c>
      <c r="S16">
        <v>0</v>
      </c>
      <c r="T16">
        <f t="shared" si="1"/>
        <v>3.23</v>
      </c>
      <c r="U16">
        <f t="shared" si="2"/>
        <v>465.51390000000004</v>
      </c>
      <c r="V16">
        <f t="shared" si="3"/>
        <v>1.0685818357187244</v>
      </c>
      <c r="W16">
        <v>0.34375</v>
      </c>
      <c r="X16" s="5">
        <v>0.394249998033046</v>
      </c>
      <c r="Y16" s="5">
        <v>0.22336041034820101</v>
      </c>
      <c r="Z16">
        <v>3.1840000000000002E-3</v>
      </c>
      <c r="AA16">
        <v>9.7304083085837396E-3</v>
      </c>
      <c r="AB16">
        <f t="shared" si="4"/>
        <v>413.18794224913671</v>
      </c>
    </row>
    <row r="17" spans="1:28" x14ac:dyDescent="0.45">
      <c r="A17">
        <v>24</v>
      </c>
      <c r="B17" t="s">
        <v>35</v>
      </c>
      <c r="C17" t="s">
        <v>36</v>
      </c>
      <c r="D17">
        <v>2</v>
      </c>
      <c r="E17" s="6">
        <v>45114</v>
      </c>
      <c r="G17" s="1">
        <v>96</v>
      </c>
      <c r="I17">
        <v>39</v>
      </c>
      <c r="J17" s="4">
        <f t="shared" si="0"/>
        <v>2.4615384615384617</v>
      </c>
      <c r="K17">
        <v>18</v>
      </c>
      <c r="L17">
        <v>0</v>
      </c>
      <c r="M17">
        <v>128.44999999999999</v>
      </c>
      <c r="N17">
        <v>8.99</v>
      </c>
      <c r="O17">
        <v>3.55</v>
      </c>
      <c r="P17">
        <v>0.25</v>
      </c>
      <c r="Q17">
        <v>0</v>
      </c>
      <c r="R17">
        <v>0</v>
      </c>
      <c r="S17">
        <v>0</v>
      </c>
      <c r="T17">
        <f t="shared" si="1"/>
        <v>12.54</v>
      </c>
      <c r="U17">
        <f t="shared" si="2"/>
        <v>1154.7655</v>
      </c>
      <c r="V17">
        <f t="shared" si="3"/>
        <v>0.76638436479097627</v>
      </c>
      <c r="W17">
        <v>0.75</v>
      </c>
      <c r="X17">
        <v>0.57049998641014099</v>
      </c>
      <c r="Y17" s="5">
        <v>0.244340004232071</v>
      </c>
      <c r="Z17" s="5">
        <v>1.1096E-2</v>
      </c>
      <c r="AA17">
        <v>3.6816435736395099E-2</v>
      </c>
      <c r="AB17">
        <f t="shared" si="4"/>
        <v>637.12415221907588</v>
      </c>
    </row>
    <row r="18" spans="1:28" x14ac:dyDescent="0.45">
      <c r="A18">
        <v>15</v>
      </c>
      <c r="B18" t="s">
        <v>35</v>
      </c>
      <c r="C18" t="s">
        <v>36</v>
      </c>
      <c r="D18">
        <v>4</v>
      </c>
      <c r="E18" s="6">
        <v>45102</v>
      </c>
      <c r="G18" s="1">
        <v>90</v>
      </c>
      <c r="I18">
        <v>18</v>
      </c>
      <c r="J18" s="4">
        <f t="shared" si="0"/>
        <v>5</v>
      </c>
      <c r="K18">
        <v>4</v>
      </c>
      <c r="L18">
        <v>0</v>
      </c>
      <c r="M18">
        <v>110.5</v>
      </c>
      <c r="N18">
        <v>3.13</v>
      </c>
      <c r="O18">
        <v>2.78</v>
      </c>
      <c r="P18">
        <v>0.06</v>
      </c>
      <c r="Q18">
        <v>0</v>
      </c>
      <c r="R18">
        <v>0</v>
      </c>
      <c r="S18">
        <v>0</v>
      </c>
      <c r="T18">
        <f t="shared" si="1"/>
        <v>5.91</v>
      </c>
      <c r="U18">
        <f t="shared" si="2"/>
        <v>345.86500000000001</v>
      </c>
      <c r="V18">
        <f t="shared" si="3"/>
        <v>0.52904978253323776</v>
      </c>
      <c r="W18">
        <v>0.421875</v>
      </c>
      <c r="X18">
        <v>0.63293478475964604</v>
      </c>
      <c r="Y18" s="5">
        <v>0.22534999810159201</v>
      </c>
      <c r="Z18">
        <v>4.2560000000000002E-3</v>
      </c>
      <c r="AA18" s="5">
        <v>1.47322009509588E-2</v>
      </c>
      <c r="AB18">
        <f t="shared" si="4"/>
        <v>1376.6781960589074</v>
      </c>
    </row>
    <row r="19" spans="1:28" x14ac:dyDescent="0.45">
      <c r="A19">
        <v>13</v>
      </c>
      <c r="B19" t="s">
        <v>35</v>
      </c>
      <c r="C19" t="s">
        <v>36</v>
      </c>
      <c r="D19">
        <v>9</v>
      </c>
      <c r="E19" s="6">
        <v>45141</v>
      </c>
      <c r="G19" s="1">
        <v>758</v>
      </c>
      <c r="I19">
        <v>61</v>
      </c>
      <c r="J19" s="4">
        <f t="shared" si="0"/>
        <v>12.426229508196721</v>
      </c>
      <c r="K19">
        <v>87</v>
      </c>
      <c r="L19">
        <v>21</v>
      </c>
      <c r="M19">
        <v>151.78</v>
      </c>
      <c r="N19">
        <v>253.83</v>
      </c>
      <c r="O19">
        <v>179.79</v>
      </c>
      <c r="P19">
        <v>1.4</v>
      </c>
      <c r="Q19">
        <v>7</v>
      </c>
      <c r="R19">
        <v>830.75</v>
      </c>
      <c r="S19">
        <v>840.45</v>
      </c>
      <c r="T19">
        <f t="shared" si="1"/>
        <v>433.62</v>
      </c>
      <c r="U19">
        <f t="shared" si="2"/>
        <v>38526.3174</v>
      </c>
      <c r="V19">
        <f t="shared" si="3"/>
        <v>2.2534210005927089</v>
      </c>
      <c r="W19">
        <v>1.984375</v>
      </c>
      <c r="X19" s="5">
        <v>1.25360000133514</v>
      </c>
      <c r="Y19" s="5">
        <v>0.57336666559179605</v>
      </c>
      <c r="Z19" s="5">
        <v>0.18636</v>
      </c>
      <c r="AA19" s="5">
        <v>0.98027426474498203</v>
      </c>
      <c r="AB19">
        <f t="shared" si="4"/>
        <v>443.35748488882905</v>
      </c>
    </row>
    <row r="20" spans="1:28" x14ac:dyDescent="0.45">
      <c r="A20">
        <v>11</v>
      </c>
      <c r="B20" t="s">
        <v>35</v>
      </c>
      <c r="C20" t="s">
        <v>36</v>
      </c>
      <c r="D20">
        <v>15</v>
      </c>
      <c r="E20" s="6">
        <v>45183</v>
      </c>
      <c r="G20" s="1">
        <v>1142</v>
      </c>
      <c r="I20">
        <v>54</v>
      </c>
      <c r="J20" s="4">
        <f t="shared" si="0"/>
        <v>21.148148148148149</v>
      </c>
      <c r="K20">
        <v>47</v>
      </c>
      <c r="L20">
        <v>20</v>
      </c>
      <c r="M20">
        <v>161.93</v>
      </c>
      <c r="N20">
        <v>404.11</v>
      </c>
      <c r="O20">
        <v>370.65</v>
      </c>
      <c r="P20">
        <v>1.19</v>
      </c>
      <c r="Q20">
        <v>7</v>
      </c>
      <c r="R20">
        <v>2024.03</v>
      </c>
      <c r="S20">
        <v>2803.48</v>
      </c>
      <c r="T20">
        <f t="shared" si="1"/>
        <v>774.76</v>
      </c>
      <c r="U20">
        <f t="shared" si="2"/>
        <v>65437.532300000006</v>
      </c>
      <c r="V20">
        <f t="shared" si="3"/>
        <v>1.3481800868412006</v>
      </c>
      <c r="W20">
        <v>2.640625</v>
      </c>
      <c r="X20" s="5">
        <v>3.4170000553131099</v>
      </c>
      <c r="Y20">
        <v>0.44819998741149902</v>
      </c>
      <c r="Z20" s="5">
        <v>0.20986399999999999</v>
      </c>
      <c r="AA20" s="5">
        <v>2.1754587120343798</v>
      </c>
      <c r="AB20">
        <f t="shared" si="4"/>
        <v>235.28113073002461</v>
      </c>
    </row>
    <row r="21" spans="1:28" x14ac:dyDescent="0.45">
      <c r="A21" t="s">
        <v>39</v>
      </c>
      <c r="B21" t="s">
        <v>40</v>
      </c>
      <c r="C21" t="s">
        <v>36</v>
      </c>
      <c r="D21">
        <v>0</v>
      </c>
      <c r="E21" t="s">
        <v>31</v>
      </c>
      <c r="G21" s="1">
        <v>38</v>
      </c>
      <c r="I21">
        <v>4</v>
      </c>
      <c r="J21" s="4">
        <f t="shared" si="0"/>
        <v>9.5</v>
      </c>
      <c r="K21">
        <v>1</v>
      </c>
      <c r="L21">
        <v>0</v>
      </c>
      <c r="M21">
        <v>371.75</v>
      </c>
      <c r="N21">
        <v>1.1100000000000001</v>
      </c>
      <c r="O21">
        <v>1.35</v>
      </c>
      <c r="P21">
        <v>0.01</v>
      </c>
      <c r="Q21">
        <v>0</v>
      </c>
      <c r="R21">
        <v>0</v>
      </c>
      <c r="S21">
        <v>0</v>
      </c>
      <c r="T21">
        <f t="shared" si="1"/>
        <v>2.46</v>
      </c>
      <c r="U21">
        <f t="shared" si="2"/>
        <v>412.64250000000004</v>
      </c>
      <c r="V21">
        <f t="shared" si="3"/>
        <v>1.2868653395185439</v>
      </c>
      <c r="W21">
        <v>0.375</v>
      </c>
      <c r="X21" s="5">
        <v>0.20157142568911801</v>
      </c>
      <c r="Y21" s="5">
        <v>0.192500004544854</v>
      </c>
      <c r="Z21">
        <v>2.8479999999999998E-3</v>
      </c>
      <c r="AA21">
        <v>6.1726492031496097E-3</v>
      </c>
      <c r="AB21">
        <f t="shared" si="4"/>
        <v>1185.066562501552</v>
      </c>
    </row>
    <row r="22" spans="1:28" x14ac:dyDescent="0.45">
      <c r="A22">
        <v>22</v>
      </c>
      <c r="B22" t="s">
        <v>40</v>
      </c>
      <c r="C22" t="s">
        <v>36</v>
      </c>
      <c r="D22">
        <v>2</v>
      </c>
      <c r="E22" s="6">
        <v>45114</v>
      </c>
      <c r="G22" s="1">
        <v>109</v>
      </c>
      <c r="I22">
        <v>41</v>
      </c>
      <c r="J22" s="4">
        <f t="shared" si="0"/>
        <v>2.6585365853658538</v>
      </c>
      <c r="K22">
        <v>39</v>
      </c>
      <c r="L22">
        <v>0</v>
      </c>
      <c r="M22">
        <v>143.13</v>
      </c>
      <c r="N22">
        <v>11.35</v>
      </c>
      <c r="O22">
        <v>4.92</v>
      </c>
      <c r="P22">
        <v>0.81</v>
      </c>
      <c r="Q22">
        <v>0</v>
      </c>
      <c r="R22">
        <v>0</v>
      </c>
      <c r="S22">
        <v>0</v>
      </c>
      <c r="T22">
        <f t="shared" si="1"/>
        <v>16.27</v>
      </c>
      <c r="U22">
        <f t="shared" si="2"/>
        <v>1624.5255</v>
      </c>
      <c r="V22">
        <f t="shared" si="3"/>
        <v>1.0781504499435106</v>
      </c>
      <c r="W22">
        <v>0.75</v>
      </c>
      <c r="X22">
        <v>0.57049998641014099</v>
      </c>
      <c r="Y22" s="5">
        <v>0.244340004232071</v>
      </c>
      <c r="Z22" s="5">
        <v>1.1096E-2</v>
      </c>
      <c r="AA22">
        <v>3.6816435736395099E-2</v>
      </c>
      <c r="AB22">
        <f t="shared" si="4"/>
        <v>723.40138116540902</v>
      </c>
    </row>
    <row r="23" spans="1:28" x14ac:dyDescent="0.45">
      <c r="A23">
        <v>12</v>
      </c>
      <c r="B23" t="s">
        <v>40</v>
      </c>
      <c r="C23" t="s">
        <v>36</v>
      </c>
      <c r="D23">
        <v>4</v>
      </c>
      <c r="E23" s="6">
        <v>45102</v>
      </c>
      <c r="G23" s="1">
        <v>17</v>
      </c>
      <c r="I23">
        <v>4</v>
      </c>
      <c r="J23" s="4">
        <f t="shared" si="0"/>
        <v>4.25</v>
      </c>
      <c r="K23">
        <v>0</v>
      </c>
      <c r="L23">
        <v>0</v>
      </c>
      <c r="M23">
        <v>297.63</v>
      </c>
      <c r="N23">
        <v>1.1499999999999999</v>
      </c>
      <c r="O23">
        <v>0.73</v>
      </c>
      <c r="P23">
        <v>0</v>
      </c>
      <c r="Q23">
        <v>0</v>
      </c>
      <c r="R23">
        <v>0</v>
      </c>
      <c r="S23">
        <v>0</v>
      </c>
      <c r="T23">
        <f t="shared" si="1"/>
        <v>1.88</v>
      </c>
      <c r="U23">
        <f t="shared" si="2"/>
        <v>342.27449999999999</v>
      </c>
      <c r="V23">
        <f t="shared" si="3"/>
        <v>3.3199032202009255</v>
      </c>
      <c r="W23">
        <v>0.125</v>
      </c>
      <c r="X23" s="5">
        <v>0.21963900119066199</v>
      </c>
      <c r="Y23" s="5">
        <v>0.12922580814319501</v>
      </c>
      <c r="Z23">
        <v>1.0399999999999999E-3</v>
      </c>
      <c r="AA23">
        <v>1.33228880288357E-3</v>
      </c>
      <c r="AB23">
        <f t="shared" si="4"/>
        <v>1648.9208148259872</v>
      </c>
    </row>
    <row r="24" spans="1:28" x14ac:dyDescent="0.45">
      <c r="A24">
        <v>14</v>
      </c>
      <c r="B24" t="s">
        <v>40</v>
      </c>
      <c r="C24" t="s">
        <v>36</v>
      </c>
      <c r="D24">
        <v>9</v>
      </c>
      <c r="E24" s="6">
        <v>45141</v>
      </c>
      <c r="G24" s="1">
        <v>894</v>
      </c>
      <c r="I24">
        <v>41</v>
      </c>
      <c r="J24" s="4">
        <f t="shared" si="0"/>
        <v>21.804878048780488</v>
      </c>
      <c r="K24">
        <v>48</v>
      </c>
      <c r="L24">
        <v>19</v>
      </c>
      <c r="M24">
        <v>127.87</v>
      </c>
      <c r="N24">
        <v>293.97000000000003</v>
      </c>
      <c r="O24">
        <v>231.08</v>
      </c>
      <c r="P24">
        <v>0.81</v>
      </c>
      <c r="Q24">
        <v>4</v>
      </c>
      <c r="R24">
        <v>658.64</v>
      </c>
      <c r="S24">
        <v>357.97</v>
      </c>
      <c r="T24">
        <f t="shared" si="1"/>
        <v>525.05000000000007</v>
      </c>
      <c r="U24">
        <f t="shared" si="2"/>
        <v>37589.943900000006</v>
      </c>
      <c r="V24">
        <f t="shared" si="3"/>
        <v>1.2703246677293427</v>
      </c>
      <c r="W24">
        <v>2.609375</v>
      </c>
      <c r="X24" s="5">
        <v>2.6343999703725101</v>
      </c>
      <c r="Y24" s="5">
        <v>0.56957999467849696</v>
      </c>
      <c r="Z24" s="5">
        <v>0.130104</v>
      </c>
      <c r="AA24" s="5">
        <v>1.68543369977987</v>
      </c>
      <c r="AB24">
        <f t="shared" si="4"/>
        <v>302.12076292830869</v>
      </c>
    </row>
    <row r="25" spans="1:28" x14ac:dyDescent="0.45">
      <c r="A25">
        <v>10</v>
      </c>
      <c r="B25" t="s">
        <v>40</v>
      </c>
      <c r="C25" t="s">
        <v>36</v>
      </c>
      <c r="D25">
        <v>15</v>
      </c>
      <c r="E25" s="6">
        <v>45183</v>
      </c>
      <c r="G25" s="1">
        <v>834</v>
      </c>
      <c r="I25">
        <v>28</v>
      </c>
      <c r="J25" s="4">
        <f t="shared" si="0"/>
        <v>29.785714285714285</v>
      </c>
      <c r="K25">
        <v>12</v>
      </c>
      <c r="L25">
        <v>11</v>
      </c>
      <c r="M25">
        <v>179.05</v>
      </c>
      <c r="N25">
        <v>245.22</v>
      </c>
      <c r="O25">
        <v>213.41</v>
      </c>
      <c r="P25">
        <v>0.55000000000000004</v>
      </c>
      <c r="Q25">
        <v>1</v>
      </c>
      <c r="R25">
        <v>249.33</v>
      </c>
      <c r="S25">
        <v>853.27</v>
      </c>
      <c r="T25">
        <f t="shared" si="1"/>
        <v>458.63</v>
      </c>
      <c r="U25">
        <f t="shared" si="2"/>
        <v>43906.641000000003</v>
      </c>
      <c r="V25">
        <f t="shared" si="3"/>
        <v>1.3722299923921719</v>
      </c>
      <c r="W25">
        <v>2.5625</v>
      </c>
      <c r="X25" s="5">
        <v>2.0547999739646898</v>
      </c>
      <c r="Y25">
        <v>0.36800000410585199</v>
      </c>
      <c r="Z25" s="5">
        <v>0.119488</v>
      </c>
      <c r="AA25" s="5">
        <v>1.1774734671195299</v>
      </c>
      <c r="AB25">
        <f t="shared" si="4"/>
        <v>260.65301002075552</v>
      </c>
    </row>
  </sheetData>
  <autoFilter ref="A1:AG25" xr:uid="{1723A83E-E008-4B1A-B03D-AC6B920735DE}">
    <filterColumn colId="2">
      <filters>
        <filter val="Watermelon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Biomass</vt:lpstr>
      <vt:lpstr>Dimensions</vt:lpstr>
      <vt:lpstr>Tomato</vt:lpstr>
      <vt:lpstr>Watermelon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Doyle</dc:creator>
  <cp:lastModifiedBy>Steven Doyle</cp:lastModifiedBy>
  <dcterms:created xsi:type="dcterms:W3CDTF">2023-10-27T03:42:52Z</dcterms:created>
  <dcterms:modified xsi:type="dcterms:W3CDTF">2023-10-27T19:23:13Z</dcterms:modified>
</cp:coreProperties>
</file>