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jonaye/Desktop/data/"/>
    </mc:Choice>
  </mc:AlternateContent>
  <xr:revisionPtr revIDLastSave="0" documentId="13_ncr:1_{4C690C2C-8583-A541-8D65-7F3A240AF741}" xr6:coauthVersionLast="47" xr6:coauthVersionMax="47" xr10:uidLastSave="{00000000-0000-0000-0000-000000000000}"/>
  <bookViews>
    <workbookView xWindow="0" yWindow="500" windowWidth="28800" windowHeight="17500" firstSheet="3" activeTab="5" xr2:uid="{00000000-000D-0000-FFFF-FFFF00000000}"/>
  </bookViews>
  <sheets>
    <sheet name="Kickstarter" sheetId="1" r:id="rId1"/>
    <sheet name="Category Statistics" sheetId="5" r:id="rId2"/>
    <sheet name="Subcategory Statistics" sheetId="8" r:id="rId3"/>
    <sheet name="Outcomes Based on Launch Date" sheetId="10" r:id="rId4"/>
    <sheet name="Edinburgh Research" sheetId="11" r:id="rId5"/>
    <sheet name="Descriptive Statistics" sheetId="14" r:id="rId6"/>
    <sheet name="Theater Outcomes By Launch Date" sheetId="17" r:id="rId7"/>
    <sheet name="Outcomes Based By Goals" sheetId="18" r:id="rId8"/>
  </sheets>
  <definedNames>
    <definedName name="_xlnm._FilterDatabase" localSheetId="0" hidden="1">Kickstarter!$A$1:$T$4116</definedName>
  </definedNames>
  <calcPr calcId="191029"/>
  <pivotCaches>
    <pivotCache cacheId="0" r:id="rId9"/>
    <pivotCache cacheId="1" r:id="rId10"/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8" l="1"/>
  <c r="C11" i="18"/>
  <c r="C10" i="18"/>
  <c r="C9" i="18"/>
  <c r="C8" i="18"/>
  <c r="C7" i="18"/>
  <c r="C6" i="18"/>
  <c r="C4" i="18"/>
  <c r="B12" i="18"/>
  <c r="F12" i="18" s="1"/>
  <c r="B11" i="18"/>
  <c r="B10" i="18"/>
  <c r="B9" i="18"/>
  <c r="B8" i="18"/>
  <c r="B7" i="18"/>
  <c r="C5" i="18"/>
  <c r="B4" i="18"/>
  <c r="C3" i="18"/>
  <c r="B3" i="18"/>
  <c r="C2" i="18"/>
  <c r="B2" i="18"/>
  <c r="B13" i="18"/>
  <c r="B6" i="18"/>
  <c r="B5" i="18"/>
  <c r="C13" i="18"/>
  <c r="D2" i="18"/>
  <c r="D13" i="18"/>
  <c r="D12" i="18"/>
  <c r="H12" i="18" s="1"/>
  <c r="D11" i="18"/>
  <c r="H11" i="18" s="1"/>
  <c r="D10" i="18"/>
  <c r="D9" i="18"/>
  <c r="D8" i="18"/>
  <c r="D7" i="18"/>
  <c r="D6" i="18"/>
  <c r="D5" i="18"/>
  <c r="D4" i="18"/>
  <c r="D3" i="18"/>
  <c r="C13" i="14"/>
  <c r="C6" i="14"/>
  <c r="C12" i="14"/>
  <c r="C5" i="14"/>
  <c r="C11" i="14"/>
  <c r="C4" i="14"/>
  <c r="B12" i="14"/>
  <c r="B14" i="14" s="1"/>
  <c r="B13" i="14"/>
  <c r="B6" i="14"/>
  <c r="B5" i="14"/>
  <c r="B11" i="14"/>
  <c r="B4" i="14"/>
  <c r="C10" i="14"/>
  <c r="B10" i="14"/>
  <c r="B9" i="14"/>
  <c r="C9" i="14"/>
  <c r="C3" i="14"/>
  <c r="B3" i="14"/>
  <c r="C2" i="14"/>
  <c r="B2" i="14"/>
  <c r="D3" i="11"/>
  <c r="D4" i="11"/>
  <c r="D5" i="11"/>
  <c r="D6" i="11"/>
  <c r="C3" i="11"/>
  <c r="C4" i="11"/>
  <c r="C5" i="11"/>
  <c r="C6" i="11"/>
  <c r="D2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  <c r="C14" i="14" l="1"/>
  <c r="E8" i="18"/>
  <c r="E7" i="18"/>
  <c r="E11" i="18"/>
  <c r="G11" i="18" s="1"/>
  <c r="H7" i="18"/>
  <c r="H8" i="18"/>
  <c r="G7" i="18"/>
  <c r="G8" i="18"/>
  <c r="E2" i="18"/>
  <c r="E6" i="18"/>
  <c r="F6" i="18" s="1"/>
  <c r="F8" i="18"/>
  <c r="E13" i="18"/>
  <c r="H13" i="18" s="1"/>
  <c r="E5" i="18"/>
  <c r="G5" i="18" s="1"/>
  <c r="F7" i="18"/>
  <c r="E12" i="18"/>
  <c r="G12" i="18" s="1"/>
  <c r="E4" i="18"/>
  <c r="G4" i="18" s="1"/>
  <c r="F11" i="18"/>
  <c r="E3" i="18"/>
  <c r="F3" i="18" s="1"/>
  <c r="E10" i="18"/>
  <c r="H10" i="18" s="1"/>
  <c r="E9" i="18"/>
  <c r="F9" i="18" s="1"/>
  <c r="C7" i="14"/>
  <c r="B7" i="14"/>
  <c r="G2" i="18" l="1"/>
  <c r="E14" i="18"/>
  <c r="H5" i="18"/>
  <c r="H4" i="18"/>
  <c r="F5" i="18"/>
  <c r="G10" i="18"/>
  <c r="G3" i="18"/>
  <c r="G6" i="18"/>
  <c r="H6" i="18"/>
  <c r="G9" i="18"/>
  <c r="G13" i="18"/>
  <c r="H3" i="18"/>
  <c r="F13" i="18"/>
  <c r="F10" i="18"/>
  <c r="H2" i="18"/>
  <c r="F2" i="18"/>
  <c r="H9" i="18"/>
  <c r="F4" i="18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<sst xmlns="http://schemas.openxmlformats.org/spreadsheetml/2006/main" count="33046" uniqueCount="8418">
  <si>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</si>
  <si>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</si>
  <si>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</si>
  <si>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</si>
  <si>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</si>
  <si>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</si>
  <si>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</si>
  <si>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</si>
  <si>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</si>
  <si>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</si>
  <si>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</si>
  <si>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</si>
  <si>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</si>
  <si>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</si>
  <si>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</si>
  <si>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</si>
  <si>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</si>
  <si>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</si>
  <si>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</si>
  <si>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</si>
  <si>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</si>
  <si>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</si>
  <si>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</si>
  <si>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</si>
  <si>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</si>
  <si>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</si>
  <si>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</si>
  <si>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</si>
  <si>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</si>
  <si>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</si>
  <si>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</si>
  <si>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</si>
  <si>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</si>
  <si>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</si>
  <si>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</si>
  <si>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</si>
  <si>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</si>
  <si>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</si>
  <si>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</si>
  <si>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</si>
  <si>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</si>
  <si>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</si>
  <si>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</si>
  <si>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</si>
  <si>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</si>
  <si>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</si>
  <si>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</si>
  <si>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</si>
  <si>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</si>
  <si>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</si>
  <si>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</si>
  <si>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</si>
  <si>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</si>
  <si>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</si>
  <si>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</si>
  <si>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</si>
  <si>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</si>
  <si>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</si>
  <si>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</si>
  <si>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</si>
  <si>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</si>
  <si>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</si>
  <si>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</si>
  <si>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</si>
  <si>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</si>
  <si>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</si>
  <si>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</si>
  <si>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</si>
  <si>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</si>
  <si>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</si>
  <si>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</si>
  <si>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</si>
  <si>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</si>
  <si>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</si>
  <si>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</si>
  <si>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</si>
  <si>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</si>
  <si>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</si>
  <si>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</si>
  <si>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</si>
  <si>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</si>
  <si>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</si>
  <si>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</si>
  <si>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</si>
  <si>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</si>
  <si>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</si>
  <si>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</si>
  <si>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</si>
  <si>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</si>
  <si>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</si>
  <si>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</si>
  <si>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</si>
  <si>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</si>
  <si>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</si>
  <si>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</si>
  <si>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</si>
  <si>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</si>
  <si>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</si>
  <si>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</si>
  <si>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</si>
  <si>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</si>
  <si>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</si>
  <si>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</si>
  <si>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</si>
  <si>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</si>
  <si>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</si>
  <si>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</si>
  <si>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</si>
  <si>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</si>
  <si>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</si>
  <si>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</si>
  <si>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</si>
  <si>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</si>
  <si>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</si>
  <si>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</si>
  <si>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</si>
  <si>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</si>
  <si>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</si>
  <si>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</si>
  <si>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</si>
  <si>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</si>
  <si>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</si>
  <si>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</si>
  <si>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</si>
  <si>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</si>
  <si>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</si>
  <si>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</si>
  <si>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</si>
  <si>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</si>
  <si>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</si>
  <si>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</si>
  <si>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</si>
  <si>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</si>
  <si>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</si>
  <si>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</si>
  <si>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</si>
  <si>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</si>
  <si>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</si>
  <si>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</si>
  <si>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</si>
  <si>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</si>
  <si>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</si>
  <si>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</si>
  <si>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</si>
  <si>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</si>
  <si>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</si>
  <si>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</si>
  <si>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</si>
  <si>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</si>
  <si>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</si>
  <si>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</si>
  <si>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</si>
  <si>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</si>
  <si>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</si>
  <si>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</si>
  <si>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</si>
  <si>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</si>
  <si>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</si>
  <si>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</si>
  <si>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</si>
  <si>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</si>
  <si>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</si>
  <si>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</si>
  <si>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</si>
  <si>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</si>
  <si>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</si>
  <si>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</si>
  <si>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</si>
  <si>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</si>
  <si>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</si>
  <si>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</si>
  <si>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</si>
  <si>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</si>
  <si>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</si>
  <si>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</si>
  <si>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</si>
  <si>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</si>
  <si>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</si>
  <si>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</si>
  <si>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</si>
  <si>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</si>
  <si>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</si>
  <si>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</si>
  <si>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</si>
  <si>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</si>
  <si>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</si>
  <si>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</si>
  <si>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</si>
  <si>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</si>
  <si>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</si>
  <si>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</si>
  <si>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</si>
  <si>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</si>
  <si>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</si>
  <si>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</si>
  <si>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</si>
  <si>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</si>
  <si>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</si>
  <si>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</si>
  <si>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</si>
  <si>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</si>
  <si>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</si>
  <si>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</si>
  <si>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</si>
  <si>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</si>
  <si>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</si>
  <si>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</si>
  <si>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</si>
  <si>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</si>
  <si>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</si>
  <si>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</si>
  <si>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</si>
  <si>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</si>
  <si>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</si>
  <si>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</si>
  <si>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</si>
  <si>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</si>
  <si>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</si>
  <si>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</si>
  <si>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</si>
  <si>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</si>
  <si>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</si>
  <si>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</si>
  <si>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</si>
  <si>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</si>
  <si>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</si>
  <si>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</si>
  <si>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</si>
  <si>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</si>
  <si>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</si>
  <si>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</si>
  <si>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</si>
  <si>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</si>
  <si>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</si>
  <si>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</si>
  <si>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</si>
  <si>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</si>
  <si>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</si>
  <si>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</si>
  <si>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</si>
  <si>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</si>
  <si>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</si>
  <si>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</si>
  <si>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</si>
  <si>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</si>
  <si>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</si>
  <si>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</si>
  <si>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</si>
  <si>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</si>
  <si>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</si>
  <si>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</si>
  <si>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</si>
  <si>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</si>
  <si>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</si>
  <si>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</si>
  <si>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</si>
  <si>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</si>
  <si>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</si>
  <si>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</si>
  <si>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</si>
  <si>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</si>
  <si>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</si>
  <si>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</si>
  <si>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</si>
  <si>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</si>
  <si>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</si>
  <si>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</si>
  <si>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</si>
  <si>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</si>
  <si>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</si>
  <si>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</si>
  <si>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</si>
  <si>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</si>
  <si>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</si>
  <si>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</si>
  <si>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</si>
  <si>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</si>
  <si>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</si>
  <si>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</si>
  <si>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</si>
  <si>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</si>
  <si>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</si>
  <si>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</si>
  <si>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</si>
  <si>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</si>
  <si>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</si>
  <si>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</si>
  <si>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</si>
  <si>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</si>
  <si>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</si>
  <si>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</si>
  <si>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</si>
  <si>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</si>
  <si>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</si>
  <si>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</si>
  <si>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</si>
  <si>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</si>
  <si>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</si>
  <si>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</si>
  <si>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</si>
  <si>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</si>
  <si>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</si>
  <si>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</si>
  <si>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</si>
  <si>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</si>
  <si>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</si>
  <si>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</si>
  <si>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</si>
  <si>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</si>
  <si>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</si>
  <si>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</si>
  <si>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</si>
  <si>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</si>
  <si>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</si>
  <si>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</si>
  <si>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</si>
  <si>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</si>
  <si>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</si>
  <si>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</si>
  <si>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</si>
  <si>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</si>
  <si>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</si>
  <si>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</si>
  <si>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</si>
  <si>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</si>
  <si>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</si>
  <si>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</si>
  <si>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</si>
  <si>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</si>
  <si>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</si>
  <si>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</si>
  <si>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</si>
  <si>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</si>
  <si>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</si>
  <si>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</si>
  <si>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</si>
  <si>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</si>
  <si>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</si>
  <si>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</si>
  <si>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</si>
  <si>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</si>
  <si>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</si>
  <si>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</si>
  <si>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</si>
  <si>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</si>
  <si>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</si>
  <si>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</si>
  <si>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</si>
  <si>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</si>
  <si>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</si>
  <si>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</si>
  <si>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</si>
  <si>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</si>
  <si>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</si>
  <si>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</si>
  <si>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</si>
  <si>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</si>
  <si>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</si>
  <si>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</si>
  <si>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</si>
  <si>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</si>
  <si>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</si>
  <si>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</si>
  <si>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</si>
  <si>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</si>
  <si>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</si>
  <si>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</si>
  <si>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</si>
  <si>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</si>
  <si>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</si>
  <si>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</si>
  <si>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</si>
  <si>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</si>
  <si>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</si>
  <si>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</si>
  <si>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</si>
  <si>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</si>
  <si>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</si>
  <si>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</si>
  <si>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</si>
  <si>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</si>
  <si>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</si>
  <si>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</si>
  <si>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</si>
  <si>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</si>
  <si>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</si>
  <si>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</si>
  <si>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</si>
  <si>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</si>
  <si>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</si>
  <si>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</si>
  <si>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</si>
  <si>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</si>
  <si>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</si>
  <si>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</si>
  <si>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</si>
  <si>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</si>
  <si>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</si>
  <si>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</si>
  <si>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</si>
  <si>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</si>
  <si>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</si>
  <si>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</si>
  <si>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</si>
  <si>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</si>
  <si>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</si>
  <si>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</si>
  <si>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</si>
  <si>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</si>
  <si>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</si>
  <si>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</si>
  <si>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</si>
  <si>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</si>
  <si>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</si>
  <si>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</si>
  <si>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</si>
  <si>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</si>
  <si>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</si>
  <si>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</si>
  <si>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</si>
  <si>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</si>
  <si>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</si>
  <si>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</si>
  <si>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</si>
  <si>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</si>
  <si>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</si>
  <si>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</si>
  <si>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</si>
  <si>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</si>
  <si>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</si>
  <si>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</si>
  <si>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</si>
  <si>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</si>
  <si>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</si>
  <si>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</si>
  <si>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</si>
  <si>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</si>
  <si>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</si>
  <si>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</si>
  <si>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</si>
  <si>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</si>
  <si>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</si>
  <si>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</si>
  <si>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</si>
  <si>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</si>
  <si>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</si>
  <si>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</si>
  <si>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</si>
  <si>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</si>
  <si>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</si>
  <si>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</si>
  <si>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</si>
  <si>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</si>
  <si>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</si>
  <si>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</si>
  <si>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</si>
  <si>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</si>
  <si>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</si>
  <si>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</si>
  <si>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</si>
  <si>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</si>
  <si>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</si>
  <si>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</si>
  <si>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</si>
  <si>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</si>
  <si>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</si>
  <si>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</si>
  <si>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</si>
  <si>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</si>
  <si>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</si>
  <si>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</si>
  <si>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</si>
  <si>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</si>
  <si>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</si>
  <si>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</si>
  <si>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</si>
  <si>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</si>
  <si>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</si>
  <si>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</si>
  <si>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</si>
  <si>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</si>
  <si>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</si>
  <si>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</si>
  <si>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</si>
  <si>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</si>
  <si>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</si>
  <si>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</si>
  <si>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</si>
  <si>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</si>
  <si>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</si>
  <si>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</si>
  <si>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</si>
  <si>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</si>
  <si>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</si>
  <si>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</si>
  <si>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</si>
  <si>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</si>
  <si>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</si>
  <si>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</si>
  <si>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</si>
  <si>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</si>
  <si>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</si>
  <si>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</si>
  <si>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</si>
  <si>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</si>
  <si>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</si>
  <si>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</si>
  <si>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</si>
  <si>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</si>
  <si>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</si>
  <si>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</si>
  <si>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</si>
  <si>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</si>
  <si>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</si>
  <si>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</si>
  <si>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</si>
  <si>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</si>
  <si>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</si>
  <si>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</si>
  <si>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</si>
  <si>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</si>
  <si>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</si>
  <si>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</si>
  <si>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</si>
  <si>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</si>
  <si>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</si>
  <si>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</si>
  <si>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</si>
  <si>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</si>
  <si>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</si>
  <si>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</si>
  <si>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</si>
  <si>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</si>
  <si>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</si>
  <si>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</si>
  <si>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</si>
  <si>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</si>
  <si>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</si>
  <si>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</si>
  <si>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</si>
  <si>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</si>
  <si>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</si>
  <si>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</si>
  <si>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</si>
  <si>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</si>
  <si>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</si>
  <si>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</si>
  <si>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</si>
  <si>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</si>
  <si>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</si>
  <si>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</si>
  <si>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</si>
  <si>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</si>
  <si>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</si>
  <si>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</si>
  <si>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</si>
  <si>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</si>
  <si>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</si>
  <si>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</si>
  <si>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</si>
  <si>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</si>
  <si>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</si>
  <si>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</si>
  <si>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</si>
  <si>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</si>
  <si>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</si>
  <si>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</si>
  <si>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</si>
  <si>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</si>
  <si>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</si>
  <si>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</si>
  <si>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</si>
  <si>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</si>
  <si>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</si>
  <si>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</si>
  <si>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</si>
  <si>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</si>
  <si>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</si>
  <si>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</si>
  <si>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</si>
  <si>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</si>
  <si>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</si>
  <si>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</si>
  <si>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</si>
  <si>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</si>
  <si>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</si>
  <si>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</si>
  <si>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</si>
  <si>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</si>
  <si>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</si>
  <si>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</si>
  <si>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</si>
  <si>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</si>
  <si>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</si>
  <si>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</si>
  <si>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</si>
  <si>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</si>
  <si>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</si>
  <si>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</si>
  <si>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</si>
  <si>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</si>
  <si>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</si>
  <si>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</si>
  <si>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</si>
  <si>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</si>
  <si>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</si>
  <si>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</si>
  <si>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</si>
  <si>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</si>
  <si>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</si>
  <si>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</si>
  <si>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</si>
  <si>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</si>
  <si>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</si>
  <si>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</si>
  <si>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</si>
  <si>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</si>
  <si>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</si>
  <si>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</si>
  <si>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</si>
  <si>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</si>
  <si>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</si>
  <si>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</si>
  <si>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</si>
  <si>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</si>
  <si>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</si>
  <si>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</si>
  <si>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</si>
  <si>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</si>
  <si>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</si>
  <si>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</si>
  <si>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</si>
  <si>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</si>
  <si>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</si>
  <si>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</si>
  <si>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</si>
  <si>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</si>
  <si>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</si>
  <si>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</si>
  <si>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</si>
  <si>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</si>
  <si>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</si>
  <si>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</si>
  <si>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</si>
  <si>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</si>
  <si>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</si>
  <si>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</si>
  <si>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</si>
  <si>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</si>
  <si>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</si>
  <si>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</si>
  <si>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</si>
  <si>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</si>
  <si>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</si>
  <si>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</si>
  <si>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</si>
  <si>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</si>
  <si>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</si>
  <si>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</si>
  <si>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</si>
  <si>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</si>
  <si>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</si>
  <si>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</si>
  <si>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</si>
  <si>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</si>
  <si>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</si>
  <si>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</si>
  <si>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</si>
  <si>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</si>
  <si>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</si>
  <si>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</si>
  <si>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</si>
  <si>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</si>
  <si>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</si>
  <si>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</si>
  <si>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</si>
  <si>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</si>
  <si>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</si>
  <si>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</si>
  <si>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</si>
  <si>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</si>
  <si>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</si>
  <si>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</si>
  <si>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</si>
  <si>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</si>
  <si>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</si>
  <si>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</si>
  <si>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</si>
  <si>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</si>
  <si>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</si>
  <si>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</si>
  <si>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</si>
  <si>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</si>
  <si>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</si>
  <si>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</si>
  <si>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</si>
  <si>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</si>
  <si>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</si>
  <si>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</si>
  <si>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</si>
  <si>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</si>
  <si>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</si>
  <si>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</si>
  <si>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</si>
  <si>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</si>
  <si>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</si>
  <si>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</si>
  <si>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</si>
  <si>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</si>
  <si>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</si>
  <si>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</si>
  <si>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</si>
  <si>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</si>
  <si>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</si>
  <si>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</si>
  <si>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</si>
  <si>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</si>
  <si>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</si>
  <si>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</si>
  <si>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</si>
  <si>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</si>
  <si>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</si>
  <si>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</si>
  <si>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</si>
  <si>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</si>
  <si>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</si>
  <si>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</si>
  <si>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</si>
  <si>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</si>
  <si>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</si>
  <si>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</si>
  <si>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</si>
  <si>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</si>
  <si>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</si>
  <si>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</si>
  <si>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</si>
  <si>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</si>
  <si>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</si>
  <si>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</si>
  <si>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</si>
  <si>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</si>
  <si>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</si>
  <si>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</si>
  <si>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</si>
  <si>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</si>
  <si>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</si>
  <si>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</si>
  <si>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</si>
  <si>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</si>
  <si>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</si>
  <si>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</si>
  <si>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</si>
  <si>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</si>
  <si>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</si>
  <si>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</si>
  <si>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</si>
  <si>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</si>
  <si>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</si>
  <si>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</si>
  <si>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</si>
  <si>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</si>
  <si>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</si>
  <si>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</si>
  <si>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</si>
  <si>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</si>
  <si>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</si>
  <si>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</si>
  <si>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</si>
  <si>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</si>
  <si>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</si>
  <si>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</si>
  <si>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</si>
  <si>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</si>
  <si>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</si>
  <si>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</si>
  <si>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</si>
  <si>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</si>
  <si>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</si>
  <si>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</si>
  <si>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</si>
  <si>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</si>
  <si>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</si>
  <si>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</si>
  <si>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</si>
  <si>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</si>
  <si>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</si>
  <si>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</si>
  <si>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</si>
  <si>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</si>
  <si>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</si>
  <si>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</si>
  <si>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</si>
  <si>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</si>
  <si>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</si>
  <si>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</si>
  <si>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</si>
  <si>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</si>
  <si>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</si>
  <si>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</si>
  <si>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</si>
  <si>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</si>
  <si>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</si>
  <si>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</si>
  <si>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</si>
  <si>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</si>
  <si>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</si>
  <si>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</si>
  <si>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</si>
  <si>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</si>
  <si>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</si>
  <si>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</si>
  <si>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</si>
  <si>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</si>
  <si>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</si>
  <si>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</si>
  <si>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</si>
  <si>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</si>
  <si>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</si>
  <si>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</si>
  <si>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</si>
  <si>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</si>
  <si>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</si>
  <si>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</si>
  <si>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</si>
  <si>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</si>
  <si>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</si>
  <si>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</si>
  <si>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</si>
  <si>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</si>
  <si>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</si>
  <si>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</si>
  <si>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</si>
  <si>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</si>
  <si>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</si>
  <si>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</si>
  <si>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</si>
  <si>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</si>
  <si>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</si>
  <si>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</si>
  <si>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</si>
  <si>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</si>
  <si>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</si>
  <si>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</si>
  <si>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</si>
  <si>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</si>
  <si>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</si>
  <si>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</si>
  <si>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</si>
  <si>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</si>
  <si>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</si>
  <si>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</si>
  <si>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</si>
  <si>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</si>
  <si>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</si>
  <si>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</si>
  <si>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</si>
  <si>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</si>
  <si>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</si>
  <si>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</si>
  <si>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</si>
  <si>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</si>
  <si>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</si>
  <si>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</si>
  <si>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</si>
  <si>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</si>
  <si>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</si>
  <si>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</si>
  <si>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</si>
  <si>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</si>
  <si>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</si>
  <si>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</si>
  <si>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</si>
  <si>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</si>
  <si>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</si>
  <si>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</si>
  <si>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</si>
  <si>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</si>
  <si>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</si>
  <si>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</si>
  <si>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</si>
  <si>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</si>
  <si>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</si>
  <si>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</si>
  <si>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</si>
  <si>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</si>
  <si>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</si>
  <si>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</si>
  <si>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</si>
  <si>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</si>
  <si>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</si>
  <si>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</si>
  <si>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</si>
  <si>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</si>
  <si>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</si>
  <si>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</si>
  <si>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</si>
  <si>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</si>
  <si>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</si>
  <si>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</si>
  <si>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</si>
  <si>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</si>
  <si>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</si>
  <si>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</si>
  <si>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</si>
  <si>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</si>
  <si>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</si>
  <si>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</si>
  <si>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</si>
  <si>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</si>
  <si>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</si>
  <si>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</si>
  <si>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</si>
  <si>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</si>
  <si>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</si>
  <si>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</si>
  <si>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</si>
  <si>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</si>
  <si>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</si>
  <si>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</si>
  <si>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</si>
  <si>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</si>
  <si>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</si>
  <si>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</si>
  <si>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</si>
  <si>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</si>
  <si>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</si>
  <si>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</si>
  <si>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</si>
  <si>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</si>
  <si>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</si>
  <si>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</si>
  <si>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</si>
  <si>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</si>
  <si>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</si>
  <si>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</si>
  <si>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</si>
  <si>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</si>
  <si>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</si>
  <si>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</si>
  <si>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</si>
  <si>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</si>
  <si>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</si>
  <si>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</si>
  <si>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</si>
  <si>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</si>
  <si>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</si>
  <si>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</si>
  <si>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</si>
  <si>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</si>
  <si>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</si>
  <si>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</si>
  <si>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</si>
  <si>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</si>
  <si>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</si>
  <si>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</si>
  <si>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</si>
  <si>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</si>
  <si>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</si>
  <si>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</si>
  <si>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</si>
  <si>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</si>
  <si>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</si>
  <si>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</si>
  <si>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</si>
  <si>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</si>
  <si>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</si>
  <si>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</si>
  <si>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</si>
  <si>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</si>
  <si>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</si>
  <si>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</si>
  <si>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</si>
  <si>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</si>
  <si>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</si>
  <si>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</si>
  <si>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</si>
  <si>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</si>
  <si>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</si>
  <si>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</si>
  <si>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</si>
  <si>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</si>
  <si>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</si>
  <si>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</si>
  <si>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</si>
  <si>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</si>
  <si>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</si>
  <si>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</si>
  <si>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</si>
  <si>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</si>
  <si>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</si>
  <si>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</si>
  <si>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</si>
  <si>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</si>
  <si>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</si>
  <si>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</si>
  <si>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</si>
  <si>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</si>
  <si>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</si>
  <si>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</si>
  <si>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</si>
  <si>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</si>
  <si>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</si>
  <si>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</si>
  <si>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</si>
  <si>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</si>
  <si>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</si>
  <si>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</si>
  <si>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</si>
  <si>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</si>
  <si>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</si>
  <si>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</si>
  <si>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</si>
  <si>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</si>
  <si>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</si>
  <si>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</si>
  <si>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</si>
  <si>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</si>
  <si>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</si>
  <si>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</si>
  <si>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</si>
  <si>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</si>
  <si>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</si>
  <si>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</si>
  <si>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</si>
  <si>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</si>
  <si>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</si>
  <si>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</si>
  <si>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</si>
  <si>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</si>
  <si>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</si>
  <si>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</si>
  <si>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</si>
  <si>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</si>
  <si>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</si>
  <si>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</si>
  <si>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</si>
  <si>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</si>
  <si>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</si>
  <si>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</si>
  <si>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</si>
  <si>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</si>
  <si>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</si>
  <si>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</si>
  <si>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</si>
  <si>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</si>
  <si>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</si>
  <si>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</si>
  <si>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</si>
  <si>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</si>
  <si>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</si>
  <si>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</si>
  <si>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</si>
  <si>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</si>
  <si>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</si>
  <si>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</si>
  <si>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</si>
  <si>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</si>
  <si>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</si>
  <si>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</si>
  <si>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</si>
  <si>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</si>
  <si>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</si>
  <si>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</si>
  <si>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</si>
  <si>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</si>
  <si>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</si>
  <si>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</si>
  <si>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</si>
  <si>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</si>
  <si>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</si>
  <si>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</si>
  <si>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</si>
  <si>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</si>
  <si>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</si>
  <si>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</si>
  <si>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</si>
  <si>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</si>
  <si>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</si>
  <si>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</si>
  <si>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</si>
  <si>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</si>
  <si>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</si>
  <si>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</si>
  <si>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</si>
  <si>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</si>
  <si>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</si>
  <si>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</si>
  <si>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</si>
  <si>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</si>
  <si>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</si>
  <si>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</si>
  <si>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</si>
  <si>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</si>
  <si>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</si>
  <si>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</si>
  <si>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</si>
  <si>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</si>
  <si>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</si>
  <si>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</si>
  <si>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</si>
  <si>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</si>
  <si>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</si>
  <si>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</si>
  <si>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</si>
  <si>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</si>
  <si>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</si>
  <si>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</si>
  <si>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</si>
  <si>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</si>
  <si>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</si>
  <si>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</si>
  <si>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</si>
  <si>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</si>
  <si>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</si>
  <si>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</si>
  <si>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</si>
  <si>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</si>
  <si>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</si>
  <si>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</si>
  <si>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</si>
  <si>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</si>
  <si>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</si>
  <si>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</si>
  <si>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</si>
  <si>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</si>
  <si>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</si>
  <si>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</si>
  <si>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</si>
  <si>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</si>
  <si>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</si>
  <si>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</si>
  <si>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</si>
  <si>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</si>
  <si>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</si>
  <si>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</si>
  <si>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</si>
  <si>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</si>
  <si>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</si>
  <si>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</si>
  <si>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</si>
  <si>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</si>
  <si>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</si>
  <si>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</si>
  <si>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</si>
  <si>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</si>
  <si>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</si>
  <si>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</si>
  <si>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</si>
  <si>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</si>
  <si>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</si>
  <si>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</si>
  <si>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</si>
  <si>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</si>
  <si>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</si>
  <si>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</si>
  <si>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</si>
  <si>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</si>
  <si>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</si>
  <si>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</si>
  <si>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</si>
  <si>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</si>
  <si>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</si>
  <si>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</si>
  <si>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</si>
  <si>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</si>
  <si>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</si>
  <si>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</si>
  <si>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</si>
  <si>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</si>
  <si>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</si>
  <si>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</si>
  <si>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</si>
  <si>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</si>
  <si>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</si>
  <si>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</si>
  <si>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</si>
  <si>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</si>
  <si>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</si>
  <si>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</si>
  <si>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</si>
  <si>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</si>
  <si>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</si>
  <si>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</si>
  <si>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</si>
  <si>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</si>
  <si>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</si>
  <si>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</si>
  <si>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</si>
  <si>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</si>
  <si>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</si>
  <si>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</si>
  <si>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</si>
  <si>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</si>
  <si>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</si>
  <si>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</si>
  <si>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</si>
  <si>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</si>
  <si>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</si>
  <si>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</si>
  <si>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</si>
  <si>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</si>
  <si>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</si>
  <si>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</si>
  <si>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</si>
  <si>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</si>
  <si>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</si>
  <si>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</si>
  <si>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</si>
  <si>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</si>
  <si>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</si>
  <si>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</si>
  <si>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</si>
  <si>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</si>
  <si>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</si>
  <si>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</si>
  <si>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</si>
  <si>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</si>
  <si>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</si>
  <si>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</si>
  <si>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</si>
  <si>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</si>
  <si>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</si>
  <si>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</si>
  <si>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</si>
  <si>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</si>
  <si>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</si>
  <si>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</si>
  <si>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</si>
  <si>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</si>
  <si>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</si>
  <si>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</si>
  <si>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</si>
  <si>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</si>
  <si>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</si>
  <si>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</si>
  <si>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</si>
  <si>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</si>
  <si>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</si>
  <si>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</si>
  <si>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</si>
  <si>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</si>
  <si>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</si>
  <si>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</si>
  <si>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</si>
  <si>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</si>
  <si>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</si>
  <si>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</si>
  <si>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</si>
  <si>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</si>
  <si>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</si>
  <si>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</si>
  <si>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</si>
  <si>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</si>
  <si>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</si>
  <si>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</si>
  <si>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</si>
  <si>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</si>
  <si>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</si>
  <si>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</si>
  <si>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</si>
  <si>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</si>
  <si>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</si>
  <si>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</si>
  <si>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</si>
  <si>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</si>
  <si>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</si>
  <si>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</si>
  <si>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</si>
  <si>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</si>
  <si>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</si>
  <si>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</si>
  <si>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</si>
  <si>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</si>
  <si>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</si>
  <si>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</si>
  <si>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</si>
  <si>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</si>
  <si>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</si>
  <si>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</si>
  <si>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</si>
  <si>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</si>
  <si>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</si>
  <si>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</si>
  <si>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</si>
  <si>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</si>
  <si>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</si>
  <si>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</si>
  <si>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</si>
  <si>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</si>
  <si>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</si>
  <si>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</si>
  <si>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</si>
  <si>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</si>
  <si>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</si>
  <si>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</si>
  <si>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</si>
  <si>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</si>
  <si>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</si>
  <si>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</si>
  <si>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</si>
  <si>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</si>
  <si>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</si>
  <si>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</si>
  <si>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</si>
  <si>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</si>
  <si>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</si>
  <si>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</si>
  <si>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</si>
  <si>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</si>
  <si>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</si>
  <si>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</si>
  <si>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</si>
  <si>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</si>
  <si>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</si>
  <si>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</si>
  <si>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</si>
  <si>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</si>
  <si>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</si>
  <si>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</si>
  <si>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</si>
  <si>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</si>
  <si>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</si>
  <si>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</si>
  <si>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</si>
  <si>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</si>
  <si>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</si>
  <si>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</si>
  <si>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</si>
  <si>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</si>
  <si>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</si>
  <si>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</si>
  <si>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</si>
  <si>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</si>
  <si>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</si>
  <si>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</si>
  <si>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</si>
  <si>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</si>
  <si>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</si>
  <si>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</si>
  <si>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</si>
  <si>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</si>
  <si>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</si>
  <si>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</si>
  <si>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</si>
  <si>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</si>
  <si>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</si>
  <si>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</si>
  <si>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</si>
  <si>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</si>
  <si>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</si>
  <si>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</si>
  <si>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</si>
  <si>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</si>
  <si>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</si>
  <si>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</si>
  <si>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</si>
  <si>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</si>
  <si>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</si>
  <si>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</si>
  <si>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</si>
  <si>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</si>
  <si>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</si>
  <si>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</si>
  <si>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</si>
  <si>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</si>
  <si>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</si>
  <si>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</si>
  <si>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</si>
  <si>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</si>
  <si>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</si>
  <si>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</si>
  <si>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</si>
  <si>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</si>
  <si>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</si>
  <si>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</si>
  <si>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</si>
  <si>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</si>
  <si>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</si>
  <si>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</si>
  <si>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</si>
  <si>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</si>
  <si>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</si>
  <si>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</si>
  <si>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</si>
  <si>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</si>
  <si>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</si>
  <si>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</si>
  <si>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</si>
  <si>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</si>
  <si>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</si>
  <si>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</si>
  <si>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</si>
  <si>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</si>
  <si>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</si>
  <si>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</si>
  <si>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</si>
  <si>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</si>
  <si>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</si>
  <si>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</si>
  <si>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</si>
  <si>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</si>
  <si>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</si>
  <si>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</si>
  <si>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</si>
  <si>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</si>
  <si>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</si>
  <si>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</si>
  <si>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</si>
  <si>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</si>
  <si>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</si>
  <si>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</si>
  <si>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</si>
  <si>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</si>
  <si>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</si>
  <si>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</si>
  <si>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</si>
  <si>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</si>
  <si>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</si>
  <si>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</si>
  <si>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</si>
  <si>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</si>
  <si>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</si>
  <si>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</si>
  <si>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</si>
  <si>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</si>
  <si>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</si>
  <si>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</si>
  <si>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</si>
  <si>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</si>
  <si>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</si>
  <si>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</si>
  <si>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</si>
  <si>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</si>
  <si>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</si>
  <si>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</si>
  <si>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</si>
  <si>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</si>
  <si>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</si>
  <si>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</si>
  <si>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</si>
  <si>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</si>
  <si>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</si>
  <si>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</si>
  <si>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</si>
  <si>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</si>
  <si>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</si>
  <si>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</si>
  <si>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</si>
  <si>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</si>
  <si>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</si>
  <si>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</si>
  <si>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</si>
  <si>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</si>
  <si>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</si>
  <si>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</si>
  <si>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</si>
  <si>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</si>
  <si>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</si>
  <si>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</si>
  <si>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</si>
  <si>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</si>
  <si>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</si>
  <si>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</si>
  <si>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</si>
  <si>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</si>
  <si>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</si>
  <si>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</si>
  <si>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</si>
  <si>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</si>
  <si>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</si>
  <si>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</si>
  <si>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</si>
  <si>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</si>
  <si>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</si>
  <si>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</si>
  <si>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</si>
  <si>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</si>
  <si>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</si>
  <si>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</si>
  <si>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</si>
  <si>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</si>
  <si>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</si>
  <si>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</si>
  <si>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</si>
  <si>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</si>
  <si>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</si>
  <si>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</si>
  <si>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</si>
  <si>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</si>
  <si>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</si>
  <si>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</si>
  <si>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</si>
  <si>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</si>
  <si>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</si>
  <si>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</si>
  <si>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</si>
  <si>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</si>
  <si>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</si>
  <si>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</si>
  <si>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</si>
  <si>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</si>
  <si>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</si>
  <si>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</si>
  <si>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</si>
  <si>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</si>
  <si>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</si>
  <si>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</si>
  <si>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</si>
  <si>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</si>
  <si>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</si>
  <si>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</si>
  <si>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</si>
  <si>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</si>
  <si>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</si>
  <si>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</si>
  <si>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</si>
  <si>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</si>
  <si>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</si>
  <si>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</si>
  <si>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</si>
  <si>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</si>
  <si>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</si>
  <si>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</si>
  <si>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</si>
  <si>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</si>
  <si>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</si>
  <si>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</si>
  <si>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</si>
  <si>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</si>
  <si>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</si>
  <si>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</si>
  <si>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</si>
  <si>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</si>
  <si>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</si>
  <si>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</si>
  <si>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</si>
  <si>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</si>
  <si>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</si>
  <si>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</si>
  <si>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</si>
  <si>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</si>
  <si>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</si>
  <si>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</si>
  <si>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</si>
  <si>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</si>
  <si>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</si>
  <si>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</si>
  <si>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</si>
  <si>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</si>
  <si>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</si>
  <si>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</si>
  <si>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</si>
  <si>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</si>
  <si>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</si>
  <si>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</si>
  <si>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</si>
  <si>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</si>
  <si>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</si>
  <si>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</si>
  <si>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</si>
  <si>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</si>
  <si>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</si>
  <si>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</si>
  <si>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</si>
  <si>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</si>
  <si>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</si>
  <si>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</si>
  <si>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</si>
  <si>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</si>
  <si>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</si>
  <si>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</si>
  <si>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</si>
  <si>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</si>
  <si>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</si>
  <si>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</si>
  <si>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</si>
  <si>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</si>
  <si>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</si>
  <si>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</si>
  <si>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</si>
  <si>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</si>
  <si>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</si>
  <si>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</si>
  <si>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</si>
  <si>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</si>
  <si>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</si>
  <si>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</si>
  <si>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</si>
  <si>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</si>
  <si>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</si>
  <si>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</si>
  <si>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</si>
  <si>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</si>
  <si>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</si>
  <si>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</si>
  <si>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</si>
  <si>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</si>
  <si>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</si>
  <si>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</si>
  <si>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</si>
  <si>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</si>
  <si>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</si>
  <si>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</si>
  <si>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</si>
  <si>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</si>
  <si>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</si>
  <si>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</si>
  <si>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</si>
  <si>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</si>
  <si>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</si>
  <si>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</si>
  <si>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</si>
  <si>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</si>
  <si>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</si>
  <si>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</si>
  <si>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</si>
  <si>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</si>
  <si>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</si>
  <si>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</si>
  <si>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</si>
  <si>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</si>
  <si>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</si>
  <si>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</si>
  <si>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</si>
  <si>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</si>
  <si>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</si>
  <si>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</si>
  <si>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</si>
  <si>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</si>
  <si>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</si>
  <si>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</si>
  <si>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</si>
  <si>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</si>
  <si>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</si>
  <si>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</si>
  <si>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</si>
  <si>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</si>
  <si>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</si>
  <si>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</si>
  <si>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</si>
  <si>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</si>
  <si>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</si>
  <si>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</si>
  <si>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</si>
  <si>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</si>
  <si>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</si>
  <si>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</si>
  <si>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</si>
  <si>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</si>
  <si>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</si>
  <si>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</si>
  <si>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</si>
  <si>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</si>
  <si>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</si>
  <si>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</si>
  <si>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</si>
  <si>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</si>
  <si>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</si>
  <si>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</si>
  <si>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</si>
  <si>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</si>
  <si>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</si>
  <si>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</si>
  <si>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</si>
  <si>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</si>
  <si>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</si>
  <si>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</si>
  <si>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</si>
  <si>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</si>
  <si>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</si>
  <si>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</si>
  <si>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</si>
  <si>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</si>
  <si>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</si>
  <si>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</si>
  <si>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</si>
  <si>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</si>
  <si>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</si>
  <si>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</si>
  <si>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</si>
  <si>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</si>
  <si>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</si>
  <si>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</si>
  <si>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</si>
  <si>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</si>
  <si>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</si>
  <si>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</si>
  <si>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</si>
  <si>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</si>
  <si>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</si>
  <si>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</si>
  <si>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</si>
  <si>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</si>
  <si>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</si>
  <si>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</si>
  <si>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</si>
  <si>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</si>
  <si>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</si>
  <si>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</si>
  <si>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</si>
  <si>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</si>
  <si>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</si>
  <si>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</si>
  <si>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</si>
  <si>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</si>
  <si>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</si>
  <si>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</si>
  <si>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</si>
  <si>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</si>
  <si>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</si>
  <si>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</si>
  <si>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</si>
  <si>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</si>
  <si>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</si>
  <si>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</si>
  <si>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</si>
  <si>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</si>
  <si>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</si>
  <si>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</si>
  <si>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</si>
  <si>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</si>
  <si>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</si>
  <si>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</si>
  <si>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</si>
  <si>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</si>
  <si>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</si>
  <si>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</si>
  <si>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</si>
  <si>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</si>
  <si>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</si>
  <si>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</si>
  <si>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</si>
  <si>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</si>
  <si>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</si>
  <si>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</si>
  <si>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</si>
  <si>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</si>
  <si>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</si>
  <si>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</si>
  <si>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</si>
  <si>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</si>
  <si>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</si>
  <si>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</si>
  <si>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</si>
  <si>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</si>
  <si>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</si>
  <si>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</si>
  <si>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</si>
  <si>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</si>
  <si>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</si>
  <si>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</si>
  <si>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</si>
  <si>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</si>
  <si>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</si>
  <si>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</si>
  <si>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</si>
  <si>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</si>
  <si>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</si>
  <si>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</si>
  <si>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</si>
  <si>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</si>
  <si>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</si>
  <si>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</si>
  <si>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</si>
  <si>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</si>
  <si>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</si>
  <si>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</si>
  <si>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</si>
  <si>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</si>
  <si>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</si>
  <si>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</si>
  <si>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</si>
  <si>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</si>
  <si>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</si>
  <si>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</si>
  <si>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</si>
  <si>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</si>
  <si>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</si>
  <si>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</si>
  <si>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</si>
  <si>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</si>
  <si>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</si>
  <si>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</si>
  <si>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</si>
  <si>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</si>
  <si>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</si>
  <si>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</si>
  <si>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</si>
  <si>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</si>
  <si>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</si>
  <si>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</si>
  <si>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</si>
  <si>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</si>
  <si>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</si>
  <si>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</si>
  <si>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</si>
  <si>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</si>
  <si>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</si>
  <si>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</si>
  <si>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</si>
  <si>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</si>
  <si>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</si>
  <si>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</si>
  <si>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</si>
  <si>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</si>
  <si>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</si>
  <si>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</si>
  <si>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</si>
  <si>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</si>
  <si>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</si>
  <si>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</si>
  <si>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</si>
  <si>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</si>
  <si>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</si>
  <si>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</si>
  <si>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</si>
  <si>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</si>
  <si>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</si>
  <si>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</si>
  <si>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</si>
  <si>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</si>
  <si>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</si>
  <si>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</si>
  <si>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</si>
  <si>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</si>
  <si>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</si>
  <si>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</si>
  <si>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</si>
  <si>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</si>
  <si>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</si>
  <si>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</si>
  <si>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</si>
  <si>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</si>
  <si>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</si>
  <si>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</si>
  <si>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</si>
  <si>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</si>
  <si>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</si>
  <si>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</si>
  <si>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</si>
  <si>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</si>
  <si>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</si>
  <si>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</si>
  <si>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</si>
  <si>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</si>
  <si>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</si>
  <si>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</si>
  <si>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</si>
  <si>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</si>
  <si>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</si>
  <si>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</si>
  <si>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</si>
  <si>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</si>
  <si>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</si>
  <si>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</si>
  <si>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</si>
  <si>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</si>
  <si>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</si>
  <si>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</si>
  <si>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</si>
  <si>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</si>
  <si>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</si>
  <si>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</si>
  <si>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</si>
  <si>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</si>
  <si>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</si>
  <si>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</si>
  <si>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</si>
  <si>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</si>
  <si>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</si>
  <si>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</si>
  <si>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</si>
  <si>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</si>
  <si>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</si>
  <si>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</si>
  <si>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</si>
  <si>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</si>
  <si>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</si>
  <si>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</si>
  <si>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</si>
  <si>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</si>
  <si>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</si>
  <si>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</si>
  <si>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</si>
  <si>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</si>
  <si>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</si>
  <si>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</si>
  <si>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</si>
  <si>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</si>
  <si>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</si>
  <si>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</si>
  <si>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</si>
  <si>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</si>
  <si>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</si>
  <si>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</si>
  <si>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</si>
  <si>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</si>
  <si>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</si>
  <si>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</si>
  <si>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</si>
  <si>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</si>
  <si>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</si>
  <si>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</si>
  <si>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</si>
  <si>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</si>
  <si>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</si>
  <si>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</si>
  <si>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</si>
  <si>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</si>
  <si>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</si>
  <si>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</si>
  <si>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</si>
  <si>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</si>
  <si>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</si>
  <si>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</si>
  <si>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</si>
  <si>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</si>
  <si>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</si>
  <si>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</si>
  <si>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</si>
  <si>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</si>
  <si>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</si>
  <si>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</si>
  <si>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</si>
  <si>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</si>
  <si>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</si>
  <si>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</si>
  <si>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</si>
  <si>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</si>
  <si>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</si>
  <si>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</si>
  <si>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</si>
  <si>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</si>
  <si>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</si>
  <si>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</si>
  <si>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</si>
  <si>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</si>
  <si>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</si>
  <si>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</si>
  <si>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</si>
  <si>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</si>
  <si>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</si>
  <si>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</si>
  <si>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</si>
  <si>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</si>
  <si>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</si>
  <si>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</si>
  <si>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</si>
  <si>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</si>
  <si>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</si>
  <si>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</si>
  <si>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</si>
  <si>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</si>
  <si>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</si>
  <si>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</si>
  <si>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</si>
  <si>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</si>
  <si>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</si>
  <si>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</si>
  <si>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</si>
  <si>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</si>
  <si>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</si>
  <si>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</si>
  <si>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</si>
  <si>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</si>
  <si>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</si>
  <si>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</si>
  <si>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</si>
  <si>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</si>
  <si>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</si>
  <si>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</si>
  <si>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</si>
  <si>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</si>
  <si>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</si>
  <si>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</si>
  <si>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</si>
  <si>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</si>
  <si>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</si>
  <si>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</si>
  <si>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</si>
  <si>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</si>
  <si>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</si>
  <si>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</si>
  <si>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</si>
  <si>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</si>
  <si>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</si>
  <si>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</si>
  <si>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</si>
  <si>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</si>
  <si>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</si>
  <si>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</si>
  <si>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</si>
  <si>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</si>
  <si>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</si>
  <si>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</si>
  <si>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</si>
  <si>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</si>
  <si>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</si>
  <si>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</si>
  <si>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</si>
  <si>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</si>
  <si>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</si>
  <si>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</si>
  <si>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</si>
  <si>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</si>
  <si>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</si>
  <si>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</si>
  <si>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</si>
  <si>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</si>
  <si>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</si>
  <si>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</si>
  <si>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</si>
  <si>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</si>
  <si>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</si>
  <si>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</si>
  <si>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</si>
  <si>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</si>
  <si>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</si>
  <si>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</si>
  <si>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</si>
  <si>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</si>
  <si>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</si>
  <si>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</si>
  <si>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</si>
  <si>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</si>
  <si>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</si>
  <si>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</si>
  <si>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</si>
  <si>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</si>
  <si>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</si>
  <si>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</si>
  <si>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</si>
  <si>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</si>
  <si>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</si>
  <si>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</si>
  <si>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</si>
  <si>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</si>
  <si>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</si>
  <si>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</si>
  <si>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</si>
  <si>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</si>
  <si>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</si>
  <si>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</si>
  <si>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</si>
  <si>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</si>
  <si>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</si>
  <si>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</si>
  <si>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</si>
  <si>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</si>
  <si>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</si>
  <si>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</si>
  <si>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</si>
  <si>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</si>
  <si>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</si>
  <si>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</si>
  <si>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</si>
  <si>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</si>
  <si>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</si>
  <si>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</si>
  <si>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</si>
  <si>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</si>
  <si>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</si>
  <si>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</si>
  <si>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</si>
  <si>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</si>
  <si>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</si>
  <si>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</si>
  <si>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</si>
  <si>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</si>
  <si>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</si>
  <si>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</si>
  <si>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</si>
  <si>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</si>
  <si>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</si>
  <si>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</si>
  <si>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</si>
  <si>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</si>
  <si>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</si>
  <si>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</si>
  <si>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</si>
  <si>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</si>
  <si>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</si>
  <si>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</si>
  <si>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</si>
  <si>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</si>
  <si>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</si>
  <si>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</si>
  <si>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</si>
  <si>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</si>
  <si>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</si>
  <si>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</si>
  <si>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</si>
  <si>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</si>
  <si>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</si>
  <si>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</si>
  <si>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</si>
  <si>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</si>
  <si>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</si>
  <si>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</si>
  <si>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</si>
  <si>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</si>
  <si>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</si>
  <si>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</si>
  <si>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</si>
  <si>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</si>
  <si>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</si>
  <si>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</si>
  <si>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</si>
  <si>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</si>
  <si>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</si>
  <si>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</si>
  <si>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</si>
  <si>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</si>
  <si>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</si>
  <si>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</si>
  <si>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</si>
  <si>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</si>
  <si>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</si>
  <si>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</si>
  <si>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</si>
  <si>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</si>
  <si>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</si>
  <si>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</si>
  <si>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</si>
  <si>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</si>
  <si>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</si>
  <si>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</si>
  <si>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</si>
  <si>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</si>
  <si>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</si>
  <si>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</si>
  <si>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</si>
  <si>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</si>
  <si>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</si>
  <si>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</si>
  <si>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</si>
  <si>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</si>
  <si>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</si>
  <si>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</si>
  <si>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</si>
  <si>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</si>
  <si>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</si>
  <si>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</si>
  <si>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</si>
  <si>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</si>
  <si>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</si>
  <si>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</si>
  <si>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</si>
  <si>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</si>
  <si>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</si>
  <si>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</si>
  <si>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</si>
  <si>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</si>
  <si>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</si>
  <si>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</si>
  <si>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</si>
  <si>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</si>
  <si>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</si>
  <si>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</si>
  <si>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</si>
  <si>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</si>
  <si>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</si>
  <si>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</si>
  <si>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</si>
  <si>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</si>
  <si>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</si>
  <si>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</si>
  <si>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</si>
  <si>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</si>
  <si>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</si>
  <si>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</si>
  <si>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</si>
  <si>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</si>
  <si>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</si>
  <si>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</si>
  <si>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</si>
  <si>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</si>
  <si>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</si>
  <si>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</si>
  <si>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</si>
  <si>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</si>
  <si>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</si>
  <si>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</si>
  <si>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</si>
  <si>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</si>
  <si>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</si>
  <si>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</si>
  <si>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</si>
  <si>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</si>
  <si>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</si>
  <si>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</si>
  <si>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</si>
  <si>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</si>
  <si>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</si>
  <si>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</si>
  <si>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</si>
  <si>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</si>
  <si>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</si>
  <si>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</si>
  <si>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</si>
  <si>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</si>
  <si>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</si>
  <si>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</si>
  <si>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</si>
  <si>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</si>
  <si>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</si>
  <si>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</si>
  <si>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</si>
  <si>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</si>
  <si>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</si>
  <si>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</si>
  <si>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</si>
  <si>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</si>
  <si>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</si>
  <si>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</si>
  <si>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</si>
  <si>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</si>
  <si>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</si>
  <si>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</si>
  <si>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</si>
  <si>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</si>
  <si>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</si>
  <si>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</si>
  <si>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</si>
  <si>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</si>
  <si>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</si>
  <si>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</si>
  <si>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</si>
  <si>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</si>
  <si>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</si>
  <si>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</si>
  <si>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</si>
  <si>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</si>
  <si>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</si>
  <si>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</si>
  <si>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</si>
  <si>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</si>
  <si>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</si>
  <si>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</si>
  <si>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</si>
  <si>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</si>
  <si>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</si>
  <si>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</si>
  <si>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</si>
  <si>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</si>
  <si>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</si>
  <si>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</si>
  <si>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</si>
  <si>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</si>
  <si>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</si>
  <si>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</si>
  <si>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</si>
  <si>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</si>
  <si>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</si>
  <si>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</si>
  <si>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</si>
  <si>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</si>
  <si>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</si>
  <si>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</si>
  <si>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</si>
  <si>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</si>
  <si>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</si>
  <si>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</si>
  <si>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</si>
  <si>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</si>
  <si>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</si>
  <si>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</si>
  <si>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</si>
  <si>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</si>
  <si>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</si>
  <si>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</si>
  <si>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</si>
  <si>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</si>
  <si>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</si>
  <si>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</si>
  <si>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</si>
  <si>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</si>
  <si>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</si>
  <si>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</si>
  <si>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</si>
  <si>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</si>
  <si>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</si>
  <si>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</si>
  <si>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</si>
  <si>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</si>
  <si>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</si>
  <si>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</si>
  <si>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</si>
  <si>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</si>
  <si>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</si>
  <si>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</si>
  <si>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</si>
  <si>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</si>
  <si>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</si>
  <si>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</si>
  <si>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</si>
  <si>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</si>
  <si>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</si>
  <si>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</si>
  <si>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</si>
  <si>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</si>
  <si>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</si>
  <si>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</si>
  <si>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</si>
  <si>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</si>
  <si>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</si>
  <si>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</si>
  <si>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</si>
  <si>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</si>
  <si>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</si>
  <si>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</si>
  <si>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</si>
  <si>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</si>
  <si>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</si>
  <si>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</si>
  <si>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</si>
  <si>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</si>
  <si>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</si>
  <si>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</si>
  <si>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</si>
  <si>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</si>
  <si>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</si>
  <si>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</si>
  <si>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</si>
  <si>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</si>
  <si>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</si>
  <si>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</si>
  <si>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</si>
  <si>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</si>
  <si>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</si>
  <si>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</si>
  <si>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</si>
  <si>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</si>
  <si>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</si>
  <si>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</si>
  <si>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</si>
  <si>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</si>
  <si>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</si>
  <si>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</si>
  <si>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</si>
  <si>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</si>
  <si>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</si>
  <si>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</si>
  <si>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</si>
  <si>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</si>
  <si>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</si>
  <si>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</si>
  <si>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</si>
  <si>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</si>
  <si>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</si>
  <si>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</si>
  <si>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</si>
  <si>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</si>
  <si>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</si>
  <si>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</si>
  <si>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</si>
  <si>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</si>
  <si>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</si>
  <si>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</si>
  <si>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</si>
  <si>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</si>
  <si>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</si>
  <si>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</si>
  <si>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</si>
  <si>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</si>
  <si>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</si>
  <si>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</si>
  <si>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</si>
  <si>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</si>
  <si>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</si>
  <si>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</si>
  <si>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</si>
  <si>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</si>
  <si>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</si>
  <si>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</si>
  <si>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</si>
  <si>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</si>
  <si>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</si>
  <si>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</si>
  <si>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</si>
  <si>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</si>
  <si>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</si>
  <si>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</si>
  <si>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</si>
  <si>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</si>
  <si>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</si>
  <si>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</si>
  <si>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</si>
  <si>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</si>
  <si>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</si>
  <si>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</si>
  <si>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</si>
  <si>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</si>
  <si>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</si>
  <si>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</si>
  <si>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</si>
  <si>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</si>
  <si>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</si>
  <si>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</si>
  <si>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</si>
  <si>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</si>
  <si>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</si>
  <si>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</si>
  <si>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</si>
  <si>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</si>
  <si>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</si>
  <si>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</si>
  <si>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</si>
  <si>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</si>
  <si>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</si>
  <si>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</si>
  <si>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</si>
  <si>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</si>
  <si>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</si>
  <si>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</si>
  <si>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</si>
  <si>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</si>
  <si>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</si>
  <si>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</si>
  <si>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</si>
  <si>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</si>
  <si>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</si>
  <si>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</si>
  <si>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</si>
  <si>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</si>
  <si>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</si>
  <si>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</si>
  <si>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</si>
  <si>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</si>
  <si>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</si>
  <si>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</si>
  <si>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</si>
  <si>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</si>
  <si>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</si>
  <si>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</si>
  <si>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</si>
  <si>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</si>
  <si>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</si>
  <si>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</si>
  <si>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</si>
  <si>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</si>
  <si>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</si>
  <si>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</si>
  <si>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</si>
  <si>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</si>
  <si>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</si>
  <si>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</si>
  <si>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</si>
  <si>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</si>
  <si>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</si>
  <si>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</si>
  <si>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</si>
  <si>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</si>
  <si>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</si>
  <si>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</si>
  <si>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</si>
  <si>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</si>
  <si>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</si>
  <si>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</si>
  <si>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</si>
  <si>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</si>
  <si>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</si>
  <si>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</si>
  <si>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</si>
  <si>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</si>
  <si>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</si>
  <si>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</si>
  <si>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</si>
  <si>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</si>
  <si>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</si>
  <si>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</si>
  <si>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</si>
  <si>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</si>
  <si>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</si>
  <si>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</si>
  <si>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</si>
  <si>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</si>
  <si>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</si>
  <si>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</si>
  <si>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</si>
  <si>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</si>
  <si>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</si>
  <si>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</si>
  <si>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</si>
  <si>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</si>
  <si>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</si>
  <si>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</si>
  <si>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</si>
  <si>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</si>
  <si>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</si>
  <si>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</si>
  <si>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</si>
  <si>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</si>
  <si>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</si>
  <si>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</si>
  <si>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</si>
  <si>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</si>
  <si>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</si>
  <si>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</si>
  <si>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</si>
  <si>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</si>
  <si>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</si>
  <si>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</si>
  <si>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</si>
  <si>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</si>
  <si>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</si>
  <si>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</si>
  <si>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</si>
  <si>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</si>
  <si>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</si>
  <si>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</si>
  <si>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</si>
  <si>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</si>
  <si>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</si>
  <si>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</si>
  <si>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</si>
  <si>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</si>
  <si>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</si>
  <si>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</si>
  <si>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</si>
  <si>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</si>
  <si>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</si>
  <si>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</si>
  <si>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</si>
  <si>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</si>
  <si>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</si>
  <si>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</si>
  <si>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</si>
  <si>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</si>
  <si>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</si>
  <si>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</si>
  <si>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</si>
  <si>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</si>
  <si>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</si>
  <si>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</si>
  <si>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</si>
  <si>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</si>
  <si>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</si>
  <si>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</si>
  <si>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</si>
  <si>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</si>
  <si>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</si>
  <si>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</si>
  <si>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</si>
  <si>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</si>
  <si>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</si>
  <si>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</si>
  <si>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</si>
  <si>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</si>
  <si>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</si>
  <si>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</si>
  <si>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</si>
  <si>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</si>
  <si>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</si>
  <si>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</si>
  <si>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</si>
  <si>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</si>
  <si>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</si>
  <si>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</si>
  <si>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</si>
  <si>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</si>
  <si>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</si>
  <si>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</si>
  <si>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</si>
  <si>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</si>
  <si>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</si>
  <si>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</si>
  <si>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</si>
  <si>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</si>
  <si>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</si>
  <si>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</si>
  <si>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</si>
  <si>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</si>
  <si>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</si>
  <si>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</si>
  <si>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</si>
  <si>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</si>
  <si>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</si>
  <si>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</si>
  <si>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</si>
  <si>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</si>
  <si>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</si>
  <si>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</si>
  <si>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</si>
  <si>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</si>
  <si>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</si>
  <si>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</si>
  <si>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</si>
  <si>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</si>
  <si>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</si>
  <si>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</si>
  <si>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</si>
  <si>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</si>
  <si>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</si>
  <si>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</si>
  <si>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</si>
  <si>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</si>
  <si>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</si>
  <si>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</si>
  <si>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</si>
  <si>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</si>
  <si>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</si>
  <si>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</si>
  <si>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</si>
  <si>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</si>
  <si>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</si>
  <si>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</si>
  <si>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</si>
  <si>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</si>
  <si>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</si>
  <si>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</si>
  <si>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</si>
  <si>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</si>
  <si>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</si>
  <si>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</si>
  <si>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</si>
  <si>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</si>
  <si>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</si>
  <si>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</si>
  <si>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</si>
  <si>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</si>
  <si>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</si>
  <si>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</si>
  <si>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</si>
  <si>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</si>
  <si>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</si>
  <si>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</si>
  <si>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</si>
  <si>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</si>
  <si>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</si>
  <si>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</si>
  <si>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</si>
  <si>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</si>
  <si>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</si>
  <si>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</si>
  <si>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</si>
  <si>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</si>
  <si>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</si>
  <si>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</si>
  <si>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</si>
  <si>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</si>
  <si>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</si>
  <si>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</si>
  <si>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</si>
  <si>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</si>
  <si>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</si>
  <si>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</si>
  <si>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</si>
  <si>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</si>
  <si>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</si>
  <si>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</si>
  <si>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</si>
  <si>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</si>
  <si>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</si>
  <si>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</si>
  <si>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</si>
  <si>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</si>
  <si>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</si>
  <si>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</si>
  <si>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</si>
  <si>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</si>
  <si>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</si>
  <si>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</si>
  <si>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</si>
  <si>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</si>
  <si>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</si>
  <si>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</si>
  <si>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</si>
  <si>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</si>
  <si>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</si>
  <si>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</si>
  <si>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</si>
  <si>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</si>
  <si>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</si>
  <si>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</si>
  <si>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</si>
  <si>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</si>
  <si>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</si>
  <si>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</si>
  <si>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</si>
  <si>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</si>
  <si>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</si>
  <si>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</si>
  <si>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</si>
  <si>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</si>
  <si>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</si>
  <si>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</si>
  <si>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</si>
  <si>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</si>
  <si>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</si>
  <si>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</si>
  <si>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</si>
  <si>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</si>
  <si>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</si>
  <si>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</si>
  <si>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</si>
  <si>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</si>
  <si>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</si>
  <si>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</si>
  <si>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</si>
  <si>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</si>
  <si>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</si>
  <si>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</si>
  <si>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</si>
  <si>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</si>
  <si>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</si>
  <si>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</si>
  <si>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</si>
  <si>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</si>
  <si>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</si>
  <si>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</si>
  <si>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</si>
  <si>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</si>
  <si>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</si>
  <si>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</si>
  <si>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</si>
  <si>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</si>
  <si>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</si>
  <si>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</si>
  <si>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</si>
  <si>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</si>
  <si>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</si>
  <si>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</si>
  <si>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</si>
  <si>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</si>
  <si>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</si>
  <si>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</si>
  <si>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</si>
  <si>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</si>
  <si>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</si>
  <si>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</si>
  <si>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</si>
  <si>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</si>
  <si>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</si>
  <si>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</si>
  <si>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</si>
  <si>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</si>
  <si>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</si>
  <si>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</si>
  <si>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</si>
  <si>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</si>
  <si>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</si>
  <si>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</si>
  <si>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</si>
  <si>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</si>
  <si>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</si>
  <si>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</si>
  <si>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</si>
  <si>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</si>
  <si>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</si>
  <si>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</si>
  <si>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</si>
  <si>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</si>
  <si>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</si>
  <si>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</si>
  <si>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</si>
  <si>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</si>
  <si>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</si>
  <si>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</si>
  <si>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</si>
  <si>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</si>
  <si>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</si>
  <si>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</si>
  <si>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</si>
  <si>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</si>
  <si>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</si>
  <si>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</si>
  <si>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</si>
  <si>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</si>
  <si>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</si>
  <si>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</si>
  <si>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</si>
  <si>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</si>
  <si>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</si>
  <si>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</si>
  <si>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</si>
  <si>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</si>
  <si>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</si>
  <si>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</si>
  <si>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</si>
  <si>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</si>
  <si>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</si>
  <si>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</si>
  <si>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</si>
  <si>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</si>
  <si>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</si>
  <si>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</si>
  <si>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</si>
  <si>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</si>
  <si>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</si>
  <si>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</si>
  <si>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</si>
  <si>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</si>
  <si>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</si>
  <si>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</si>
  <si>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</si>
  <si>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</si>
  <si>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</si>
  <si>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</si>
  <si>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</si>
  <si>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</si>
  <si>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</si>
  <si>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</si>
  <si>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</si>
  <si>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</si>
  <si>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</si>
  <si>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</si>
  <si>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</si>
  <si>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</si>
  <si>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</si>
  <si>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</si>
  <si>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</si>
  <si>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</si>
  <si>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</si>
  <si>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</si>
  <si>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</si>
  <si>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</si>
  <si>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</si>
  <si>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</si>
  <si>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</si>
  <si>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</si>
  <si>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</si>
  <si>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</si>
  <si>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</si>
  <si>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</si>
  <si>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</si>
  <si>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</si>
  <si>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</si>
  <si>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</si>
  <si>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</si>
  <si>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</si>
  <si>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</si>
  <si>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</si>
  <si>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</si>
  <si>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</si>
  <si>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</si>
  <si>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</si>
  <si>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</si>
  <si>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</si>
  <si>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</si>
  <si>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</si>
  <si>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</si>
  <si>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</si>
  <si>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</si>
  <si>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</si>
  <si>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</si>
  <si>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</si>
  <si>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</si>
  <si>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</si>
  <si>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</si>
  <si>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</si>
  <si>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</si>
  <si>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</si>
  <si>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</si>
  <si>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</si>
  <si>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</si>
  <si>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</si>
  <si>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</si>
  <si>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</si>
  <si>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</si>
  <si>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</si>
  <si>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</si>
  <si>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</si>
  <si>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</si>
  <si>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</si>
  <si>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</si>
  <si>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</si>
  <si>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</si>
  <si>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</si>
  <si>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</si>
  <si>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</si>
  <si>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</si>
  <si>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</si>
  <si>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</si>
  <si>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</si>
  <si>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</si>
  <si>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</si>
  <si>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</si>
  <si>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</si>
  <si>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</si>
  <si>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</si>
  <si>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</si>
  <si>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</si>
  <si>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</si>
  <si>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</si>
  <si>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</si>
  <si>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</si>
  <si>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</si>
  <si>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</si>
  <si>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</si>
  <si>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</si>
  <si>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</si>
  <si>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</si>
  <si>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</si>
  <si>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</si>
  <si>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</si>
  <si>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</si>
  <si>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</si>
  <si>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</si>
  <si>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</si>
  <si>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</si>
  <si>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</si>
  <si>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</si>
  <si>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</si>
  <si>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</si>
  <si>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</si>
  <si>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</si>
  <si>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</si>
  <si>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</si>
  <si>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</si>
  <si>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</si>
  <si>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</si>
  <si>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</si>
  <si>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</si>
  <si>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</si>
  <si>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</si>
  <si>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</si>
  <si>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</si>
  <si>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</si>
  <si>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</si>
  <si>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</si>
  <si>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</si>
  <si>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</si>
  <si>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</si>
  <si>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</si>
  <si>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</si>
  <si>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</si>
  <si>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</si>
  <si>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</si>
  <si>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</si>
  <si>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</si>
  <si>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</si>
  <si>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</si>
  <si>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</si>
  <si>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</si>
  <si>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</si>
  <si>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</si>
  <si>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</si>
  <si>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</si>
  <si>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</si>
  <si>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</si>
  <si>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</si>
  <si>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</si>
  <si>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</si>
  <si>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</si>
  <si>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</si>
  <si>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</si>
  <si>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</si>
  <si>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</si>
  <si>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</si>
  <si>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</si>
  <si>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</si>
  <si>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</si>
  <si>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</si>
  <si>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</si>
  <si>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</si>
  <si>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</si>
  <si>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</si>
  <si>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</si>
  <si>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</si>
  <si>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</si>
  <si>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</si>
  <si>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</si>
  <si>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</si>
  <si>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</si>
  <si>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</si>
  <si>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</si>
  <si>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</si>
  <si>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</si>
  <si>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</si>
  <si>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</si>
  <si>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</si>
  <si>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</si>
  <si>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</si>
  <si>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</si>
  <si>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</si>
  <si>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</si>
  <si>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</si>
  <si>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</si>
  <si>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</si>
  <si>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</si>
  <si>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</si>
  <si>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</si>
  <si>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</si>
  <si>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</si>
  <si>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</si>
  <si>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</si>
  <si>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</si>
  <si>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</si>
  <si>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</si>
  <si>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</si>
  <si>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</si>
  <si>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</si>
  <si>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</si>
  <si>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</si>
  <si>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</si>
  <si>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</si>
  <si>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</si>
  <si>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</si>
  <si>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</si>
  <si>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</si>
  <si>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</si>
  <si>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</si>
  <si>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</si>
  <si>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</si>
  <si>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</si>
  <si>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</si>
  <si>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</si>
  <si>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</si>
  <si>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</si>
  <si>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</si>
  <si>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</si>
  <si>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</si>
  <si>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</si>
  <si>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</si>
  <si>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</si>
  <si>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</si>
  <si>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</si>
  <si>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</si>
  <si>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</si>
  <si>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</si>
  <si>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</si>
  <si>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</si>
  <si>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</si>
  <si>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</si>
  <si>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</si>
  <si>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</si>
  <si>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</si>
  <si>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</si>
  <si>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</si>
  <si>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</si>
  <si>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</si>
  <si>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</si>
  <si>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</si>
  <si>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</si>
  <si>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</si>
  <si>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</si>
  <si>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</si>
  <si>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</si>
  <si>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</si>
  <si>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</si>
  <si>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</si>
  <si>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</si>
  <si>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</si>
  <si>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</si>
  <si>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</si>
  <si>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</si>
  <si>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</si>
  <si>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</si>
  <si>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</si>
  <si>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</si>
  <si>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</si>
  <si>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</si>
  <si>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</si>
  <si>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</si>
  <si>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</si>
  <si>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</si>
  <si>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</si>
  <si>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</si>
  <si>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</si>
  <si>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</si>
  <si>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</si>
  <si>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</si>
  <si>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</si>
  <si>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</si>
  <si>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</si>
  <si>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</si>
  <si>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</si>
  <si>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</si>
  <si>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</si>
  <si>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</si>
  <si>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</si>
  <si>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</si>
  <si>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</si>
  <si>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</si>
  <si>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</si>
  <si>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</si>
  <si>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</si>
  <si>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</si>
  <si>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</si>
  <si>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</si>
  <si>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</si>
  <si>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</si>
  <si>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</si>
  <si>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</si>
  <si>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</si>
  <si>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</si>
  <si>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</si>
  <si>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</si>
  <si>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</si>
  <si>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</si>
  <si>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</si>
  <si>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</si>
  <si>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</si>
  <si>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</si>
  <si>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</si>
  <si>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</si>
  <si>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</si>
  <si>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</si>
  <si>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</si>
  <si>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</si>
  <si>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</si>
  <si>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</si>
  <si>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</si>
  <si>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</si>
  <si>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</si>
  <si>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</si>
  <si>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</si>
  <si>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</si>
  <si>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</si>
  <si>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</si>
  <si>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</si>
  <si>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</si>
  <si>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</si>
  <si>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</si>
  <si>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</si>
  <si>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</si>
  <si>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</si>
  <si>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</si>
  <si>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</si>
  <si>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</si>
  <si>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</si>
  <si>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</si>
  <si>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</si>
  <si>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</si>
  <si>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</si>
  <si>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</si>
  <si>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</si>
  <si>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</si>
  <si>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</si>
  <si>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</si>
  <si>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</si>
  <si>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</si>
  <si>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</si>
  <si>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</si>
  <si>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</si>
  <si>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</si>
  <si>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</si>
  <si>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</si>
  <si>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</si>
  <si>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</si>
  <si>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</si>
  <si>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</si>
  <si>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</si>
  <si>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</si>
  <si>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</si>
  <si>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</si>
  <si>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</si>
  <si>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</si>
  <si>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</si>
  <si>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</si>
  <si>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</si>
  <si>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</si>
  <si>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</si>
  <si>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</si>
  <si>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</si>
  <si>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</si>
  <si>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</si>
  <si>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</si>
  <si>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</si>
  <si>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</si>
  <si>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</si>
  <si>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</si>
  <si>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</si>
  <si>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</si>
  <si>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</si>
  <si>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</si>
  <si>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</si>
  <si>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</si>
  <si>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</si>
  <si>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</si>
  <si>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</si>
  <si>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</si>
  <si>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</si>
  <si>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</si>
  <si>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</si>
  <si>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</si>
  <si>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</si>
  <si>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</si>
  <si>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</si>
  <si>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</si>
  <si>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</si>
  <si>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</si>
  <si>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</si>
  <si>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</si>
  <si>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</si>
  <si>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</si>
  <si>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</si>
  <si>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</si>
  <si>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</si>
  <si>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</si>
  <si>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</si>
  <si>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</si>
  <si>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</si>
  <si>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</si>
  <si>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</si>
  <si>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</si>
  <si>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</si>
  <si>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</si>
  <si>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</si>
  <si>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</si>
  <si>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</si>
  <si>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</si>
  <si>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</si>
  <si>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</si>
  <si>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</si>
  <si>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</si>
  <si>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</si>
  <si>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</si>
  <si>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</si>
  <si>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</si>
  <si>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</si>
  <si>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</si>
  <si>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</si>
  <si>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</si>
  <si>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</si>
  <si>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</si>
  <si>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</si>
  <si>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</si>
  <si>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</si>
  <si>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</si>
  <si>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</si>
  <si>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</si>
  <si>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</si>
  <si>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</si>
  <si>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</si>
  <si>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</si>
  <si>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</si>
  <si>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</si>
  <si>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</si>
  <si>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</si>
  <si>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</si>
  <si>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</si>
  <si>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</si>
  <si>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</si>
  <si>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</si>
  <si>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</si>
  <si>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</si>
  <si>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</si>
  <si>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</si>
  <si>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</si>
  <si>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</si>
  <si>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</si>
  <si>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</si>
  <si>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</si>
  <si>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</si>
  <si>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</si>
  <si>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</si>
  <si>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</si>
  <si>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</si>
  <si>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</si>
  <si>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</si>
  <si>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</si>
  <si>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</si>
  <si>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</si>
  <si>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</si>
  <si>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</si>
  <si>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</si>
  <si>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</si>
  <si>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</si>
  <si>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</si>
  <si>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</si>
  <si>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</si>
  <si>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</si>
  <si>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</si>
  <si>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</si>
  <si>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</si>
  <si>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</si>
  <si>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</si>
  <si>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</si>
  <si>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</si>
  <si>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</si>
  <si>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</si>
  <si>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</si>
  <si>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</si>
  <si>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</si>
  <si>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</si>
  <si>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</si>
  <si>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</si>
  <si>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</si>
  <si>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</si>
  <si>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</si>
  <si>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</si>
  <si>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</si>
  <si>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</si>
  <si>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</si>
  <si>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</si>
  <si>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</si>
  <si>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</si>
  <si>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</si>
  <si>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</si>
  <si>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</si>
  <si>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</si>
  <si>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</si>
  <si>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</si>
  <si>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</si>
  <si>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</si>
  <si>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</si>
  <si>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</si>
  <si>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</si>
  <si>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</si>
  <si>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</si>
  <si>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</si>
  <si>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</si>
  <si>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</si>
  <si>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</si>
  <si>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</si>
  <si>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</si>
  <si>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</si>
  <si>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</si>
  <si>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</si>
  <si>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</si>
  <si>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</si>
  <si>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</si>
  <si>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</si>
  <si>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</si>
  <si>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</si>
  <si>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</si>
  <si>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</si>
  <si>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</si>
  <si>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</si>
  <si>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</si>
  <si>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</si>
  <si>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</si>
  <si>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</si>
  <si>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</si>
  <si>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</si>
  <si>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</si>
  <si>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</si>
  <si>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</si>
  <si>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</si>
  <si>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</si>
  <si>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</si>
  <si>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</si>
  <si>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</si>
  <si>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</si>
  <si>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</si>
  <si>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</si>
  <si>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</si>
  <si>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</si>
  <si>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</si>
  <si>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</si>
  <si>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</si>
  <si>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</si>
  <si>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</si>
  <si>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</si>
  <si>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</si>
  <si>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</si>
  <si>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</si>
  <si>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</si>
  <si>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</si>
  <si>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</si>
  <si>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</si>
  <si>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</si>
  <si>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</si>
  <si>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</si>
  <si>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</si>
  <si>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</si>
  <si>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</si>
  <si>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</si>
  <si>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</si>
  <si>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</si>
  <si>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</si>
  <si>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</si>
  <si>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</si>
  <si>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</si>
  <si>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</si>
  <si>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</si>
  <si>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</si>
  <si>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</si>
  <si>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</si>
  <si>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</si>
  <si>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</si>
  <si>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</si>
  <si>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</si>
  <si>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</si>
  <si>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</si>
  <si>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</si>
  <si>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</si>
  <si>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</si>
  <si>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</si>
  <si>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</si>
  <si>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</si>
  <si>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</si>
  <si>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</si>
  <si>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</si>
  <si>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</si>
  <si>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</si>
  <si>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</si>
  <si>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</si>
  <si>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</si>
  <si>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</si>
  <si>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</si>
  <si>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</si>
  <si>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</si>
  <si>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</si>
  <si>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</si>
  <si>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</si>
  <si>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</si>
  <si>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</si>
  <si>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</si>
  <si>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</si>
  <si>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</si>
  <si>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</si>
  <si>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</si>
  <si>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</si>
  <si>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</si>
  <si>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</si>
  <si>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</si>
  <si>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</si>
  <si>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</si>
  <si>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</si>
  <si>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</si>
  <si>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</si>
  <si>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</si>
  <si>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</si>
  <si>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</si>
  <si>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</si>
  <si>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</si>
  <si>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</si>
  <si>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</si>
  <si>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</si>
  <si>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</si>
  <si>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</si>
  <si>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</si>
  <si>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</si>
  <si>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</si>
  <si>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</si>
  <si>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</si>
  <si>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</si>
  <si>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</si>
  <si>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</si>
  <si>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</si>
  <si>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</si>
  <si>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</si>
  <si>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</si>
  <si>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</si>
  <si>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</si>
  <si>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</si>
  <si>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</si>
  <si>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</si>
  <si>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</si>
  <si>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</si>
  <si>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</si>
  <si>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</si>
  <si>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</si>
  <si>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</si>
  <si>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</si>
  <si>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</si>
  <si>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</si>
  <si>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</si>
  <si>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</si>
  <si>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</si>
  <si>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</si>
  <si>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</si>
  <si>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</si>
  <si>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</si>
  <si>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</si>
  <si>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</si>
  <si>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</si>
  <si>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</si>
  <si>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</si>
  <si>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</si>
  <si>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</si>
  <si>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</si>
  <si>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</si>
  <si>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</si>
  <si>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</si>
  <si>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</si>
  <si>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</si>
  <si>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</si>
  <si>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</si>
  <si>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</si>
  <si>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</si>
  <si>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</si>
  <si>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</si>
  <si>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</si>
  <si>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</si>
  <si>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</si>
  <si>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</si>
  <si>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</si>
  <si>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</si>
  <si>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</si>
  <si>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</si>
  <si>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</si>
  <si>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</si>
  <si>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</si>
  <si>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</si>
  <si>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</si>
  <si>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</si>
  <si>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</si>
  <si>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</si>
  <si>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</si>
  <si>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</si>
  <si>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</si>
  <si>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</si>
  <si>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</si>
  <si>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</si>
  <si>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</si>
  <si>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</si>
  <si>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</si>
  <si>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</si>
  <si>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</si>
  <si>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</si>
  <si>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</si>
  <si>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</si>
  <si>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</si>
  <si>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</si>
  <si>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</si>
  <si>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</si>
  <si>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</si>
  <si>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</si>
  <si>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</si>
  <si>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</si>
  <si>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</si>
  <si>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</si>
  <si>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</si>
  <si>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</si>
  <si>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</si>
  <si>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</si>
  <si>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</si>
  <si>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</si>
  <si>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</si>
  <si>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</si>
  <si>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</si>
  <si>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</si>
  <si>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</si>
  <si>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</si>
  <si>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</si>
  <si>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</si>
  <si>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</si>
  <si>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</si>
  <si>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</si>
  <si>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</si>
  <si>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</si>
  <si>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</si>
  <si>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</si>
  <si>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</si>
  <si>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</si>
  <si>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</si>
  <si>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</si>
  <si>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</si>
  <si>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</si>
  <si>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</si>
  <si>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</si>
  <si>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</si>
  <si>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</si>
  <si>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</si>
  <si>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</si>
  <si>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</si>
  <si>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</si>
  <si>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</si>
  <si>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</si>
  <si>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</si>
  <si>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</si>
  <si>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</si>
  <si>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</si>
  <si>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</si>
  <si>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</si>
  <si>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</si>
  <si>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</si>
  <si>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</si>
  <si>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</si>
  <si>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</si>
  <si>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</si>
  <si>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</si>
  <si>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</si>
  <si>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</si>
  <si>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</si>
  <si>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</si>
  <si>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</si>
  <si>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</si>
  <si>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</si>
  <si>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</si>
  <si>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</si>
  <si>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</si>
  <si>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</si>
  <si>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</si>
  <si>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</si>
  <si>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</si>
  <si>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</si>
  <si>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</si>
  <si>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</si>
  <si>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</si>
  <si>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</si>
  <si>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</si>
  <si>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</si>
  <si>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</si>
  <si>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</si>
  <si>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</si>
  <si>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</si>
  <si>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</si>
  <si>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</si>
  <si>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</si>
  <si>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</si>
  <si>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</si>
  <si>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</si>
  <si>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</si>
  <si>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</si>
  <si>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</si>
  <si>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</si>
  <si>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</si>
  <si>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</si>
  <si>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</si>
  <si>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</si>
  <si>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</si>
  <si>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</si>
  <si>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</si>
  <si>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</si>
  <si>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</si>
  <si>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</si>
  <si>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</si>
  <si>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</si>
  <si>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</si>
  <si>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</si>
  <si>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</si>
  <si>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</si>
  <si>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</si>
  <si>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</si>
  <si>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</si>
  <si>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</si>
  <si>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</si>
  <si>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</si>
  <si>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</si>
  <si>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</si>
  <si>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</si>
  <si>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</si>
  <si>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</si>
  <si>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</si>
  <si>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</si>
  <si>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</si>
  <si>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</si>
  <si>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</si>
  <si>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</si>
  <si>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</si>
  <si>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</si>
  <si>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</si>
  <si>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</si>
  <si>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</si>
  <si>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</si>
  <si>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</si>
  <si>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</si>
  <si>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</si>
  <si>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</si>
  <si>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</si>
  <si>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</si>
  <si>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</si>
  <si>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</si>
  <si>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</si>
  <si>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</si>
  <si>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</si>
  <si>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</si>
  <si>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</si>
  <si>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</si>
  <si>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</si>
  <si>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</si>
  <si>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</si>
  <si>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</si>
  <si>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</si>
  <si>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</si>
  <si>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</si>
  <si>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</si>
  <si>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</si>
  <si>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</si>
  <si>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</si>
  <si>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</si>
  <si>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</si>
  <si>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</si>
  <si>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</si>
  <si>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</si>
  <si>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</si>
  <si>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</si>
  <si>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</si>
  <si>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</si>
  <si>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</si>
  <si>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</si>
  <si>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</si>
  <si>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</si>
  <si>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</si>
  <si>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</si>
  <si>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</si>
  <si>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</si>
  <si>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</si>
  <si>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</si>
  <si>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</si>
  <si>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</si>
  <si>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</si>
  <si>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</si>
  <si>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</si>
  <si>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</si>
  <si>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</si>
  <si>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</si>
  <si>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</si>
  <si>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</si>
  <si>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</si>
  <si>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</si>
  <si>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</si>
  <si>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</si>
  <si>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</si>
  <si>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</si>
  <si>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</si>
  <si>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</si>
  <si>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</si>
  <si>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</si>
  <si>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</si>
  <si>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</si>
  <si>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</si>
  <si>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</si>
  <si>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</si>
  <si>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</si>
  <si>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</si>
  <si>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</si>
  <si>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</si>
  <si>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</si>
  <si>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</si>
  <si>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</si>
  <si>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</si>
  <si>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</si>
  <si>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</si>
  <si>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</si>
  <si>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</si>
  <si>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</si>
  <si>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</si>
  <si>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</si>
  <si>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</si>
  <si>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</si>
  <si>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</si>
  <si>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</si>
  <si>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</si>
  <si>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</si>
  <si>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</si>
  <si>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</si>
  <si>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</si>
  <si>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</si>
  <si>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</si>
  <si>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</si>
  <si>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</si>
  <si>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</si>
  <si>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</si>
  <si>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</si>
  <si>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</si>
  <si>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</si>
  <si>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</si>
  <si>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</si>
  <si>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</si>
  <si>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</si>
  <si>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</si>
  <si>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</si>
  <si>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</si>
  <si>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</si>
  <si>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</si>
  <si>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</si>
  <si>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</si>
  <si>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</si>
  <si>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</si>
  <si>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</si>
  <si>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</si>
  <si>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</si>
  <si>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</si>
  <si>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</si>
  <si>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</si>
  <si>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</si>
  <si>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</si>
  <si>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</si>
  <si>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</si>
  <si>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</si>
  <si>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</si>
  <si>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</si>
  <si>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</si>
  <si>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</si>
  <si>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</si>
  <si>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</si>
  <si>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</si>
  <si>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</si>
  <si>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</si>
  <si>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</si>
  <si>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</si>
  <si>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</si>
  <si>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</si>
  <si>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</si>
  <si>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</si>
  <si>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</si>
  <si>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</si>
  <si>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</si>
  <si>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</si>
  <si>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</si>
  <si>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</si>
  <si>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</si>
  <si>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</si>
  <si>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</si>
  <si>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</si>
  <si>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</si>
  <si>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</si>
  <si>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</si>
  <si>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</si>
  <si>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</si>
  <si>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</si>
  <si>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</si>
  <si>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</si>
  <si>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</si>
  <si>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</si>
  <si>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</si>
  <si>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</si>
  <si>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</si>
  <si>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</si>
  <si>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</si>
  <si>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</si>
  <si>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</si>
  <si>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</si>
  <si>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</si>
  <si>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</si>
  <si>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</si>
  <si>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</si>
  <si>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</si>
  <si>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</si>
  <si>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</si>
  <si>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</si>
  <si>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</si>
  <si>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</si>
  <si>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</si>
  <si>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</si>
  <si>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</si>
  <si>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</si>
  <si>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</si>
  <si>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</si>
  <si>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</si>
  <si>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</si>
  <si>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</si>
  <si>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</si>
  <si>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</si>
  <si>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</si>
  <si>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</si>
  <si>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</si>
  <si>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</si>
  <si>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</si>
  <si>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</si>
  <si>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</si>
  <si>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</si>
  <si>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</si>
  <si>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</si>
  <si>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</si>
  <si>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</si>
  <si>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</si>
  <si>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</si>
  <si>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</si>
  <si>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</si>
  <si>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</si>
  <si>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</si>
  <si>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</si>
  <si>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</si>
  <si>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</si>
  <si>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</si>
  <si>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</si>
  <si>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</si>
  <si>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</si>
  <si>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</si>
  <si>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</si>
  <si>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</si>
  <si>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</si>
  <si>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</si>
  <si>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</si>
  <si>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</si>
  <si>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</si>
  <si>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</si>
  <si>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</si>
  <si>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</si>
  <si>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</si>
  <si>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</si>
  <si>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</si>
  <si>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</si>
  <si>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</si>
  <si>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</si>
  <si>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</si>
  <si>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</si>
  <si>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</si>
  <si>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</si>
  <si>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</si>
  <si>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</si>
  <si>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</si>
  <si>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</si>
  <si>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</si>
  <si>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</si>
  <si>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</si>
  <si>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</si>
  <si>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</si>
  <si>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</si>
  <si>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</si>
  <si>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</si>
  <si>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</si>
  <si>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</si>
  <si>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</si>
  <si>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</si>
  <si>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</si>
  <si>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</si>
  <si>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</si>
  <si>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</si>
  <si>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</si>
  <si>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</si>
  <si>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</si>
  <si>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</si>
  <si>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</si>
  <si>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</si>
  <si>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</si>
  <si>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</si>
  <si>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</si>
  <si>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</si>
  <si>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</si>
  <si>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</si>
  <si>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</si>
  <si>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</si>
  <si>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</si>
  <si>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</si>
  <si>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</si>
  <si>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</si>
  <si>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</si>
  <si>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</si>
  <si>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</si>
  <si>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</si>
  <si>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</si>
  <si>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</si>
  <si>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</si>
  <si>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</si>
  <si>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</si>
  <si>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</si>
  <si>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</si>
  <si>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</si>
  <si>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</si>
  <si>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</si>
  <si>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</si>
  <si>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</si>
  <si>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</si>
  <si>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</si>
  <si>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</si>
  <si>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</si>
  <si>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</si>
  <si>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</si>
  <si>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</si>
  <si>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</si>
  <si>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</si>
  <si>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</si>
  <si>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</si>
  <si>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</si>
  <si>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</si>
  <si>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</si>
  <si>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</si>
  <si>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</si>
  <si>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</si>
  <si>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</si>
  <si>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</si>
  <si>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</si>
  <si>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</si>
  <si>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</si>
  <si>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</si>
  <si>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</si>
  <si>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</si>
  <si>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</si>
  <si>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</si>
  <si>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</si>
  <si>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</si>
  <si>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</si>
  <si>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</si>
  <si>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</si>
  <si>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</si>
  <si>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</si>
  <si>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</si>
  <si>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</si>
  <si>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</si>
  <si>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</si>
  <si>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</si>
  <si>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</si>
  <si>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</si>
  <si>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</si>
  <si>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</si>
  <si>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</si>
  <si>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</si>
  <si>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</si>
  <si>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</si>
  <si>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</si>
  <si>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</si>
  <si>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</si>
  <si>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</si>
  <si>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</si>
  <si>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</si>
  <si>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</si>
  <si>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</si>
  <si>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</si>
  <si>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</si>
  <si>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</si>
  <si>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</si>
  <si>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</si>
  <si>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</si>
  <si>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</si>
  <si>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</si>
  <si>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</si>
  <si>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</si>
  <si>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</si>
  <si>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</si>
  <si>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</si>
  <si>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</si>
  <si>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</si>
  <si>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</si>
  <si>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</si>
  <si>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</si>
  <si>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</si>
  <si>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</si>
  <si>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</si>
  <si>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</si>
  <si>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</si>
  <si>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</si>
  <si>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</si>
  <si>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</si>
  <si>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</si>
  <si>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</si>
  <si>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</si>
  <si>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</si>
  <si>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</si>
  <si>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</si>
  <si>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</si>
  <si>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</si>
  <si>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</si>
  <si>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</si>
  <si>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</si>
  <si>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</si>
  <si>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</si>
  <si>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</si>
  <si>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</si>
  <si>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</si>
  <si>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</si>
  <si>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</si>
  <si>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</si>
  <si>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</si>
  <si>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</si>
  <si>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</si>
  <si>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</si>
  <si>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</si>
  <si>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</si>
  <si>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</si>
  <si>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</si>
  <si>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</si>
  <si>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</si>
  <si>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</si>
  <si>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</si>
  <si>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</si>
  <si>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</si>
  <si>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</si>
  <si>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</si>
  <si>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</si>
  <si>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</si>
  <si>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</si>
  <si>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</si>
  <si>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</si>
  <si>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</si>
  <si>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</si>
  <si>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</si>
  <si>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</si>
  <si>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</si>
  <si>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</si>
  <si>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</si>
  <si>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</si>
  <si>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</si>
  <si>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</si>
  <si>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</si>
  <si>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</si>
  <si>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</si>
  <si>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</si>
  <si>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</si>
  <si>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</si>
  <si>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</si>
  <si>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</si>
  <si>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</si>
  <si>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</si>
  <si>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</si>
  <si>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</si>
  <si>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</si>
  <si>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</si>
  <si>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</si>
  <si>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</si>
  <si>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</si>
  <si>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</si>
  <si>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</si>
  <si>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</si>
  <si>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</si>
  <si>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</si>
  <si>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</si>
  <si>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</si>
  <si>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</si>
  <si>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</si>
  <si>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</si>
  <si>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</si>
  <si>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</si>
  <si>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</si>
  <si>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</si>
  <si>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</si>
  <si>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</si>
  <si>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</si>
  <si>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</si>
  <si>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</si>
  <si>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</si>
  <si>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</si>
  <si>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</si>
  <si>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</si>
  <si>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</si>
  <si>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</si>
  <si>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</si>
  <si>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</si>
  <si>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</si>
  <si>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</si>
  <si>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</si>
  <si>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</si>
  <si>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</si>
  <si>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</si>
  <si>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</si>
  <si>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</si>
  <si>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</si>
  <si>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</si>
  <si>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</si>
  <si>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</si>
  <si>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</si>
  <si>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</si>
  <si>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</si>
  <si>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</si>
  <si>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</si>
  <si>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</si>
  <si>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</si>
  <si>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</si>
  <si>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</si>
  <si>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</si>
  <si>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</si>
  <si>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</si>
  <si>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</si>
  <si>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</si>
  <si>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</si>
  <si>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</si>
  <si>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</si>
  <si>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</si>
  <si>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</si>
  <si>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</si>
  <si>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</si>
  <si>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</si>
  <si>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</si>
  <si>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</si>
  <si>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</si>
  <si>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</si>
  <si>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</si>
  <si>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</si>
  <si>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</si>
  <si>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</si>
  <si>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</si>
  <si>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</si>
  <si>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</si>
  <si>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</si>
  <si>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</si>
  <si>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</si>
  <si>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</si>
  <si>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</si>
  <si>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</si>
  <si>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</si>
  <si>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</si>
  <si>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</si>
  <si>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</si>
  <si>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</si>
  <si>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</si>
  <si>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</si>
  <si>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</si>
  <si>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</si>
  <si>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</si>
  <si>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</si>
  <si>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</si>
  <si>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</si>
  <si>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</si>
  <si>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</si>
  <si>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</si>
  <si>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</si>
  <si>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</si>
  <si>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</si>
  <si>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</si>
  <si>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</si>
  <si>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</si>
  <si>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</si>
  <si>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</si>
  <si>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</si>
  <si>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</si>
  <si>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</si>
  <si>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</si>
  <si>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</si>
  <si>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</si>
  <si>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</si>
  <si>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</si>
  <si>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</si>
  <si>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</si>
  <si>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</si>
  <si>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</si>
  <si>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</si>
  <si>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</si>
  <si>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</si>
  <si>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</si>
  <si>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</si>
  <si>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</si>
  <si>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</si>
  <si>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</si>
  <si>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</si>
  <si>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</si>
  <si>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</si>
  <si>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</si>
  <si>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</si>
  <si>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</si>
  <si>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</si>
  <si>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</si>
  <si>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</si>
  <si>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</si>
  <si>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</si>
  <si>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</si>
  <si>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</si>
  <si>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</si>
  <si>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</si>
  <si>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</si>
  <si>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</si>
  <si>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</si>
  <si>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</si>
  <si>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</si>
  <si>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</si>
  <si>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</si>
  <si>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</si>
  <si>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</si>
  <si>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</si>
  <si>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</si>
  <si>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</si>
  <si>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</si>
  <si>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</si>
  <si>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</si>
  <si>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</si>
  <si>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</si>
  <si>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</si>
  <si>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</si>
  <si>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</si>
  <si>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</si>
  <si>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</si>
  <si>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</si>
  <si>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</si>
  <si>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</si>
  <si>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</si>
  <si>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</si>
  <si>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</si>
  <si>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</si>
  <si>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</si>
  <si>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</si>
  <si>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</si>
  <si>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</si>
  <si>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</si>
  <si>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</si>
  <si>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</si>
  <si>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</si>
  <si>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</si>
  <si>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</si>
  <si>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</si>
  <si>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</si>
  <si>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</si>
  <si>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</si>
  <si>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</si>
  <si>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</si>
  <si>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</si>
  <si>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</si>
  <si>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</si>
  <si>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</si>
  <si>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</si>
  <si>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</si>
  <si>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</si>
  <si>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</si>
  <si>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</si>
  <si>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</si>
  <si>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</si>
  <si>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</si>
  <si>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</si>
  <si>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</si>
  <si>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</si>
  <si>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</si>
  <si>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</si>
  <si>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</si>
  <si>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</si>
  <si>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</si>
  <si>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</si>
  <si>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</si>
  <si>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</si>
  <si>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</si>
  <si>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</si>
  <si>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</si>
  <si>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</si>
  <si>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</si>
  <si>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</si>
  <si>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</si>
  <si>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</si>
  <si>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</si>
  <si>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</si>
  <si>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</si>
  <si>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</si>
  <si>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</si>
  <si>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</si>
  <si>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</si>
  <si>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</si>
  <si>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</si>
  <si>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</si>
  <si>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</si>
  <si>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</si>
  <si>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</si>
  <si>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</si>
  <si>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</si>
  <si>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</si>
  <si>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</si>
  <si>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</si>
  <si>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</si>
  <si>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</si>
  <si>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</si>
  <si>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</si>
  <si>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</si>
  <si>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</si>
  <si>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</si>
  <si>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</si>
  <si>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</si>
  <si>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</si>
  <si>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</si>
  <si>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</si>
  <si>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</si>
  <si>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</si>
  <si>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</si>
  <si>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</si>
  <si>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</si>
  <si>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</si>
  <si>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</si>
  <si>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</si>
  <si>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</si>
  <si>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</si>
  <si>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</si>
  <si>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</si>
  <si>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</si>
  <si>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</si>
  <si>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</si>
  <si>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</si>
  <si>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</si>
  <si>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</si>
  <si>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</si>
  <si>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</si>
  <si>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</si>
  <si>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</si>
  <si>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</si>
  <si>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</si>
  <si>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</si>
  <si>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</si>
  <si>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</si>
  <si>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</si>
  <si>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</si>
  <si>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</si>
  <si>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</si>
  <si>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</si>
  <si>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</si>
  <si>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</si>
  <si>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</si>
  <si>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</si>
  <si>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</si>
  <si>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</si>
  <si>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</si>
  <si>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</si>
  <si>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</si>
  <si>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</si>
  <si>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</si>
  <si>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</si>
  <si>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</si>
  <si>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</si>
  <si>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</si>
  <si>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</si>
  <si>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</si>
  <si>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</si>
  <si>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</si>
  <si>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</si>
  <si>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</si>
  <si>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</si>
  <si>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</si>
  <si>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</si>
  <si>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</si>
  <si>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</si>
  <si>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</si>
  <si>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</si>
  <si>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</si>
  <si>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</si>
  <si>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</si>
  <si>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</si>
  <si>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</si>
  <si>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</si>
  <si>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</si>
  <si>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</si>
  <si>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</si>
  <si>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</si>
  <si>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</si>
  <si>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</si>
  <si>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</si>
  <si>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</si>
  <si>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</si>
  <si>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</si>
  <si>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</si>
  <si>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</si>
  <si>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</si>
  <si>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</si>
  <si>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</si>
  <si>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</si>
  <si>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</si>
  <si>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</si>
  <si>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</si>
  <si>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</si>
  <si>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</si>
  <si>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</si>
  <si>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</si>
  <si>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</si>
  <si>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</si>
  <si>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</si>
  <si>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</si>
  <si>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</si>
  <si>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</si>
  <si>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</si>
  <si>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</si>
  <si>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</si>
  <si>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</si>
  <si>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</si>
  <si>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</si>
  <si>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</si>
  <si>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</si>
  <si>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</si>
  <si>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</si>
  <si>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</si>
  <si>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</si>
  <si>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</si>
  <si>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</si>
  <si>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</si>
  <si>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</si>
  <si>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</si>
  <si>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</si>
  <si>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</si>
  <si>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</si>
  <si>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</si>
  <si>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</si>
  <si>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</si>
  <si>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</si>
  <si>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</si>
  <si>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</si>
  <si>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</si>
  <si>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</si>
  <si>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</si>
  <si>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</si>
  <si>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</si>
  <si>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</si>
  <si>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</si>
  <si>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</si>
  <si>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</si>
  <si>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</si>
  <si>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</si>
  <si>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</si>
  <si>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</si>
  <si>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</si>
  <si>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</si>
  <si>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</si>
  <si>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</si>
  <si>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</si>
  <si>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</si>
  <si>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</si>
  <si>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</si>
  <si>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</si>
  <si>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</si>
  <si>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</si>
  <si>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</si>
  <si>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</si>
  <si>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</si>
  <si>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</si>
  <si>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</si>
  <si>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</si>
  <si>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</si>
  <si>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</si>
  <si>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</si>
  <si>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</si>
  <si>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</si>
  <si>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</si>
  <si>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</si>
  <si>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</si>
  <si>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</si>
  <si>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</si>
  <si>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</si>
  <si>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</si>
  <si>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</si>
  <si>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</si>
  <si>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</si>
  <si>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</si>
  <si>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</si>
  <si>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</si>
  <si>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</si>
  <si>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</si>
  <si>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</si>
  <si>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</si>
  <si>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</si>
  <si>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</si>
  <si>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</si>
  <si>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</si>
  <si>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</si>
  <si>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</si>
  <si>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</si>
  <si>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</si>
  <si>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</si>
  <si>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</si>
  <si>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</si>
  <si>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</si>
  <si>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</si>
  <si>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</si>
  <si>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</si>
  <si>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</si>
  <si>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</si>
  <si>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</si>
  <si>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</si>
  <si>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</si>
  <si>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</si>
  <si>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</si>
  <si>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</si>
  <si>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</si>
  <si>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</si>
  <si>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</si>
  <si>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</si>
  <si>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</si>
  <si>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</si>
  <si>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</si>
  <si>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</si>
  <si>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</si>
  <si>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</si>
  <si>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</si>
  <si>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</si>
  <si>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</si>
  <si>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</si>
  <si>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</si>
  <si>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</si>
  <si>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</si>
  <si>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</si>
  <si>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</si>
  <si>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</si>
  <si>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</si>
  <si>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</si>
  <si>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</si>
  <si>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</si>
  <si>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</si>
  <si>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</si>
  <si>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</si>
  <si>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</si>
  <si>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</si>
  <si>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</si>
  <si>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</si>
  <si>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</si>
  <si>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</si>
  <si>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</si>
  <si>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</si>
  <si>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</si>
  <si>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</si>
  <si>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</si>
  <si>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</si>
  <si>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</si>
  <si>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</si>
  <si>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</si>
  <si>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</si>
  <si>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</si>
  <si>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</si>
  <si>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</si>
  <si>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</si>
  <si>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</si>
  <si>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</si>
  <si>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</si>
  <si>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</si>
  <si>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</si>
  <si>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</si>
  <si>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</si>
  <si>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</si>
  <si>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</si>
  <si>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</si>
  <si>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</si>
  <si>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</si>
  <si>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</si>
  <si>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</si>
  <si>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</si>
  <si>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</si>
  <si>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</si>
  <si>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</si>
  <si>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</si>
  <si>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</si>
  <si>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</si>
  <si>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</si>
  <si>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</si>
  <si>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</si>
  <si>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</si>
  <si>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</si>
  <si>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</si>
  <si>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</si>
  <si>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</si>
  <si>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</si>
  <si>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</si>
  <si>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</si>
  <si>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</si>
  <si>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</si>
  <si>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</si>
  <si>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</si>
  <si>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</si>
  <si>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</si>
  <si>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</si>
  <si>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</si>
  <si>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</si>
  <si>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</si>
  <si>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</si>
  <si>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</si>
  <si>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</si>
  <si>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</si>
  <si>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</si>
  <si>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</si>
  <si>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</si>
  <si>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</si>
  <si>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</si>
  <si>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</si>
  <si>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</si>
  <si>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</si>
  <si>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</si>
  <si>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</si>
  <si>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</si>
  <si>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</si>
  <si>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</si>
  <si>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</si>
  <si>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</si>
  <si>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</si>
  <si>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</si>
  <si>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</si>
  <si>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</si>
  <si>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</si>
  <si>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</si>
  <si>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</si>
  <si>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</si>
  <si>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</si>
  <si>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</si>
  <si>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</si>
  <si>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</si>
  <si>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</si>
  <si>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</si>
  <si>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</si>
  <si>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</si>
  <si>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</si>
  <si>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</si>
  <si>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</si>
  <si>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</si>
  <si>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</si>
  <si>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</si>
  <si>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</si>
  <si>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</si>
  <si>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</si>
  <si>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</si>
  <si>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</si>
  <si>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</si>
  <si>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</si>
  <si>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</si>
  <si>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</si>
  <si>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</si>
  <si>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</si>
  <si>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</si>
  <si>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</si>
  <si>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</si>
  <si>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</si>
  <si>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</si>
  <si>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</si>
  <si>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</si>
  <si>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</si>
  <si>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</si>
  <si>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</si>
  <si>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</si>
  <si>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</si>
  <si>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</si>
  <si>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</si>
  <si>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</si>
  <si>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</si>
  <si>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</si>
  <si>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</si>
  <si>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</si>
  <si>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</si>
  <si>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</si>
  <si>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</si>
  <si>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</si>
  <si>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</si>
  <si>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</si>
  <si>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</si>
  <si>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</si>
  <si>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</si>
  <si>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</si>
  <si>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</si>
  <si>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</si>
  <si>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</si>
  <si>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</si>
  <si>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</si>
  <si>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</si>
  <si>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</si>
  <si>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</si>
  <si>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</si>
  <si>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</si>
  <si>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</si>
  <si>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</si>
  <si>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</si>
  <si>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</si>
  <si>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</si>
  <si>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</si>
  <si>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</si>
  <si>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</si>
  <si>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</si>
  <si>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</si>
  <si>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</si>
  <si>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</si>
  <si>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</si>
  <si>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</si>
  <si>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</si>
  <si>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</si>
  <si>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</si>
  <si>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</si>
  <si>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</si>
  <si>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</si>
  <si>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</si>
  <si>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</si>
  <si>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</si>
  <si>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</si>
  <si>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</si>
  <si>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</si>
  <si>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</si>
  <si>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</si>
  <si>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</si>
  <si>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</si>
  <si>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</si>
  <si>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</si>
  <si>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</si>
  <si>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</si>
  <si>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</si>
  <si>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</si>
  <si>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</si>
  <si>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</si>
  <si>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</si>
  <si>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</si>
  <si>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</si>
  <si>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</si>
  <si>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</si>
  <si>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</si>
  <si>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</si>
  <si>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</si>
  <si>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</si>
  <si>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</si>
  <si>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</si>
  <si>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</si>
  <si>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</si>
  <si>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</si>
  <si>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</si>
  <si>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</si>
  <si>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</si>
  <si>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</si>
  <si>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</si>
  <si>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</si>
  <si>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</si>
  <si>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</si>
  <si>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</si>
  <si>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</si>
  <si>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</si>
  <si>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</si>
  <si>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</si>
  <si>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</si>
  <si>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</si>
  <si>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</si>
  <si>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</si>
  <si>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</si>
  <si>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</si>
  <si>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</si>
  <si>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</si>
  <si>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</si>
  <si>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</si>
  <si>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</si>
  <si>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</si>
  <si>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</si>
  <si>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</si>
  <si>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</si>
  <si>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</si>
  <si>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</si>
  <si>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</si>
  <si>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</si>
  <si>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</si>
  <si>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</si>
  <si>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</si>
  <si>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</si>
  <si>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</si>
  <si>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</si>
  <si>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</si>
  <si>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</si>
  <si>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</si>
  <si>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</si>
  <si>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</si>
  <si>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</si>
  <si>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</si>
  <si>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</si>
  <si>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</si>
  <si>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</si>
  <si>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</si>
  <si>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</si>
  <si>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</si>
  <si>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</si>
  <si>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</si>
  <si>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</si>
  <si>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</si>
  <si>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</si>
  <si>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</si>
  <si>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</si>
  <si>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</si>
  <si>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</si>
  <si>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</si>
  <si>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</si>
  <si>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</si>
  <si>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</si>
  <si>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</si>
  <si>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</si>
  <si>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</si>
  <si>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</si>
  <si>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</si>
  <si>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</si>
  <si>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</si>
  <si>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</si>
  <si>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</si>
  <si>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</si>
  <si>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</si>
  <si>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</si>
  <si>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</si>
  <si>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</si>
  <si>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</si>
  <si>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</si>
  <si>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</si>
  <si>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</si>
  <si>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</si>
  <si>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</si>
  <si>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</si>
  <si>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</si>
  <si>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</si>
  <si>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</si>
  <si>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</si>
  <si>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</si>
  <si>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</si>
  <si>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</si>
  <si>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</si>
  <si>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</si>
  <si>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</si>
  <si>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</si>
  <si>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</si>
  <si>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</si>
  <si>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</si>
  <si>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</si>
  <si>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</si>
  <si>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</si>
  <si>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</si>
  <si>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</si>
  <si>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</si>
  <si>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</si>
  <si>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</si>
  <si>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</si>
  <si>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</si>
  <si>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</si>
  <si>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</si>
  <si>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</si>
  <si>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</si>
  <si>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</si>
  <si>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</si>
  <si>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</si>
  <si>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</si>
  <si>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</si>
  <si>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</si>
  <si>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</si>
  <si>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</si>
  <si>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</si>
  <si>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</si>
  <si>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</si>
  <si>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</si>
  <si>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</si>
  <si>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</si>
  <si>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</si>
  <si>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</si>
  <si>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</si>
  <si>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</si>
  <si>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</si>
  <si>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</si>
  <si>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</si>
  <si>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</si>
  <si>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</si>
  <si>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</si>
  <si>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</si>
  <si>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</si>
  <si>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</si>
  <si>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</si>
  <si>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</si>
  <si>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</si>
  <si>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</si>
  <si>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</si>
  <si>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</si>
  <si>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</si>
  <si>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</si>
  <si>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</si>
  <si>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</si>
  <si>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</si>
  <si>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</si>
  <si>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</si>
  <si>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</si>
  <si>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</si>
  <si>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</si>
  <si>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</si>
  <si>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</si>
  <si>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</si>
  <si>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</si>
  <si>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</si>
  <si>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</si>
  <si>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</si>
  <si>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</si>
  <si>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</si>
  <si>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</si>
  <si>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</si>
  <si>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</si>
  <si>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</si>
  <si>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</si>
  <si>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</si>
  <si>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</si>
  <si>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</si>
  <si>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</si>
  <si>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</si>
  <si>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</si>
  <si>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</si>
  <si>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</si>
  <si>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</si>
  <si>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</si>
  <si>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</si>
  <si>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</si>
  <si>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</si>
  <si>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</si>
  <si>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</si>
  <si>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</si>
  <si>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</si>
  <si>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</si>
  <si>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</si>
  <si>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</si>
  <si>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</si>
  <si>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</si>
  <si>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</si>
  <si>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</si>
  <si>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</si>
  <si>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</si>
  <si>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</si>
  <si>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</si>
  <si>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</si>
  <si>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</si>
  <si>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</si>
  <si>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</si>
  <si>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</si>
  <si>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</si>
  <si>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</si>
  <si>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</si>
  <si>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</si>
  <si>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</si>
  <si>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</si>
  <si>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</si>
  <si>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</si>
  <si>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</si>
  <si>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</si>
  <si>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</si>
  <si>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</si>
  <si>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</si>
  <si>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</si>
  <si>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</si>
  <si>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</si>
  <si>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</si>
  <si>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</si>
  <si>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</si>
  <si>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</si>
  <si>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</si>
  <si>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</si>
  <si>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</si>
  <si>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</si>
  <si>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</si>
  <si>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</si>
  <si>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</si>
  <si>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</si>
  <si>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</si>
  <si>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</si>
  <si>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</si>
  <si>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</si>
  <si>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</si>
  <si>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</si>
  <si>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</si>
  <si>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</si>
  <si>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</si>
  <si>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</si>
  <si>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</si>
  <si>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</si>
  <si>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</si>
  <si>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</si>
  <si>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</si>
  <si>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</si>
  <si>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</si>
  <si>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</si>
  <si>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</si>
  <si>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</si>
  <si>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</si>
  <si>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</si>
  <si>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</si>
  <si>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</si>
  <si>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</si>
  <si>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</si>
  <si>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</si>
  <si>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</si>
  <si>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</si>
  <si>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</si>
  <si>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</si>
  <si>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</si>
  <si>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</si>
  <si>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</si>
  <si>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</si>
  <si>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</si>
  <si>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</si>
  <si>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</si>
  <si>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</si>
  <si>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</si>
  <si>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</si>
  <si>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</si>
  <si>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</si>
  <si>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</si>
  <si>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</si>
  <si>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</si>
  <si>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</si>
  <si>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</si>
  <si>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</si>
  <si>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</si>
  <si>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</si>
  <si>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</si>
  <si>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</si>
  <si>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</si>
  <si>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</si>
  <si>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</si>
  <si>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</si>
  <si>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</si>
  <si>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</si>
  <si>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</si>
  <si>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</si>
  <si>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</si>
  <si>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</si>
  <si>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</si>
  <si>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</si>
  <si>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</si>
  <si>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</si>
  <si>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</si>
  <si>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</si>
  <si>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</si>
  <si>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</si>
  <si>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</si>
  <si>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</si>
  <si>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</si>
  <si>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</si>
  <si>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</si>
  <si>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</si>
  <si>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</si>
  <si>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</si>
  <si>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</si>
  <si>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</si>
  <si>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</si>
  <si>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</si>
  <si>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</si>
  <si>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</si>
  <si>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</si>
  <si>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</si>
  <si>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</si>
  <si>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</si>
  <si>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</si>
  <si>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</si>
  <si>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</si>
  <si>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</si>
  <si>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</si>
  <si>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</si>
  <si>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</si>
  <si>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</si>
  <si>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</si>
  <si>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</si>
  <si>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</si>
  <si>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</si>
  <si>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</si>
  <si>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</si>
  <si>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</si>
  <si>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</si>
  <si>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</si>
  <si>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</si>
  <si>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</si>
  <si>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</si>
  <si>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</si>
  <si>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</si>
  <si>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</si>
  <si>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</si>
  <si>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</si>
  <si>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</si>
  <si>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</si>
  <si>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</si>
  <si>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</si>
  <si>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</si>
  <si>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</si>
  <si>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</si>
  <si>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</si>
  <si>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</si>
  <si>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</si>
  <si>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</si>
  <si>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</si>
  <si>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</si>
  <si>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</si>
  <si>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</si>
  <si>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</si>
  <si>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</si>
  <si>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</si>
  <si>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</si>
  <si>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</si>
  <si>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</si>
  <si>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</si>
  <si>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</si>
  <si>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</si>
  <si>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</si>
  <si>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</si>
  <si>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</si>
  <si>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</si>
  <si>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</si>
  <si>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</si>
  <si>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</si>
  <si>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</si>
  <si>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</si>
  <si>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</si>
  <si>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</si>
  <si>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</si>
  <si>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</si>
  <si>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</si>
  <si>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</si>
  <si>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</si>
  <si>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</si>
  <si>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</si>
  <si>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</si>
  <si>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</si>
  <si>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</si>
  <si>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</si>
  <si>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</si>
  <si>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</si>
  <si>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</si>
  <si>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</si>
  <si>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</si>
  <si>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</si>
  <si>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</si>
  <si>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</si>
  <si>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</si>
  <si>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</si>
  <si>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</si>
  <si>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</si>
  <si>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</si>
  <si>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</si>
  <si>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</si>
  <si>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</si>
  <si>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</si>
  <si>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</si>
  <si>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</si>
  <si>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</si>
  <si>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</si>
  <si>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</si>
  <si>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</si>
  <si>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</si>
  <si>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</si>
  <si>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</si>
  <si>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</si>
  <si>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</si>
  <si>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</si>
  <si>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</si>
  <si>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</si>
  <si>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</si>
  <si>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</si>
  <si>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</si>
  <si>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</si>
  <si>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</si>
  <si>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</si>
  <si>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</si>
  <si>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</si>
  <si>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</si>
  <si>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</si>
  <si>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</si>
  <si>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</si>
  <si>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</si>
  <si>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</si>
  <si>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</si>
  <si>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</si>
  <si>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</si>
  <si>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</si>
  <si>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</si>
  <si>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</si>
  <si>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</si>
  <si>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</si>
  <si>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</si>
  <si>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</si>
  <si>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</si>
  <si>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</si>
  <si>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</si>
  <si>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</si>
  <si>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</si>
  <si>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</si>
  <si>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</si>
  <si>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</si>
  <si>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</si>
  <si>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</si>
  <si>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</si>
  <si>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</si>
  <si>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</si>
  <si>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</si>
  <si>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</si>
  <si>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</si>
  <si>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</si>
  <si>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</si>
  <si>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</si>
  <si>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</si>
  <si>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</si>
  <si>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</si>
  <si>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</si>
  <si>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</si>
  <si>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</si>
  <si>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</si>
  <si>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</si>
  <si>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</si>
  <si>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</si>
  <si>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</si>
  <si>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</si>
  <si>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</si>
  <si>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</si>
  <si>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</si>
  <si>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</si>
  <si>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</si>
  <si>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</si>
  <si>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</si>
  <si>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</si>
  <si>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</si>
  <si>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</si>
  <si>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</si>
  <si>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</si>
  <si>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</si>
  <si>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</si>
  <si>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</si>
  <si>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</si>
  <si>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</si>
  <si>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</si>
  <si>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</si>
  <si>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</si>
  <si>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</si>
  <si>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</si>
  <si>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</si>
  <si>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</si>
  <si>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</si>
  <si>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</si>
  <si>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</si>
  <si>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</si>
  <si>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</si>
  <si>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</si>
  <si>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</si>
  <si>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</si>
  <si>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</si>
  <si>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</si>
  <si>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</si>
  <si>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</si>
  <si>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</si>
  <si>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</si>
  <si>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</si>
  <si>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</si>
  <si>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</si>
  <si>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</si>
  <si>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</si>
  <si>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</si>
  <si>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</si>
  <si>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</si>
  <si>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</si>
  <si>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</si>
  <si>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</si>
  <si>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</si>
  <si>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</si>
  <si>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</si>
  <si>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</si>
  <si>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</si>
  <si>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</si>
  <si>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</si>
  <si>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</si>
  <si>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</si>
  <si>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</si>
  <si>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</si>
  <si>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</si>
  <si>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</si>
  <si>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</si>
  <si>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</si>
  <si>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</si>
  <si>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</si>
  <si>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</si>
  <si>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</si>
  <si>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</si>
  <si>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</si>
  <si>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</si>
  <si>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</si>
  <si>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</si>
  <si>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</si>
  <si>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</si>
  <si>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</si>
  <si>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</si>
  <si>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</si>
  <si>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</si>
  <si>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</si>
  <si>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</si>
  <si>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</si>
  <si>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</si>
  <si>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</si>
  <si>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</si>
  <si>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</si>
  <si>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</si>
  <si>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</si>
  <si>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</si>
  <si>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</si>
  <si>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</si>
  <si>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</si>
  <si>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</si>
  <si>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</si>
  <si>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</si>
  <si>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</si>
  <si>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</si>
  <si>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</si>
  <si>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</si>
  <si>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</si>
  <si>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</si>
  <si>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</si>
  <si>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</si>
  <si>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</si>
  <si>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</si>
  <si>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</si>
  <si>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</si>
  <si>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</si>
  <si>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</si>
  <si>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</si>
  <si>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</si>
  <si>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</si>
  <si>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</si>
  <si>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</si>
  <si>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</si>
  <si>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</si>
  <si>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</si>
  <si>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</si>
  <si>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</si>
  <si>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</si>
  <si>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</si>
  <si>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</si>
  <si>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</si>
  <si>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</si>
  <si>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</si>
  <si>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</si>
  <si>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</si>
  <si>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</si>
  <si>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</si>
  <si>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</si>
  <si>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</si>
  <si>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</si>
  <si>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</si>
  <si>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</si>
  <si>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</si>
  <si>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</si>
  <si>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</si>
  <si>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</si>
  <si>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</si>
  <si>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</si>
  <si>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</si>
  <si>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</si>
  <si>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</si>
  <si>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</si>
  <si>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</si>
  <si>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</si>
  <si>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</si>
  <si>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</si>
  <si>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</si>
  <si>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</si>
  <si>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</si>
  <si>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</si>
  <si>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</si>
  <si>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</si>
  <si>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</si>
  <si>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</si>
  <si>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</si>
  <si>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</si>
  <si>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</si>
  <si>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</si>
  <si>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</si>
  <si>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</si>
  <si>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</si>
  <si>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</si>
  <si>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</si>
  <si>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</si>
  <si>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</si>
  <si>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</si>
  <si>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</si>
  <si>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</si>
  <si>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</si>
  <si>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</si>
  <si>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</si>
  <si>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</si>
  <si>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</si>
  <si>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</si>
  <si>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</si>
  <si>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</si>
  <si>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</si>
  <si>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</si>
  <si>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</si>
  <si>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</si>
  <si>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</si>
  <si>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</si>
  <si>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</si>
  <si>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</si>
  <si>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</si>
  <si>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</si>
  <si>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</si>
  <si>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</si>
  <si>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</si>
  <si>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</si>
  <si>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</si>
  <si>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</si>
  <si>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</si>
  <si>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</si>
  <si>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</si>
  <si>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</si>
  <si>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</si>
  <si>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</si>
  <si>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</si>
  <si>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</si>
  <si>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</si>
  <si>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</si>
  <si>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</si>
  <si>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</si>
  <si>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</si>
  <si>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</si>
  <si>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</si>
  <si>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</si>
  <si>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</si>
  <si>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</si>
  <si>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</si>
  <si>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</si>
  <si>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</si>
  <si>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</si>
  <si>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</si>
  <si>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</si>
  <si>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</si>
  <si>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</si>
  <si>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</si>
  <si>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</si>
  <si>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</si>
  <si>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</si>
  <si>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</si>
  <si>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</si>
  <si>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</si>
  <si>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</si>
  <si>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</si>
  <si>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</si>
  <si>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</si>
  <si>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</si>
  <si>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</si>
  <si>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</si>
  <si>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</si>
  <si>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</si>
  <si>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</si>
  <si>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</si>
  <si>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</si>
  <si>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</si>
  <si>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</si>
  <si>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</si>
  <si>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</si>
  <si>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</si>
  <si>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</si>
  <si>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</si>
  <si>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</si>
  <si>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</si>
  <si>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</si>
  <si>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</si>
  <si>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</si>
  <si>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</si>
  <si>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</si>
  <si>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</si>
  <si>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</si>
  <si>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</si>
  <si>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</si>
  <si>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</si>
  <si>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</si>
  <si>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</si>
  <si>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</si>
  <si>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</si>
  <si>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</si>
  <si>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</si>
  <si>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</si>
  <si>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</si>
  <si>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</si>
  <si>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</si>
  <si>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</si>
  <si>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</si>
  <si>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</si>
  <si>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</si>
  <si>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</si>
  <si>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</si>
  <si>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</si>
  <si>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</si>
  <si>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</si>
  <si>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</si>
  <si>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</si>
  <si>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</si>
  <si>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</si>
  <si>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</si>
  <si>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</si>
  <si>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</si>
  <si>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</si>
  <si>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</si>
  <si>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</si>
  <si>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</si>
  <si>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</si>
  <si>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</si>
  <si>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</si>
  <si>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</si>
  <si>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</si>
  <si>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</si>
  <si>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</si>
  <si>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</si>
  <si>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</si>
  <si>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</si>
  <si>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</si>
  <si>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</si>
  <si>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</si>
  <si>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</si>
  <si>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</si>
  <si>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</si>
  <si>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</si>
  <si>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</si>
  <si>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</si>
  <si>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</si>
  <si>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</si>
  <si>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</si>
  <si>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</si>
  <si>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</si>
  <si>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</si>
  <si>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</si>
  <si>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</si>
  <si>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</si>
  <si>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</si>
  <si>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</si>
  <si>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</si>
  <si>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</si>
  <si>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</si>
  <si>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</si>
  <si>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</si>
  <si>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</si>
  <si>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</si>
  <si>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</si>
  <si>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</si>
  <si>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</si>
  <si>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</si>
  <si>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</si>
  <si>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</si>
  <si>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</si>
  <si>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</si>
  <si>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</si>
  <si>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</si>
  <si>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</si>
  <si>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</si>
  <si>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</si>
  <si>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</si>
  <si>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</si>
  <si>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</si>
  <si>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</si>
  <si>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</si>
  <si>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</si>
  <si>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</si>
  <si>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</si>
  <si>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</si>
  <si>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</si>
  <si>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</si>
  <si>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</si>
  <si>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</si>
  <si>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</si>
  <si>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</si>
  <si>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</si>
  <si>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</si>
  <si>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</si>
  <si>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</si>
  <si>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</si>
  <si>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</si>
  <si>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</si>
  <si>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</si>
  <si>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</si>
  <si>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</si>
  <si>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</si>
  <si>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</si>
  <si>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</si>
  <si>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</si>
  <si>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</si>
  <si>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</si>
  <si>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</si>
  <si>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</si>
  <si>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</si>
  <si>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</si>
  <si>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</si>
  <si>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</si>
  <si>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</si>
  <si>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</si>
  <si>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</si>
  <si>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</si>
  <si>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</si>
  <si>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</si>
  <si>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</si>
  <si>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</si>
  <si>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</si>
  <si>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</si>
  <si>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</si>
  <si>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</si>
  <si>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</si>
  <si>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</si>
  <si>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</si>
  <si>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</si>
  <si>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</si>
  <si>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</si>
  <si>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</si>
  <si>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</si>
  <si>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</si>
  <si>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</si>
  <si>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</si>
  <si>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</si>
  <si>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</si>
  <si>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</si>
  <si>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</si>
  <si>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</si>
  <si>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</si>
  <si>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</si>
  <si>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</si>
  <si>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</si>
  <si>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</si>
  <si>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</si>
  <si>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</si>
  <si>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</si>
  <si>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</si>
  <si>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</si>
  <si>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</si>
  <si>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</si>
  <si>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</si>
  <si>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</si>
  <si>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</si>
  <si>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</si>
  <si>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</si>
  <si>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</si>
  <si>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</si>
  <si>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</si>
  <si>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</si>
  <si>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</si>
  <si>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</si>
  <si>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</si>
  <si>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</si>
  <si>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</si>
  <si>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</si>
  <si>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</si>
  <si>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</si>
  <si>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</si>
  <si>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</si>
  <si>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</si>
  <si>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</si>
  <si>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</si>
  <si>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</si>
  <si>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</si>
  <si>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</si>
  <si>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</si>
  <si>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</si>
  <si>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</si>
  <si>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</si>
  <si>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</si>
  <si>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</si>
  <si>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</si>
  <si>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</si>
  <si>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</si>
  <si>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</si>
  <si>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</si>
  <si>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</si>
  <si>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</si>
  <si>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</si>
  <si>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</si>
  <si>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</si>
  <si>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</si>
  <si>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</si>
  <si>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</si>
  <si>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</si>
  <si>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</si>
  <si>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</si>
  <si>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</si>
  <si>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</si>
  <si>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</si>
  <si>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</si>
  <si>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</si>
  <si>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</si>
  <si>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</si>
  <si>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</si>
  <si>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</si>
  <si>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</si>
  <si>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</si>
  <si>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</si>
  <si>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</si>
  <si>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</si>
  <si>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</si>
  <si>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</si>
  <si>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</si>
  <si>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</si>
  <si>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</si>
  <si>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</si>
  <si>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</si>
  <si>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</si>
  <si>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</si>
  <si>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</si>
  <si>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</si>
  <si>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</si>
  <si>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</si>
  <si>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</si>
  <si>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</si>
  <si>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</si>
  <si>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</si>
  <si>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</si>
  <si>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</si>
  <si>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</si>
  <si>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</si>
  <si>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</si>
  <si>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</si>
  <si>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</si>
  <si>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</si>
  <si>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</si>
  <si>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</si>
  <si>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</si>
  <si>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</si>
  <si>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</si>
  <si>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</si>
  <si>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</si>
  <si>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</si>
  <si>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</si>
  <si>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</si>
  <si>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</si>
  <si>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</si>
  <si>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</si>
  <si>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</si>
  <si>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</si>
  <si>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</si>
  <si>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</si>
  <si>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</si>
  <si>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</si>
  <si>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</si>
  <si>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</si>
  <si>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</si>
  <si>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</si>
  <si>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</si>
  <si>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</si>
  <si>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</si>
  <si>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</si>
  <si>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</si>
  <si>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</si>
  <si>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</si>
  <si>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</si>
  <si>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</si>
  <si>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</si>
  <si>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</si>
  <si>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</si>
  <si>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</si>
  <si>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</si>
  <si>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</si>
  <si>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</si>
  <si>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</si>
  <si>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</si>
  <si>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</si>
  <si>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</si>
  <si>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</si>
  <si>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</si>
  <si>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</si>
  <si>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</si>
  <si>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</si>
  <si>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</si>
  <si>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</si>
  <si>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</si>
  <si>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</si>
  <si>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</si>
  <si>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</si>
  <si>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</si>
  <si>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</si>
  <si>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</si>
  <si>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</si>
  <si>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</si>
  <si>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</si>
  <si>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</si>
  <si>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</si>
  <si>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</si>
  <si>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</si>
  <si>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</si>
  <si>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</si>
  <si>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</si>
  <si>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</si>
  <si>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</si>
  <si>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</si>
  <si>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</si>
  <si>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</si>
  <si>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</si>
  <si>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</si>
  <si>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</si>
  <si>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</si>
  <si>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</si>
  <si>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</si>
  <si>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</si>
  <si>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</si>
  <si>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</si>
  <si>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</si>
  <si>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</si>
  <si>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</si>
  <si>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</si>
  <si>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</si>
  <si>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</si>
  <si>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</si>
  <si>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</si>
  <si>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</si>
  <si>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</si>
  <si>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</si>
  <si>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</si>
  <si>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</si>
  <si>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</si>
  <si>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</si>
  <si>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</si>
  <si>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</si>
  <si>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</si>
  <si>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</si>
  <si>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</si>
  <si>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</si>
  <si>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</si>
  <si>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</si>
  <si>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</si>
  <si>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</si>
  <si>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</si>
  <si>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</si>
  <si>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</si>
  <si>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</si>
  <si>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</si>
  <si>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</si>
  <si>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</si>
  <si>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</si>
  <si>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</si>
  <si>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</si>
  <si>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</si>
  <si>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</si>
  <si>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</si>
  <si>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</si>
  <si>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</si>
  <si>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</si>
  <si>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</si>
  <si>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</si>
  <si>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</si>
  <si>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</si>
  <si>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</si>
  <si>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</si>
  <si>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</si>
  <si>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</si>
  <si>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</si>
  <si>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</si>
  <si>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</si>
  <si>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</si>
  <si>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</si>
  <si>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</si>
  <si>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</si>
  <si>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</si>
  <si>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</si>
  <si>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</si>
  <si>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</si>
  <si>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</si>
  <si>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</si>
  <si>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</si>
  <si>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</si>
  <si>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</si>
  <si>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</si>
  <si>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</si>
  <si>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</si>
  <si>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</si>
  <si>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</si>
  <si>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</si>
  <si>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</si>
  <si>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</si>
  <si>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</si>
  <si>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</si>
  <si>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</si>
  <si>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</si>
  <si>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</si>
  <si>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</si>
  <si>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</si>
  <si>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</si>
  <si>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</si>
  <si>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</si>
  <si>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</si>
  <si>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</si>
  <si>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</si>
  <si>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</si>
  <si>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</si>
  <si>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</si>
  <si>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</si>
  <si>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</si>
  <si>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</si>
  <si>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</si>
  <si>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</si>
  <si>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</si>
  <si>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</si>
  <si>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</si>
  <si>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</si>
  <si>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</si>
  <si>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</si>
  <si>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</si>
  <si>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</si>
  <si>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</si>
  <si>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</si>
  <si>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</si>
  <si>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</si>
  <si>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</si>
  <si>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</si>
  <si>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</si>
  <si>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</si>
  <si>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</si>
  <si>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</si>
  <si>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</si>
  <si>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</si>
  <si>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</si>
  <si>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</si>
  <si>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</si>
  <si>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</si>
  <si>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</si>
  <si>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</si>
  <si>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</si>
  <si>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</si>
  <si>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</si>
  <si>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</si>
  <si>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</si>
  <si>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</si>
  <si>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</si>
  <si>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</si>
  <si>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</si>
  <si>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</si>
  <si>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</si>
  <si>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</si>
  <si>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</si>
  <si>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</si>
  <si>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</si>
  <si>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</si>
  <si>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</si>
  <si>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</si>
  <si>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</si>
  <si>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</si>
  <si>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</si>
  <si>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</si>
  <si>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</si>
  <si>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</si>
  <si>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</si>
  <si>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</si>
  <si>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</si>
  <si>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</si>
  <si>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</si>
  <si>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</si>
  <si>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</si>
  <si>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</si>
  <si>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</si>
  <si>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</si>
  <si>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</si>
  <si>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</si>
  <si>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</si>
  <si>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</si>
  <si>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</si>
  <si>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</si>
  <si>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</si>
  <si>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</si>
  <si>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</si>
  <si>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</si>
  <si>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</si>
  <si>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</si>
  <si>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</si>
  <si>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</si>
  <si>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</si>
  <si>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</si>
  <si>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</si>
  <si>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</si>
  <si>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</si>
  <si>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</si>
  <si>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</si>
  <si>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</si>
  <si>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</si>
  <si>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</si>
  <si>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</si>
  <si>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</si>
  <si>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</si>
  <si>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</si>
  <si>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</si>
  <si>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</si>
  <si>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</si>
  <si>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</si>
  <si>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</si>
  <si>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</si>
  <si>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</si>
  <si>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</si>
  <si>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</si>
  <si>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</si>
  <si>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</si>
  <si>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</si>
  <si>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</si>
  <si>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</si>
  <si>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</si>
  <si>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</si>
  <si>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</si>
  <si>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</si>
  <si>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</si>
  <si>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</si>
  <si>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</si>
  <si>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</si>
  <si>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</si>
  <si>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</si>
  <si>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</si>
  <si>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</si>
  <si>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</si>
  <si>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</si>
  <si>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</si>
  <si>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</si>
  <si>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</si>
  <si>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</si>
  <si>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</si>
  <si>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</si>
  <si>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</si>
  <si>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</si>
  <si>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</si>
  <si>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</si>
  <si>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</si>
  <si>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</si>
  <si>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</si>
  <si>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</si>
  <si>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</si>
  <si>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</si>
  <si>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</si>
  <si>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</si>
  <si>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</si>
  <si>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</si>
  <si>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</si>
  <si>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</si>
  <si>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</si>
  <si>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</si>
  <si>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</si>
  <si>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</si>
  <si>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</si>
  <si>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</si>
  <si>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</si>
  <si>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</si>
  <si>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</si>
  <si>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</si>
  <si>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</si>
  <si>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</si>
  <si>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</si>
  <si>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</si>
  <si>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</si>
  <si>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</si>
  <si>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</si>
  <si>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</si>
  <si>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</si>
  <si>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</si>
  <si>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</si>
  <si>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</si>
  <si>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</si>
  <si>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</si>
  <si>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</si>
  <si>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</si>
  <si>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</si>
  <si>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</si>
  <si>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</si>
  <si>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</si>
  <si>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</si>
  <si>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</si>
  <si>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</si>
  <si>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</si>
  <si>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</si>
  <si>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</si>
  <si>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</si>
  <si>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</si>
  <si>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</si>
  <si>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</si>
  <si>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</si>
  <si>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</si>
  <si>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</si>
  <si>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</si>
  <si>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</si>
  <si>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</si>
  <si>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</si>
  <si>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</si>
  <si>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</si>
  <si>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</si>
  <si>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</si>
  <si>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</si>
  <si>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</si>
  <si>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</si>
  <si>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</si>
  <si>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</si>
  <si>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</si>
  <si>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</si>
  <si>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</si>
  <si>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</si>
  <si>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</si>
  <si>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</si>
  <si>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</si>
  <si>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</si>
  <si>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</si>
  <si>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</si>
  <si>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</si>
  <si>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</si>
  <si>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</si>
  <si>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</si>
  <si>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</si>
  <si>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</si>
  <si>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</si>
  <si>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</si>
  <si>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</si>
  <si>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</si>
  <si>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</si>
  <si>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</si>
  <si>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</si>
  <si>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</si>
  <si>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</si>
  <si>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</si>
  <si>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</si>
  <si>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</si>
  <si>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</si>
  <si>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</si>
  <si>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</si>
  <si>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</si>
  <si>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</si>
  <si>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</si>
  <si>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</si>
  <si>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</si>
  <si>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</si>
  <si>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</si>
  <si>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</si>
  <si>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</si>
  <si>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</si>
  <si>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</si>
  <si>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</si>
  <si>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</si>
  <si>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</si>
  <si>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</si>
  <si>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</si>
  <si>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</si>
  <si>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</si>
  <si>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</si>
  <si>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</si>
  <si>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</si>
  <si>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</si>
  <si>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</si>
  <si>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</si>
  <si>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</si>
  <si>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</si>
  <si>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</si>
  <si>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</si>
  <si>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</si>
  <si>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</si>
  <si>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</si>
  <si>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</si>
  <si>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</si>
  <si>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</si>
  <si>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</si>
  <si>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</si>
  <si>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</si>
  <si>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</si>
  <si>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</si>
  <si>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</si>
  <si>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</si>
  <si>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</si>
  <si>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</si>
  <si>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</si>
  <si>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</si>
  <si>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</si>
  <si>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</si>
  <si>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</si>
  <si>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</si>
  <si>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</si>
  <si>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</si>
  <si>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</si>
  <si>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</si>
  <si>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</si>
  <si>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</si>
  <si>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</si>
  <si>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</si>
  <si>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</si>
  <si>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</si>
  <si>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</si>
  <si>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</si>
  <si>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</si>
  <si>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</si>
  <si>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</si>
  <si>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</si>
  <si>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</si>
  <si>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</si>
  <si>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</si>
  <si>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</si>
  <si>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</si>
  <si>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</si>
  <si>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</si>
  <si>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</si>
  <si>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</si>
  <si>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</si>
  <si>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</si>
  <si>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</si>
  <si>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</si>
  <si>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</si>
  <si>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</si>
  <si>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</si>
  <si>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</si>
  <si>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</si>
  <si>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</si>
  <si>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</si>
  <si>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</si>
  <si>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</si>
  <si>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</si>
  <si>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</si>
  <si>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</si>
  <si>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</si>
  <si>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</si>
  <si>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</si>
  <si>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</si>
  <si>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</si>
  <si>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</si>
  <si>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</si>
  <si>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</si>
  <si>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</si>
  <si>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</si>
  <si>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</si>
  <si>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</si>
  <si>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</si>
  <si>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</si>
  <si>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</si>
  <si>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</si>
  <si>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</si>
  <si>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</si>
  <si>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</si>
  <si>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</si>
  <si>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</si>
  <si>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</si>
  <si>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</si>
  <si>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</si>
  <si>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</si>
  <si>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</si>
  <si>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</si>
  <si>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</si>
  <si>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</si>
  <si>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</si>
  <si>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</si>
  <si>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</si>
  <si>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</si>
  <si>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</si>
  <si>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</si>
  <si>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</si>
  <si>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</si>
  <si>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</si>
  <si>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</si>
  <si>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</si>
  <si>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</si>
  <si>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</si>
  <si>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</si>
  <si>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</si>
  <si>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</si>
  <si>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</si>
  <si>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</si>
  <si>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</si>
  <si>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</si>
  <si>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</si>
  <si>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</si>
  <si>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</si>
  <si>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</si>
  <si>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</si>
  <si>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</si>
  <si>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</si>
  <si>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</si>
  <si>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</si>
  <si>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</si>
  <si>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</si>
  <si>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</si>
  <si>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</si>
  <si>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</si>
  <si>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</si>
  <si>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</si>
  <si>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</si>
  <si>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</si>
  <si>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</si>
  <si>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</si>
  <si>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</si>
  <si>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</si>
  <si>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</si>
  <si>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</si>
  <si>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</si>
  <si>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</si>
  <si>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</si>
  <si>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</si>
  <si>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</si>
  <si>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</si>
  <si>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</si>
  <si>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</si>
  <si>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</si>
  <si>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</si>
  <si>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</si>
  <si>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</si>
  <si>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</si>
  <si>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</si>
  <si>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</si>
  <si>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</si>
  <si>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</si>
  <si>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</si>
  <si>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</si>
  <si>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</si>
  <si>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</si>
  <si>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</si>
  <si>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</si>
  <si>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</si>
  <si>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</si>
  <si>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</si>
  <si>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</si>
  <si>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</si>
  <si>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</si>
  <si>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</si>
  <si>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</si>
  <si>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</si>
  <si>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</si>
  <si>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</si>
  <si>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</si>
  <si>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</si>
  <si>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</si>
  <si>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</si>
  <si>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</si>
  <si>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</si>
  <si>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</si>
  <si>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</si>
  <si>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</si>
  <si>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</si>
  <si>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</si>
  <si>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</si>
  <si>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</si>
  <si>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</si>
  <si>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</si>
  <si>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</si>
  <si>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</si>
  <si>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</si>
  <si>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</si>
  <si>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</si>
  <si>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</si>
  <si>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</si>
  <si>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</si>
  <si>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</si>
  <si>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</si>
  <si>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</si>
  <si>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</si>
  <si>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</si>
  <si>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</si>
  <si>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</si>
  <si>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</si>
  <si>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</si>
  <si>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</si>
  <si>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</si>
  <si>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</si>
  <si>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</si>
  <si>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</si>
  <si>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</si>
  <si>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</si>
  <si>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</si>
  <si>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</si>
  <si>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</si>
  <si>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</si>
  <si>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</si>
  <si>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</si>
  <si>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</si>
  <si>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</si>
  <si>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</si>
  <si>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</si>
  <si>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</si>
  <si>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</si>
  <si>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</si>
  <si>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</si>
  <si>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</si>
  <si>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</si>
  <si>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</si>
  <si>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</si>
  <si>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</si>
  <si>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</si>
  <si>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</si>
  <si>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</si>
  <si>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</si>
  <si>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</si>
  <si>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</si>
  <si>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</si>
  <si>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</si>
  <si>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</si>
  <si>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</si>
  <si>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</si>
  <si>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</si>
  <si>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</si>
  <si>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</si>
  <si>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</si>
  <si>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</si>
  <si>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</si>
  <si>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</si>
  <si>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</si>
  <si>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</si>
  <si>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</si>
  <si>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</si>
  <si>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</si>
  <si>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</si>
  <si>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</si>
  <si>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</si>
  <si>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</si>
  <si>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</si>
  <si>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</si>
  <si>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</si>
  <si>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</si>
  <si>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</si>
  <si>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</si>
  <si>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</si>
  <si>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</si>
  <si>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</si>
  <si>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</si>
  <si>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</si>
  <si>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</si>
  <si>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</si>
  <si>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</si>
  <si>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</si>
  <si>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</si>
  <si>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</si>
  <si>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</si>
  <si>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</si>
  <si>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</si>
  <si>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</si>
  <si>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</si>
  <si>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</si>
  <si>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</si>
  <si>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</si>
  <si>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</si>
  <si>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</si>
  <si>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</si>
  <si>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</si>
  <si>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</si>
  <si>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</si>
  <si>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</si>
  <si>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</si>
  <si>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</si>
  <si>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</si>
  <si>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</si>
  <si>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</si>
  <si>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</si>
  <si>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</si>
  <si>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</si>
  <si>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</si>
  <si>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</si>
  <si>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</si>
  <si>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</si>
  <si>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</si>
  <si>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</si>
  <si>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</si>
  <si>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</si>
  <si>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</si>
  <si>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</si>
  <si>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</si>
  <si>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</si>
  <si>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</si>
  <si>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</si>
  <si>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</si>
  <si>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</si>
  <si>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</si>
  <si>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</si>
  <si>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</si>
  <si>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</si>
  <si>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</si>
  <si>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</si>
  <si>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</si>
  <si>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</si>
  <si>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</si>
  <si>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</si>
  <si>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</si>
  <si>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</si>
  <si>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</si>
  <si>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</si>
  <si>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</si>
  <si>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</si>
  <si>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</si>
  <si>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</si>
  <si>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</si>
  <si>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</si>
  <si>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</si>
  <si>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</si>
  <si>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</si>
  <si>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</si>
  <si>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</si>
  <si>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</si>
  <si>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</si>
  <si>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</si>
  <si>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</si>
  <si>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</si>
  <si>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</si>
  <si>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</si>
  <si>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</si>
  <si>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</si>
  <si>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</si>
  <si>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</si>
  <si>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</si>
  <si>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</si>
  <si>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</si>
  <si>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</si>
  <si>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</si>
  <si>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</si>
  <si>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</si>
  <si>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</si>
  <si>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</si>
  <si>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</si>
  <si>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</si>
  <si>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</si>
  <si>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</si>
  <si>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</si>
  <si>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</si>
  <si>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</si>
  <si>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</si>
  <si>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</si>
  <si>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</si>
  <si>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</si>
  <si>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</si>
  <si>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</si>
  <si>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</si>
  <si>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</si>
  <si>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</si>
  <si>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</si>
  <si>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</si>
  <si>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</si>
  <si>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</si>
  <si>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</si>
  <si>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</si>
  <si>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</si>
  <si>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</si>
  <si>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</si>
  <si>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</si>
  <si>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</si>
  <si>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</si>
  <si>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</si>
  <si>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</si>
  <si>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</si>
  <si>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</si>
  <si>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</si>
  <si>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</si>
  <si>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</si>
  <si>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</si>
  <si>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</si>
  <si>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</si>
  <si>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</si>
  <si>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</si>
  <si>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</si>
  <si>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</si>
  <si>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</si>
  <si>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</si>
  <si>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</si>
  <si>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</si>
  <si>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</si>
  <si>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</si>
  <si>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</si>
  <si>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</si>
  <si>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</si>
  <si>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</si>
  <si>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</si>
  <si>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</si>
  <si>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</si>
  <si>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</si>
  <si>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</si>
  <si>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</si>
  <si>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</si>
  <si>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</si>
  <si>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</si>
  <si>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</si>
  <si>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</si>
  <si>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</si>
  <si>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</si>
  <si>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</si>
  <si>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</si>
  <si>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</si>
  <si>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</si>
  <si>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</si>
  <si>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</si>
  <si>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</si>
  <si>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</si>
  <si>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</si>
  <si>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</si>
  <si>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</si>
  <si>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</si>
  <si>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</si>
  <si>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</si>
  <si>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</si>
  <si>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</si>
  <si>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</si>
  <si>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</si>
  <si>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</si>
  <si>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</si>
  <si>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</si>
  <si>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</si>
  <si>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</si>
  <si>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</si>
  <si>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</si>
  <si>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</si>
  <si>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</si>
  <si>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</si>
  <si>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</si>
  <si>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</si>
  <si>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</si>
  <si>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</si>
  <si>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</si>
  <si>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</si>
  <si>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</si>
  <si>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</si>
  <si>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</si>
  <si>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</si>
  <si>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</si>
  <si>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</si>
  <si>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</si>
  <si>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</si>
  <si>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</si>
  <si>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</si>
  <si>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</si>
  <si>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</si>
  <si>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</si>
  <si>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</si>
  <si>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</si>
  <si>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</si>
  <si>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</si>
  <si>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</si>
  <si>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</si>
  <si>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</si>
  <si>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</si>
  <si>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</si>
  <si>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</si>
  <si>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</si>
  <si>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</si>
  <si>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</si>
  <si>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</si>
  <si>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</si>
  <si>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</si>
  <si>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</si>
  <si>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</si>
  <si>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</si>
  <si>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</si>
  <si>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</si>
  <si>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</si>
  <si>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</si>
  <si>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</si>
  <si>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</si>
  <si>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</si>
  <si>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</si>
  <si>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</si>
  <si>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</si>
  <si>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</si>
  <si>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</si>
  <si>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</si>
  <si>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</si>
  <si>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</si>
  <si>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</si>
  <si>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</si>
  <si>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</si>
  <si>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</si>
  <si>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</si>
  <si>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</si>
  <si>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</si>
  <si>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</si>
  <si>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</si>
  <si>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</si>
  <si>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</si>
  <si>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</si>
  <si>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</si>
  <si>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</si>
  <si>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</si>
  <si>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</si>
  <si>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</si>
  <si>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</si>
  <si>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</si>
  <si>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</si>
  <si>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</si>
  <si>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</si>
  <si>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</si>
  <si>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</si>
  <si>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</si>
  <si>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</si>
  <si>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</si>
  <si>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</si>
  <si>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</si>
  <si>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</si>
  <si>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</si>
  <si>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</si>
  <si>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</si>
  <si>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</si>
  <si>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</si>
  <si>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</si>
  <si>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</si>
  <si>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</si>
  <si>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</si>
  <si>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</si>
  <si>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</si>
  <si>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</si>
  <si>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</si>
  <si>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</si>
  <si>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</si>
  <si>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</si>
  <si>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</si>
  <si>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</si>
  <si>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</si>
  <si>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</si>
  <si>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</si>
  <si>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</si>
  <si>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</si>
  <si>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</si>
  <si>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</si>
  <si>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</si>
  <si>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</si>
  <si>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</si>
  <si>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</si>
  <si>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</si>
  <si>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</si>
  <si>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</si>
  <si>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</si>
  <si>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</si>
  <si>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</si>
  <si>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</si>
  <si>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</si>
  <si>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</si>
  <si>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</si>
  <si>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</si>
  <si>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</si>
  <si>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</si>
  <si>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</si>
  <si>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</si>
  <si>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</si>
  <si>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</si>
  <si>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</si>
  <si>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</si>
  <si>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</si>
  <si>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</si>
  <si>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</si>
  <si>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</si>
  <si>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</si>
  <si>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</si>
  <si>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</si>
  <si>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</si>
  <si>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</si>
  <si>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</si>
  <si>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</si>
  <si>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</si>
  <si>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</si>
  <si>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</si>
  <si>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</si>
  <si>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</si>
  <si>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</si>
  <si>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</si>
  <si>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</si>
  <si>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</si>
  <si>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</si>
  <si>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</si>
  <si>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</si>
  <si>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</si>
  <si>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</si>
  <si>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</si>
  <si>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</si>
  <si>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</si>
  <si>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</si>
  <si>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</si>
  <si>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</si>
  <si>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</si>
  <si>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</si>
  <si>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</si>
  <si>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</si>
  <si>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</si>
  <si>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</si>
  <si>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</si>
  <si>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</si>
  <si>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</si>
  <si>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</si>
  <si>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</si>
  <si>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</si>
  <si>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</si>
  <si>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</si>
  <si>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</si>
  <si>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</si>
  <si>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</si>
  <si>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</si>
  <si>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</si>
  <si>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</si>
  <si>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</si>
  <si>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</si>
  <si>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</si>
  <si>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</si>
  <si>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</si>
  <si>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</si>
  <si>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</si>
  <si>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</si>
  <si>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</si>
  <si>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</si>
  <si>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</si>
  <si>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</si>
  <si>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</si>
  <si>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</si>
  <si>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</si>
  <si>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</si>
  <si>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</si>
  <si>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</si>
  <si>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</si>
  <si>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</si>
  <si>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</si>
  <si>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</si>
  <si>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</si>
  <si>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</si>
  <si>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</si>
  <si>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</si>
  <si>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</si>
  <si>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</si>
  <si>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</si>
  <si>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</si>
  <si>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</si>
  <si>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</si>
  <si>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</si>
  <si>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</si>
  <si>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</si>
  <si>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</si>
  <si>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</si>
  <si>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</si>
  <si>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</si>
  <si>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</si>
  <si>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</si>
  <si>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</si>
  <si>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</si>
  <si>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</si>
  <si>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</si>
  <si>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</si>
  <si>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</si>
  <si>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</si>
  <si>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</si>
  <si>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</si>
  <si>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</si>
  <si>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</si>
  <si>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</si>
  <si>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</si>
  <si>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</si>
  <si>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</si>
  <si>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</si>
  <si>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</si>
  <si>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</si>
  <si>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</si>
  <si>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</si>
  <si>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</si>
  <si>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</si>
  <si>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</si>
  <si>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</si>
  <si>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</si>
  <si>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</si>
  <si>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</si>
  <si>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</si>
  <si>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</si>
  <si>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</si>
  <si>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</si>
  <si>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</si>
  <si>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</si>
  <si>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</si>
  <si>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</si>
  <si>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</si>
  <si>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</si>
  <si>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</si>
  <si>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</si>
  <si>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</si>
  <si>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</si>
  <si>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</si>
  <si>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</si>
  <si>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</si>
  <si>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</si>
  <si>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</si>
  <si>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</si>
  <si>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</si>
  <si>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</si>
  <si>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</si>
  <si>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</si>
  <si>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</si>
  <si>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</si>
  <si>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</si>
  <si>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</si>
  <si>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</si>
  <si>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</si>
  <si>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</si>
  <si>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</si>
  <si>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</si>
  <si>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</si>
  <si>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</si>
  <si>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</si>
  <si>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</si>
  <si>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</si>
  <si>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</si>
  <si>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</si>
  <si>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</si>
  <si>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</si>
  <si>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</si>
  <si>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</si>
  <si>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</si>
  <si>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</si>
  <si>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</si>
  <si>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</si>
  <si>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</si>
  <si>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</si>
  <si>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</si>
  <si>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</si>
  <si>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</si>
  <si>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</si>
  <si>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</si>
  <si>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</si>
  <si>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</si>
  <si>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</si>
  <si>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</si>
  <si>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</si>
  <si>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</si>
  <si>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</si>
  <si>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</si>
  <si>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</si>
  <si>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</si>
  <si>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</si>
  <si>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</si>
  <si>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</si>
  <si>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</si>
  <si>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</si>
  <si>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</si>
  <si>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</si>
  <si>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</si>
  <si>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</si>
  <si>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</si>
  <si>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</si>
  <si>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</si>
  <si>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</si>
  <si>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</si>
  <si>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</si>
  <si>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</si>
  <si>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</si>
  <si>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</si>
  <si>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</si>
  <si>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</si>
  <si>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</si>
  <si>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</si>
  <si>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</si>
  <si>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</si>
  <si>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</si>
  <si>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</si>
  <si>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</si>
  <si>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</si>
  <si>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</si>
  <si>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</si>
  <si>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</si>
  <si>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</si>
  <si>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</si>
  <si>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</si>
  <si>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</si>
  <si>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</si>
  <si>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</si>
  <si>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</si>
  <si>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</si>
  <si>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</si>
  <si>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</si>
  <si>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</si>
  <si>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</si>
  <si>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</si>
  <si>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</si>
  <si>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</si>
  <si>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</si>
  <si>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</si>
  <si>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</si>
  <si>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</si>
  <si>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</si>
  <si>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</si>
  <si>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</si>
  <si>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</si>
  <si>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</si>
  <si>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</si>
  <si>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</si>
  <si>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</si>
  <si>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</si>
  <si>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</si>
  <si>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</si>
  <si>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</si>
  <si>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</si>
  <si>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</si>
  <si>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</si>
  <si>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</si>
  <si>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</si>
  <si>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</si>
  <si>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</si>
  <si>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</si>
  <si>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</si>
  <si>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</si>
  <si>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</si>
  <si>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</si>
  <si>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</si>
  <si>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</si>
  <si>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</si>
  <si>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</si>
  <si>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</si>
  <si>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</si>
  <si>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</si>
  <si>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</si>
  <si>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</si>
  <si>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</si>
  <si>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</si>
  <si>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</si>
  <si>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</si>
  <si>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</si>
  <si>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</si>
  <si>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</si>
  <si>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</si>
  <si>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</si>
  <si>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</si>
  <si>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</si>
  <si>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</si>
  <si>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</si>
  <si>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</si>
  <si>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</si>
  <si>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</si>
  <si>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</si>
  <si>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</si>
  <si>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</si>
  <si>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</si>
  <si>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</si>
  <si>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</si>
  <si>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</si>
  <si>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</si>
  <si>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</si>
  <si>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</si>
  <si>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</si>
  <si>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</si>
  <si>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</si>
  <si>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</si>
  <si>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</si>
  <si>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</si>
  <si>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</si>
  <si>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</si>
  <si>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</si>
  <si>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</si>
  <si>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</si>
  <si>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</si>
  <si>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</si>
  <si>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</si>
  <si>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</si>
  <si>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</si>
  <si>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</si>
  <si>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</si>
  <si>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</si>
  <si>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</si>
  <si>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</si>
  <si>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</si>
  <si>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</si>
  <si>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</si>
  <si>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</si>
  <si>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</si>
  <si>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</si>
  <si>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</si>
  <si>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</si>
  <si>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</si>
  <si>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</si>
  <si>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</si>
  <si>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</si>
  <si>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</si>
  <si>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</si>
  <si>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</si>
  <si>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</si>
  <si>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</si>
  <si>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</si>
  <si>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</si>
  <si>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</si>
  <si>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</si>
  <si>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</si>
  <si>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</si>
  <si>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</si>
  <si>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</si>
  <si>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</si>
  <si>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</si>
  <si>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</si>
  <si>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</si>
  <si>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</si>
  <si>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</si>
  <si>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</si>
  <si>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</si>
  <si>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</si>
  <si>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</si>
  <si>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</si>
  <si>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</si>
  <si>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</si>
  <si>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</si>
  <si>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</si>
  <si>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</si>
  <si>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</si>
  <si>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</si>
  <si>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</si>
  <si>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</si>
  <si>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</si>
  <si>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</si>
  <si>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</si>
  <si>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</si>
  <si>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</si>
  <si>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</si>
  <si>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</si>
  <si>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</si>
  <si>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</si>
  <si>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</si>
  <si>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</si>
  <si>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</si>
  <si>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</si>
  <si>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</si>
  <si>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</si>
  <si>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</si>
  <si>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</si>
  <si>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</si>
  <si>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</si>
  <si>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</si>
  <si>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</si>
  <si>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</si>
  <si>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</si>
  <si>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</si>
  <si>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</si>
  <si>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</si>
  <si>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</si>
  <si>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</si>
  <si>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</si>
  <si>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</si>
  <si>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</si>
  <si>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</si>
  <si>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</si>
  <si>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</si>
  <si>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</si>
  <si>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</si>
  <si>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</si>
  <si>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</si>
  <si>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</si>
  <si>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</si>
  <si>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</si>
  <si>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</si>
  <si>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</si>
  <si>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</si>
  <si>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</si>
  <si>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</si>
  <si>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</si>
  <si>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</si>
  <si>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</si>
  <si>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</si>
  <si>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</si>
  <si>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</si>
  <si>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</si>
  <si>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</si>
  <si>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</si>
  <si>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</si>
  <si>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</si>
  <si>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</si>
  <si>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</si>
  <si>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</si>
  <si>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</si>
  <si>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</si>
  <si>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</si>
  <si>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</si>
  <si>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</si>
  <si>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</si>
  <si>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</si>
  <si>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</si>
  <si>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</si>
  <si>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</si>
  <si>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</si>
  <si>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</si>
  <si>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</si>
  <si>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</si>
  <si>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</si>
  <si>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</si>
  <si>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</si>
  <si>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</si>
  <si>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</si>
  <si>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</si>
  <si>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</si>
  <si>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</si>
  <si>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</si>
  <si>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</si>
  <si>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</si>
  <si>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</si>
  <si>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</si>
  <si>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</si>
  <si>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</si>
  <si>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</si>
  <si>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</si>
  <si>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</si>
  <si>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</si>
  <si>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</si>
  <si>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</si>
  <si>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</si>
  <si>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</si>
  <si>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</si>
  <si>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</si>
  <si>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</si>
  <si>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</si>
  <si>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</si>
  <si>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</si>
  <si>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</si>
  <si>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</si>
  <si>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</si>
  <si>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</si>
  <si>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</si>
  <si>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</si>
  <si>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</si>
  <si>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</si>
  <si>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</si>
  <si>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</si>
  <si>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</si>
  <si>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</si>
  <si>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</si>
  <si>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</si>
  <si>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</si>
  <si>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</si>
  <si>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</si>
  <si>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</si>
  <si>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</si>
  <si>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</si>
  <si>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</si>
  <si>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</si>
  <si>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</si>
  <si>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</si>
  <si>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</si>
  <si>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</si>
  <si>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</si>
  <si>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</si>
  <si>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</si>
  <si>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</si>
  <si>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</si>
  <si>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</si>
  <si>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</si>
  <si>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</si>
  <si>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</si>
  <si>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</si>
  <si>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</si>
  <si>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</si>
  <si>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</si>
  <si>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</si>
  <si>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</si>
  <si>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</si>
  <si>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</si>
  <si>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</si>
  <si>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</si>
  <si>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</si>
  <si>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</si>
  <si>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</si>
  <si>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</si>
  <si>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</si>
  <si>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</si>
  <si>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</si>
  <si>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</si>
  <si>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</si>
  <si>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</si>
  <si>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</si>
  <si>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</si>
  <si>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</si>
  <si>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</si>
  <si>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</si>
  <si>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</si>
  <si>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</si>
  <si>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</si>
  <si>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</si>
  <si>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</si>
  <si>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</si>
  <si>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</si>
  <si>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</si>
  <si>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</si>
  <si>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</si>
  <si>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</si>
  <si>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</si>
  <si>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</si>
  <si>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</si>
  <si>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</si>
  <si>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</si>
  <si>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</si>
  <si>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</si>
  <si>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</si>
  <si>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</si>
  <si>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</si>
  <si>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</si>
  <si>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</si>
  <si>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</si>
  <si>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</si>
  <si>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</si>
  <si>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</si>
  <si>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</si>
  <si>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</si>
  <si>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</si>
  <si>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</si>
  <si>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</si>
  <si>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</si>
  <si>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</si>
  <si>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</si>
  <si>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</si>
  <si>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</si>
  <si>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</si>
  <si>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</si>
  <si>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</si>
  <si>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</si>
  <si>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</si>
  <si>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</si>
  <si>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</si>
  <si>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</si>
  <si>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</si>
  <si>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</si>
  <si>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</si>
  <si>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</si>
  <si>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</si>
  <si>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</si>
  <si>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</si>
  <si>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</si>
  <si>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</si>
  <si>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</si>
  <si>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</si>
  <si>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</si>
  <si>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</si>
  <si>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</si>
  <si>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</si>
  <si>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</si>
  <si>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</si>
  <si>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</si>
  <si>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</si>
  <si>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</si>
  <si>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</si>
  <si>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</si>
  <si>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</si>
  <si>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</si>
  <si>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</si>
  <si>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</si>
  <si>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</si>
  <si>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</si>
  <si>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</si>
  <si>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</si>
  <si>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</si>
  <si>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</si>
  <si>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</si>
  <si>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</si>
  <si>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</si>
  <si>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</si>
  <si>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</si>
  <si>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</si>
  <si>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</si>
  <si>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</si>
  <si>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</si>
  <si>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</si>
  <si>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</si>
  <si>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</si>
  <si>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</si>
  <si>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</si>
  <si>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</si>
  <si>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</si>
  <si>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</si>
  <si>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</si>
  <si>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</si>
  <si>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</si>
  <si>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</si>
  <si>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</si>
  <si>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</si>
  <si>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</si>
  <si>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</si>
  <si>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</si>
  <si>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</si>
  <si>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</si>
  <si>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</si>
  <si>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</si>
  <si>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</si>
  <si>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</si>
  <si>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</si>
  <si>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</si>
  <si>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</si>
  <si>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</si>
  <si>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</si>
  <si>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</si>
  <si>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</si>
  <si>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</si>
  <si>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</si>
  <si>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</si>
  <si>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</si>
  <si>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</si>
  <si>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</si>
  <si>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</si>
  <si>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</si>
  <si>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</si>
  <si>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</si>
  <si>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</si>
  <si>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</si>
  <si>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</si>
  <si>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</si>
  <si>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</si>
  <si>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</si>
  <si>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</si>
  <si>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</si>
  <si>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</si>
  <si>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</si>
  <si>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</si>
  <si>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</si>
  <si>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</si>
  <si>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</si>
  <si>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</si>
  <si>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</si>
  <si>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</si>
  <si>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</si>
  <si>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</si>
  <si>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</si>
  <si>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</si>
  <si>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</si>
  <si>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</si>
  <si>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</si>
  <si>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</si>
  <si>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</si>
  <si>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</si>
  <si>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</si>
  <si>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</si>
  <si>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</si>
  <si>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</si>
  <si>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</si>
  <si>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</si>
  <si>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</si>
  <si>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</si>
  <si>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</si>
  <si>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</si>
  <si>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</si>
  <si>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</si>
  <si>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</si>
  <si>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</si>
  <si>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</si>
  <si>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</si>
  <si>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</si>
  <si>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</si>
  <si>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</si>
  <si>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</si>
  <si>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</si>
  <si>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</si>
  <si>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</si>
  <si>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</si>
  <si>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</si>
  <si>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</si>
  <si>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</si>
  <si>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</si>
  <si>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</si>
  <si>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</si>
  <si>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</si>
  <si>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</si>
  <si>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</si>
  <si>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</si>
  <si>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</si>
  <si>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</si>
  <si>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</si>
  <si>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</si>
  <si>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</si>
  <si>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</si>
  <si>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</si>
  <si>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</si>
  <si>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</si>
  <si>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</si>
  <si>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</si>
  <si>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</si>
  <si>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</si>
  <si>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</si>
  <si>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</si>
  <si>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</si>
  <si>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</si>
  <si>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</si>
  <si>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</si>
  <si>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</si>
  <si>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</si>
  <si>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</si>
  <si>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</si>
  <si>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</si>
  <si>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</si>
  <si>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</si>
  <si>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</si>
  <si>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</si>
  <si>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</si>
  <si>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</si>
  <si>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</si>
  <si>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</si>
  <si>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</si>
  <si>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</si>
  <si>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</si>
  <si>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</si>
  <si>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</si>
  <si>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</si>
  <si>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</si>
  <si>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</si>
  <si>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</si>
  <si>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</si>
  <si>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</si>
  <si>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</si>
  <si>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</si>
  <si>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</si>
  <si>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</si>
  <si>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</si>
  <si>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</si>
  <si>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</si>
  <si>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</si>
  <si>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</si>
  <si>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</si>
  <si>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</si>
  <si>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</si>
  <si>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</si>
  <si>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</si>
  <si>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</si>
  <si>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</si>
  <si>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</si>
  <si>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</si>
  <si>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</si>
  <si>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</si>
  <si>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</si>
  <si>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</si>
  <si>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</si>
  <si>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</si>
  <si>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</si>
  <si>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</si>
  <si>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</si>
  <si>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</si>
  <si>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</si>
  <si>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</si>
  <si>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</si>
  <si>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</si>
  <si>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</si>
  <si>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</si>
  <si>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</si>
  <si>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</si>
  <si>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</si>
  <si>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</si>
  <si>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</si>
  <si>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</si>
  <si>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</si>
  <si>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</si>
  <si>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</si>
  <si>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</si>
  <si>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</si>
  <si>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</si>
  <si>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</si>
  <si>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</si>
  <si>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</si>
  <si>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</si>
  <si>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</si>
  <si>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</si>
  <si>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</si>
  <si>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</si>
  <si>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</si>
  <si>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</si>
  <si>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</si>
  <si>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</si>
  <si>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</si>
  <si>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</si>
  <si>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</si>
  <si>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</si>
  <si>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</si>
  <si>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</si>
  <si>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</si>
  <si>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</si>
  <si>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</si>
  <si>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</si>
  <si>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</si>
  <si>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</si>
  <si>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</si>
  <si>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</si>
  <si>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</si>
  <si>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</si>
  <si>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</si>
  <si>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</si>
  <si>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</si>
  <si>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</si>
  <si>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</si>
  <si>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</si>
  <si>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</si>
  <si>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</si>
  <si>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</si>
  <si>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</si>
  <si>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</si>
  <si>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</si>
  <si>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</si>
  <si>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</si>
  <si>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</si>
  <si>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</si>
  <si>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</si>
  <si>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</si>
  <si>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</si>
  <si>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</si>
  <si>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</si>
  <si>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</si>
  <si>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</si>
  <si>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</si>
  <si>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</si>
  <si>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</si>
  <si>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</si>
  <si>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</si>
  <si>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</si>
  <si>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</si>
  <si>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</si>
  <si>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</si>
  <si>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</si>
  <si>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</si>
  <si>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</si>
  <si>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</si>
  <si>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</si>
  <si>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</si>
  <si>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</si>
  <si>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</si>
  <si>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</si>
  <si>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</si>
  <si>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</si>
  <si>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</si>
  <si>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</si>
  <si>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</si>
  <si>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</si>
  <si>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</si>
  <si>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</si>
  <si>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</si>
  <si>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</si>
  <si>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</si>
  <si>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</si>
  <si>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</si>
  <si>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</si>
  <si>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</si>
  <si>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</si>
  <si>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</si>
  <si>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</si>
  <si>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</si>
  <si>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</si>
  <si>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</si>
  <si>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</si>
  <si>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</si>
  <si>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</si>
  <si>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</si>
  <si>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</si>
  <si>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</si>
  <si>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</si>
  <si>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</si>
  <si>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</si>
  <si>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</si>
  <si>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</si>
  <si>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</si>
  <si>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</si>
  <si>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</si>
  <si>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</si>
  <si>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</si>
  <si>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</si>
  <si>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</si>
  <si>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</si>
  <si>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</si>
  <si>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</si>
  <si>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</si>
  <si>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</si>
  <si>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</si>
  <si>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</si>
  <si>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</si>
  <si>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</si>
  <si>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</si>
  <si>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</si>
  <si>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</si>
  <si>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</si>
  <si>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</si>
  <si>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</si>
  <si>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</si>
  <si>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</si>
  <si>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</si>
  <si>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</si>
  <si>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</si>
  <si>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</si>
  <si>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</si>
  <si>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</si>
  <si>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</si>
  <si>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</si>
  <si>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</si>
  <si>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</si>
  <si>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</si>
  <si>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</si>
  <si>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</si>
  <si>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</si>
  <si>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</si>
  <si>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</si>
  <si>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</si>
  <si>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</si>
  <si>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</si>
  <si>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</si>
  <si>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</si>
  <si>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</si>
  <si>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</si>
  <si>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</si>
  <si>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</si>
  <si>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</si>
  <si>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</si>
  <si>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</si>
  <si>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</si>
  <si>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</si>
  <si>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</si>
  <si>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</si>
  <si>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</si>
  <si>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</si>
  <si>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</si>
  <si>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</si>
  <si>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</si>
  <si>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</si>
  <si>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</si>
  <si>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</si>
  <si>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</si>
  <si>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</si>
  <si>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</si>
  <si>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</si>
  <si>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</si>
  <si>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</si>
  <si>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</si>
  <si>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</si>
  <si>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</si>
  <si>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</si>
  <si>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</si>
  <si>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</si>
  <si>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</si>
  <si>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</si>
  <si>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</si>
  <si>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</si>
  <si>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</si>
  <si>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</si>
  <si>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</si>
  <si>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</si>
  <si>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</si>
  <si>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</si>
  <si>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</si>
  <si>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</si>
  <si>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</si>
  <si>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</si>
  <si>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</si>
  <si>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</si>
  <si>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</si>
  <si>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</si>
  <si>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</si>
  <si>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</si>
  <si>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</si>
  <si>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</si>
  <si>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</si>
  <si>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</si>
  <si>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</si>
  <si>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</si>
  <si>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</si>
  <si>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</si>
  <si>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</si>
  <si>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</si>
  <si>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</si>
  <si>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</si>
  <si>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</si>
  <si>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</si>
  <si>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</si>
  <si>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</si>
  <si>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</si>
  <si>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</si>
  <si>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</si>
  <si>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</si>
  <si>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</si>
  <si>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</si>
  <si>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</si>
  <si>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</si>
  <si>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</si>
  <si>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</si>
  <si>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</si>
  <si>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</si>
  <si>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</si>
  <si>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</si>
  <si>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</si>
  <si>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</si>
  <si>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</si>
  <si>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</si>
  <si>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</si>
  <si>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</si>
  <si>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</si>
  <si>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</si>
  <si>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</si>
  <si>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</si>
  <si>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</si>
  <si>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</si>
  <si>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</si>
  <si>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</si>
  <si>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</si>
  <si>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</si>
  <si>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</si>
  <si>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</si>
  <si>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</si>
  <si>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</si>
  <si>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</si>
  <si>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</si>
  <si>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</si>
  <si>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</si>
  <si>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</si>
  <si>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</si>
  <si>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</si>
  <si>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</si>
  <si>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</si>
  <si>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</si>
  <si>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</si>
  <si>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</si>
  <si>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</si>
  <si>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</si>
  <si>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</si>
  <si>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</si>
  <si>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</si>
  <si>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</si>
  <si>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</si>
  <si>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</si>
  <si>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</si>
  <si>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</si>
  <si>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</si>
  <si>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</si>
  <si>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</si>
  <si>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</si>
  <si>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</si>
  <si>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</si>
  <si>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</si>
  <si>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</si>
  <si>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</si>
  <si>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</si>
  <si>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</si>
  <si>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</si>
  <si>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</si>
  <si>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</si>
  <si>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</si>
  <si>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</si>
  <si>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</si>
  <si>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</si>
  <si>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</si>
  <si>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</si>
  <si>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</si>
  <si>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</si>
  <si>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</si>
  <si>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</si>
  <si>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</si>
  <si>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</si>
  <si>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</si>
  <si>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</si>
  <si>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</si>
  <si>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</si>
  <si>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</si>
  <si>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</si>
  <si>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</si>
  <si>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</si>
  <si>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</si>
  <si>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</si>
  <si>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</si>
  <si>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</si>
  <si>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</si>
  <si>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</si>
  <si>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</si>
  <si>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</si>
  <si>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</si>
  <si>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</si>
  <si>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</si>
  <si>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</si>
  <si>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</si>
  <si>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</si>
  <si>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</si>
  <si>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</si>
  <si>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</si>
  <si>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</si>
  <si>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</si>
  <si>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</si>
  <si>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</si>
  <si>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</si>
  <si>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</si>
  <si>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</si>
  <si>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</si>
  <si>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</si>
  <si>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</si>
  <si>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</si>
  <si>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</si>
  <si>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</si>
  <si>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</si>
  <si>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</si>
  <si>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</si>
  <si>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</si>
  <si>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</si>
  <si>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</si>
  <si>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</si>
  <si>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</si>
  <si>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</si>
  <si>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</si>
  <si>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</si>
  <si>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</si>
  <si>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</si>
  <si>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</si>
  <si>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</si>
  <si>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</si>
  <si>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</si>
  <si>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</si>
  <si>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</si>
  <si>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</si>
  <si>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</si>
  <si>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</si>
  <si>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</si>
  <si>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</si>
  <si>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</si>
  <si>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</si>
  <si>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</si>
  <si>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</si>
  <si>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</si>
  <si>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</si>
  <si>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</si>
  <si>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</si>
  <si>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</si>
  <si>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</si>
  <si>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</si>
  <si>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</si>
  <si>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</si>
  <si>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</si>
  <si>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</si>
  <si>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</si>
  <si>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</si>
  <si>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</si>
  <si>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</si>
  <si>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</si>
  <si>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</si>
  <si>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</si>
  <si>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</si>
  <si>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</si>
  <si>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</si>
  <si>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</si>
  <si>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</si>
  <si>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</si>
  <si>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</si>
  <si>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</si>
  <si>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</si>
  <si>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</si>
  <si>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</si>
  <si>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</si>
  <si>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</si>
  <si>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</si>
  <si>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</si>
  <si>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</si>
  <si>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</si>
  <si>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</si>
  <si>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</si>
  <si>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</si>
  <si>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</si>
  <si>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</si>
  <si>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</si>
  <si>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</si>
  <si>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</si>
  <si>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</si>
  <si>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</si>
  <si>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</si>
  <si>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</si>
  <si>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</si>
  <si>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</si>
  <si>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</si>
  <si>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</si>
  <si>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</si>
  <si>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</si>
  <si>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</si>
  <si>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</si>
  <si>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</si>
  <si>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</si>
  <si>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</si>
  <si>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</si>
  <si>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</si>
  <si>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</si>
  <si>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</si>
  <si>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</si>
  <si>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</si>
  <si>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</si>
  <si>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</si>
  <si>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</si>
  <si>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</si>
  <si>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</si>
  <si>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</si>
  <si>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</si>
  <si>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</si>
  <si>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</si>
  <si>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</si>
  <si>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</si>
  <si>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</si>
  <si>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</si>
  <si>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</si>
  <si>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</si>
  <si>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</si>
  <si>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</si>
  <si>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</si>
  <si>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</si>
  <si>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</si>
  <si>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</si>
  <si>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</si>
  <si>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</si>
  <si>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</si>
  <si>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</si>
  <si>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</si>
  <si>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</si>
  <si>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</si>
  <si>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</si>
  <si>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</si>
  <si>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</si>
  <si>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</si>
  <si>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</si>
  <si>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</si>
  <si>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</si>
  <si>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</si>
  <si>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</si>
  <si>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</si>
  <si>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</si>
  <si>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</si>
  <si>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</si>
  <si>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</si>
  <si>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</si>
  <si>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</si>
  <si>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</si>
  <si>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</si>
  <si>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</si>
  <si>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</si>
  <si>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</si>
  <si>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</si>
  <si>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</si>
  <si>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</si>
  <si>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</si>
  <si>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</si>
  <si>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</si>
  <si>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</si>
  <si>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</si>
  <si>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</si>
  <si>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</si>
  <si>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</si>
  <si>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</si>
  <si>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</si>
  <si>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</si>
  <si>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</si>
  <si>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</si>
  <si>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</si>
  <si>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</si>
  <si>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</si>
  <si>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</si>
  <si>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</si>
  <si>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</si>
  <si>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</si>
  <si>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</si>
  <si>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</si>
  <si>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</si>
  <si>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</si>
  <si>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</si>
  <si>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</si>
  <si>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</si>
  <si>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</si>
  <si>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</si>
  <si>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</si>
  <si>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</si>
  <si>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</si>
  <si>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</si>
  <si>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</si>
  <si>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</si>
  <si>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</si>
  <si>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</si>
  <si>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</si>
  <si>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</si>
  <si>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</si>
  <si>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</si>
  <si>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</si>
  <si>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</si>
  <si>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</si>
  <si>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</si>
  <si>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</si>
  <si>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</si>
  <si>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</si>
  <si>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</si>
  <si>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</si>
  <si>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</si>
  <si>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</si>
  <si>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</si>
  <si>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</si>
  <si>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</si>
  <si>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</si>
  <si>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</si>
  <si>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</si>
  <si>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</si>
  <si>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</si>
  <si>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</si>
  <si>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</si>
  <si>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</si>
  <si>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</si>
  <si>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</si>
  <si>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</si>
  <si>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</si>
  <si>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</si>
  <si>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</si>
  <si>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</si>
  <si>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</si>
  <si>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</si>
  <si>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</si>
  <si>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</si>
  <si>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</si>
  <si>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</si>
  <si>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</si>
  <si>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</si>
  <si>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</si>
  <si>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</si>
  <si>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</si>
  <si>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</si>
  <si>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</si>
  <si>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</si>
  <si>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</si>
  <si>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</si>
  <si>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</si>
  <si>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</si>
  <si>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</si>
  <si>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</si>
  <si>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</si>
  <si>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</si>
  <si>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</si>
  <si>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</si>
  <si>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</si>
  <si>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</si>
  <si>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</si>
  <si>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</si>
  <si>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</si>
  <si>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</si>
  <si>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</si>
  <si>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</si>
  <si>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</si>
  <si>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</si>
  <si>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</si>
  <si>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</si>
  <si>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</si>
  <si>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</si>
  <si>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</si>
  <si>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</si>
  <si>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</si>
  <si>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</si>
  <si>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</si>
  <si>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</si>
  <si>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</si>
  <si>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</si>
  <si>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</si>
  <si>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</si>
  <si>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</si>
  <si>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</si>
  <si>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</si>
  <si>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</si>
  <si>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</si>
  <si>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</si>
  <si>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</si>
  <si>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</si>
  <si>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</si>
  <si>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</si>
  <si>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</si>
  <si>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</si>
  <si>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</si>
  <si>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</si>
  <si>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</si>
  <si>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</si>
  <si>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</si>
  <si>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</si>
  <si>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</si>
  <si>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</si>
  <si>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</si>
  <si>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</si>
  <si>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</si>
  <si>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</si>
  <si>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</si>
  <si>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</si>
  <si>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</si>
  <si>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</si>
  <si>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</si>
  <si>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</si>
  <si>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</si>
  <si>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</si>
  <si>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</si>
  <si>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</si>
  <si>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</si>
  <si>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</si>
  <si>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</si>
  <si>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</si>
  <si>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</si>
  <si>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</si>
  <si>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</si>
  <si>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</si>
  <si>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</si>
  <si>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</si>
  <si>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</si>
  <si>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</si>
  <si>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</si>
  <si>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</si>
  <si>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</si>
  <si>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</si>
  <si>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</si>
  <si>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</si>
  <si>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</si>
  <si>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</si>
  <si>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</si>
  <si>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</si>
  <si>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</si>
  <si>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</si>
  <si>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</si>
  <si>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</si>
  <si>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</si>
  <si>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</si>
  <si>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</si>
  <si>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</si>
  <si>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</si>
  <si>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</si>
  <si>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</si>
  <si>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</si>
  <si>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</si>
  <si>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</si>
  <si>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</si>
  <si>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</si>
  <si>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</si>
  <si>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</si>
  <si>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</si>
  <si>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</si>
  <si>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</si>
  <si>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</si>
  <si>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</si>
  <si>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</si>
  <si>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</si>
  <si>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</si>
  <si>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</si>
  <si>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</si>
  <si>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</si>
  <si>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</si>
  <si>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</si>
  <si>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</si>
  <si>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</si>
  <si>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</si>
  <si>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</si>
  <si>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</si>
  <si>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</si>
  <si>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</si>
  <si>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</si>
  <si>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</si>
  <si>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</si>
  <si>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</si>
  <si>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</si>
  <si>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</si>
  <si>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</si>
  <si>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</si>
  <si>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</si>
  <si>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</si>
  <si>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</si>
  <si>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</si>
  <si>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</si>
  <si>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</si>
  <si>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</si>
  <si>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</si>
  <si>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</si>
  <si>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</si>
  <si>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</si>
  <si>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</si>
  <si>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</si>
  <si>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</si>
  <si>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</si>
  <si>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</si>
  <si>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</si>
  <si>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</si>
  <si>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</si>
  <si>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</si>
  <si>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</si>
  <si>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</si>
  <si>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</si>
  <si>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</si>
  <si>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</si>
  <si>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</si>
  <si>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</si>
  <si>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</si>
  <si>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</si>
  <si>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</si>
  <si>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</si>
  <si>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</si>
  <si>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</si>
  <si>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</si>
  <si>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</si>
  <si>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</si>
  <si>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</si>
  <si>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</si>
  <si>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</si>
  <si>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</si>
  <si>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</si>
  <si>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</si>
  <si>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</si>
  <si>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</si>
  <si>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</si>
  <si>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</si>
  <si>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</si>
  <si>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</si>
  <si>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</si>
  <si>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</si>
  <si>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</si>
  <si>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</si>
  <si>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</si>
  <si>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</si>
  <si>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</si>
  <si>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</si>
  <si>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</si>
  <si>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</si>
  <si>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</si>
  <si>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</si>
  <si>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</si>
  <si>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</si>
  <si>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</si>
  <si>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</si>
  <si>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</si>
  <si>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</si>
  <si>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</si>
  <si>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</si>
  <si>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</si>
  <si>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</si>
  <si>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</si>
  <si>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</si>
  <si>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</si>
  <si>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</si>
  <si>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</si>
  <si>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</si>
  <si>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</si>
  <si>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</si>
  <si>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</si>
  <si>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</si>
  <si>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</si>
  <si>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</si>
  <si>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</si>
  <si>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</si>
  <si>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</si>
  <si>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</si>
  <si>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</si>
  <si>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</si>
  <si>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</si>
  <si>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</si>
  <si>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</si>
  <si>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</si>
  <si>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</si>
  <si>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</si>
  <si>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</si>
  <si>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</si>
  <si>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</si>
  <si>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</si>
  <si>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</si>
  <si>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</si>
  <si>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</si>
  <si>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</si>
  <si>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</si>
  <si>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</si>
  <si>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</si>
  <si>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</si>
  <si>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</si>
  <si>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</si>
  <si>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</si>
  <si>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</si>
  <si>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</si>
  <si>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</si>
  <si>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</si>
  <si>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</si>
  <si>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</si>
  <si>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</si>
  <si>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</si>
  <si>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</si>
  <si>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</si>
  <si>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</si>
  <si>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</si>
  <si>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</si>
  <si>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</si>
  <si>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</si>
  <si>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</si>
  <si>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</si>
  <si>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</si>
  <si>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</si>
  <si>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</si>
  <si>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</si>
  <si>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</si>
  <si>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</si>
  <si>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</si>
  <si>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</si>
  <si>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Subcategory</t>
  </si>
  <si>
    <t>Category</t>
  </si>
  <si>
    <t>Date Created Conversion</t>
  </si>
  <si>
    <t>Date Ended Conversion</t>
  </si>
  <si>
    <t>Parent Category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</si>
  <si>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</si>
  <si>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</si>
  <si>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</si>
  <si>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</si>
  <si>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</si>
  <si>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</si>
  <si>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</si>
  <si>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</si>
  <si>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</si>
  <si>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</si>
  <si>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</si>
  <si>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</si>
  <si>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Names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</si>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</sst>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16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6AA9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6AA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E-6047-BDC1-8C2F93B064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0E-6047-BDC1-8C2F93B064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0E-6047-BDC1-8C2F93B064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0E-6047-BDC1-8C2F93B0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4344832"/>
        <c:axId val="805252192"/>
      </c:barChart>
      <c:catAx>
        <c:axId val="8143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52192"/>
        <c:crosses val="autoZero"/>
        <c:auto val="1"/>
        <c:lblAlgn val="ctr"/>
        <c:lblOffset val="100"/>
        <c:noMultiLvlLbl val="0"/>
      </c:catAx>
      <c:valAx>
        <c:axId val="80525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2-444B-B233-3FD512FD7D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D2-444B-B233-3FD512FD7D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D2-444B-B233-3FD512FD7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973056"/>
        <c:axId val="820763280"/>
      </c:barChart>
      <c:catAx>
        <c:axId val="8309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763280"/>
        <c:crosses val="autoZero"/>
        <c:auto val="1"/>
        <c:lblAlgn val="ctr"/>
        <c:lblOffset val="100"/>
        <c:noMultiLvlLbl val="0"/>
      </c:catAx>
      <c:valAx>
        <c:axId val="8207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5-254E-BC73-F89EEEEE233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65-254E-BC73-F89EEEEE233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65-254E-BC73-F89EEEEE233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65-254E-BC73-F89EEEEE2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946144"/>
        <c:axId val="866698320"/>
      </c:lineChart>
      <c:catAx>
        <c:axId val="88094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98320"/>
        <c:crosses val="autoZero"/>
        <c:auto val="1"/>
        <c:lblAlgn val="ctr"/>
        <c:lblOffset val="100"/>
        <c:noMultiLvlLbl val="0"/>
      </c:catAx>
      <c:valAx>
        <c:axId val="8666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9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E-844C-BCA8-00080A9C45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E-844C-BCA8-00080A9C45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CE-844C-BCA8-00080A9C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319471"/>
        <c:axId val="1111405231"/>
      </c:lineChart>
      <c:catAx>
        <c:axId val="111131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5231"/>
        <c:crosses val="autoZero"/>
        <c:auto val="1"/>
        <c:lblAlgn val="ctr"/>
        <c:lblOffset val="100"/>
        <c:noMultiLvlLbl val="0"/>
      </c:catAx>
      <c:valAx>
        <c:axId val="1111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1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By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0.23255813953488372</c:v>
                </c:pt>
                <c:pt idx="4">
                  <c:v>7.6923076923076927E-2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2-1142-8D38-720078CB9FF1}"/>
            </c:ext>
          </c:extLst>
        </c:ser>
        <c:ser>
          <c:idx val="1"/>
          <c:order val="1"/>
          <c:tx>
            <c:strRef>
              <c:f>'Outcomes Based By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By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0.76744186046511631</c:v>
                </c:pt>
                <c:pt idx="4">
                  <c:v>0.92307692307692313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2-1142-8D38-720078CB9FF1}"/>
            </c:ext>
          </c:extLst>
        </c:ser>
        <c:ser>
          <c:idx val="2"/>
          <c:order val="2"/>
          <c:tx>
            <c:strRef>
              <c:f>'Outcomes Based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By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By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2-1142-8D38-720078CB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743199"/>
        <c:axId val="915220111"/>
      </c:lineChart>
      <c:catAx>
        <c:axId val="80774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20111"/>
        <c:crosses val="autoZero"/>
        <c:auto val="1"/>
        <c:lblAlgn val="ctr"/>
        <c:lblOffset val="100"/>
        <c:noMultiLvlLbl val="0"/>
      </c:catAx>
      <c:valAx>
        <c:axId val="91522011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74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127000</xdr:rowOff>
    </xdr:from>
    <xdr:to>
      <xdr:col>13</xdr:col>
      <xdr:colOff>698500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F85BA-8C40-32FE-8E84-4A5BEE278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6</xdr:row>
      <xdr:rowOff>184150</xdr:rowOff>
    </xdr:from>
    <xdr:to>
      <xdr:col>13</xdr:col>
      <xdr:colOff>476250</xdr:colOff>
      <xdr:row>21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15808-74E3-664F-FC45-F51AC642C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5</xdr:row>
      <xdr:rowOff>177800</xdr:rowOff>
    </xdr:from>
    <xdr:to>
      <xdr:col>13</xdr:col>
      <xdr:colOff>374650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E1DB6-5B82-DEE3-F1AF-560F31847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0</xdr:rowOff>
    </xdr:from>
    <xdr:to>
      <xdr:col>11</xdr:col>
      <xdr:colOff>762000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4EE44-7FFB-5827-2399-0E8A9A909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14</xdr:row>
      <xdr:rowOff>12700</xdr:rowOff>
    </xdr:from>
    <xdr:to>
      <xdr:col>15</xdr:col>
      <xdr:colOff>317500</xdr:colOff>
      <xdr:row>32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F6FBE-0430-50E2-CAE7-22DDC4D23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Gaffney" refreshedDate="44704.611305092592" createdVersion="8" refreshedVersion="8" minRefreshableVersion="3" recordCount="4115" xr:uid="{2F2215B9-F94A-9B47-8D4C-9C2CF726E7C9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Gaffney" refreshedDate="44704.618002199073" createdVersion="8" refreshedVersion="8" minRefreshableVersion="3" recordCount="4115" xr:uid="{D9B614AF-38A2-A247-8149-86574A14ECBE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Gaffney" refreshedDate="44704.640508449076" createdVersion="8" refreshedVersion="8" minRefreshableVersion="3" recordCount="4116" xr:uid="{B3F8890F-7438-2342-B470-FBCE5374014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Gaffney" refreshedDate="44704.767482523152" createdVersion="8" refreshedVersion="8" minRefreshableVersion="3" recordCount="4116" xr:uid="{E4DC2CE9-C379-1746-97C8-B214EF93BDA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e v="#DIV/0!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57CDA-9697-C247-956B-37988C55533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1D4A4-65B5-D548-A27C-1E863561F8A3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57858-7B54-DE4B-89F0-BE1351D03F45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34E0D-40BD-7B42-BA59-0B9761570BC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Normal="100" workbookViewId="0">
      <pane ySplit="1" topLeftCell="A4107" activePane="bottomLeft" state="frozen"/>
      <selection pane="bottomLeft" sqref="A1:A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style="11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8367</v>
      </c>
      <c r="R1" s="1" t="s">
        <v>8363</v>
      </c>
      <c r="S1" s="16" t="s">
        <v>8365</v>
      </c>
      <c r="T1" s="16" t="s">
        <v>8366</v>
      </c>
      <c r="U1" s="18" t="s">
        <v>8398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6" si="321">IFERROR(ROUND(E4099/L4099,2),0)</f>
        <v>0</v>
      </c>
      <c r="Q4099" s="13" t="s">
        <v>8315</v>
      </c>
      <c r="R4099" t="s">
        <v>8316</v>
      </c>
      <c r="S4099" s="17">
        <f t="shared" ref="S4099:S4116" si="322">(((J4099/60)/60)/24)+DATE(1970,1,1)</f>
        <v>42344.824502314819</v>
      </c>
      <c r="T4099" s="17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hidden="1" x14ac:dyDescent="0.2">
      <c r="O4116" t="e">
        <f t="shared" si="320"/>
        <v>#DIV/0!</v>
      </c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</sheetData>
  <autoFilter ref="A1:T4116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E602-C130-1941-815F-C04B957B0A56}">
  <dimension ref="A1:F6"/>
  <sheetViews>
    <sheetView workbookViewId="0">
      <selection activeCell="D37" sqref="D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8362</v>
      </c>
      <c r="B3" s="14" t="s">
        <v>8358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8518-82F2-F445-9D71-D2B39C2A47CB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4" t="s">
        <v>8222</v>
      </c>
      <c r="B1" t="s">
        <v>8361</v>
      </c>
    </row>
    <row r="2" spans="1:5" x14ac:dyDescent="0.2">
      <c r="A2" s="14" t="s">
        <v>8364</v>
      </c>
      <c r="B2" t="s">
        <v>8361</v>
      </c>
    </row>
    <row r="4" spans="1:5" x14ac:dyDescent="0.2">
      <c r="A4" s="14" t="s">
        <v>8362</v>
      </c>
      <c r="B4" s="14" t="s">
        <v>8358</v>
      </c>
    </row>
    <row r="5" spans="1:5" x14ac:dyDescent="0.2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8359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8673C-88DA-8845-A1A7-30C3B90A483B}">
  <dimension ref="A1:F1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8367</v>
      </c>
      <c r="B1" t="s">
        <v>8315</v>
      </c>
    </row>
    <row r="3" spans="1:6" x14ac:dyDescent="0.2">
      <c r="A3" s="14" t="s">
        <v>8362</v>
      </c>
      <c r="B3" s="14" t="s">
        <v>8358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5" t="s">
        <v>8368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5" t="s">
        <v>8375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5" t="s">
        <v>8376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5" t="s">
        <v>8377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5" t="s">
        <v>8369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5" t="s">
        <v>8378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5" t="s">
        <v>8370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5" t="s">
        <v>8371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5" t="s">
        <v>8372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5" t="s">
        <v>8373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5" t="s">
        <v>8374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5" t="s">
        <v>8379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5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E6D04-132B-E04D-9B53-B90BE3F5B68B}">
  <dimension ref="A1:D6"/>
  <sheetViews>
    <sheetView workbookViewId="0">
      <selection activeCell="D1" sqref="A1:D1"/>
    </sheetView>
  </sheetViews>
  <sheetFormatPr baseColWidth="10" defaultRowHeight="15" x14ac:dyDescent="0.2"/>
  <cols>
    <col min="1" max="1" width="28.6640625" bestFit="1" customWidth="1"/>
    <col min="2" max="2" width="54.5" customWidth="1"/>
  </cols>
  <sheetData>
    <row r="1" spans="1:4" x14ac:dyDescent="0.2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A495-AB14-6049-A0F2-188F8B911E2A}">
  <dimension ref="A1:C14"/>
  <sheetViews>
    <sheetView tabSelected="1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3.1640625" style="19" bestFit="1" customWidth="1"/>
    <col min="3" max="3" width="14.1640625" style="19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8393</v>
      </c>
      <c r="B7" s="19" t="e">
        <f>B5-B6</f>
        <v>#REF!</v>
      </c>
      <c r="C7" s="19" t="e">
        <f>C5-C6</f>
        <v>#REF!</v>
      </c>
    </row>
    <row r="9" spans="1:3" x14ac:dyDescent="0.2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8395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">
      <c r="A13" t="s">
        <v>8396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1054A-8C52-934F-A98A-FB44E3E90125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8367</v>
      </c>
      <c r="B1" t="s">
        <v>8315</v>
      </c>
    </row>
    <row r="2" spans="1:5" x14ac:dyDescent="0.2">
      <c r="A2" s="14" t="s">
        <v>8398</v>
      </c>
      <c r="B2" t="s">
        <v>8361</v>
      </c>
    </row>
    <row r="4" spans="1:5" x14ac:dyDescent="0.2">
      <c r="A4" s="14" t="s">
        <v>8362</v>
      </c>
      <c r="B4" s="14" t="s">
        <v>8358</v>
      </c>
    </row>
    <row r="5" spans="1:5" x14ac:dyDescent="0.2">
      <c r="A5" s="14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5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8373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EE24-280E-BE48-9BD5-6DF7008B0B91}">
  <dimension ref="A1:H14"/>
  <sheetViews>
    <sheetView workbookViewId="0">
      <selection activeCell="E2" sqref="E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1.83203125" style="20" bestFit="1" customWidth="1"/>
    <col min="8" max="8" width="16.83203125" style="20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0" t="s">
        <v>8405</v>
      </c>
      <c r="H1" s="20" t="s">
        <v>8404</v>
      </c>
    </row>
    <row r="2" spans="1:8" x14ac:dyDescent="0.2">
      <c r="A2" t="s">
        <v>8406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COUNTIFS(Kickstarter!$F:$F,"=canceled",Kickstarter!$D:$D,"&lt;=1000",Kickstarter!$R:$R,"=plays")</f>
        <v>0</v>
      </c>
      <c r="E2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8407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COUNTIFS(Kickstarter!$F:$F,"=canceled",Kickstarter!$D:$D,"&gt;1000",Kickstarter!$D:$D,"&lt;4999",Kickstarter!$R:$R,"=plays")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8408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COUNTIFS(Kickstarter!$F:$F,"=canceled",Kickstarter!$D:$D,"&gt;5000",Kickstarter!$D:$D,"&lt;9999",Kickstarter!$R:$R,"=plays")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COUNTIFS(Kickstarter!$F:$F,"=successful",Kickstarter!$D:$D,"&gt;10000",Kickstarter!$D:$D,"&lt;=14999",Kickstarter!$R:$R,"=plays")</f>
        <v>10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COUNTIFS(Kickstarter!$F:$F,"=canceled",Kickstarter!$D:$D,"&gt;10000",Kickstarter!$D:$D,"&lt;14999",Kickstarter!$R:$R,"=plays")</f>
        <v>0</v>
      </c>
      <c r="E5">
        <f t="shared" si="0"/>
        <v>43</v>
      </c>
      <c r="F5" s="20">
        <f t="shared" si="1"/>
        <v>0.23255813953488372</v>
      </c>
      <c r="G5" s="20">
        <f t="shared" si="2"/>
        <v>0.76744186046511631</v>
      </c>
      <c r="H5" s="20">
        <f t="shared" si="3"/>
        <v>0</v>
      </c>
    </row>
    <row r="6" spans="1:8" x14ac:dyDescent="0.2">
      <c r="A6" t="s">
        <v>8410</v>
      </c>
      <c r="B6">
        <f>COUNTIFS(Kickstarter!$F:$F,"=successful",Kickstarter!$D:$D,"&gt;15000",Kickstarter!$D:$D,"&lt;=19999",Kickstarter!$R:$R,"=plays")</f>
        <v>1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COUNTIFS(Kickstarter!$F:$F,"=canceled",Kickstarter!$D:$D,"&gt;15000",Kickstarter!$D:$D,"&lt;19999",Kickstarter!$R:$R,"=plays")</f>
        <v>0</v>
      </c>
      <c r="E6">
        <f t="shared" si="0"/>
        <v>13</v>
      </c>
      <c r="F6" s="20">
        <f t="shared" si="1"/>
        <v>7.6923076923076927E-2</v>
      </c>
      <c r="G6" s="20">
        <f t="shared" si="2"/>
        <v>0.92307692307692313</v>
      </c>
      <c r="H6" s="20">
        <f t="shared" si="3"/>
        <v>0</v>
      </c>
    </row>
    <row r="7" spans="1:8" x14ac:dyDescent="0.2">
      <c r="A7" t="s">
        <v>8411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COUNTIFS(Kickstarter!$F:$F,"=canceled",Kickstarter!$D:$D,"&gt;20000",Kickstarter!$D:$D,"&lt;24999",Kickstarter!$R:$R,"=plays")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COUNTIFS(Kickstarter!$F:$F,"=canceled",Kickstarter!$D:$D,"&gt;25000",Kickstarter!$D:$D,"&lt;29999",Kickstarter!$R:$R,"=plays")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COUNTIFS(Kickstarter!$F:$F,"=canceled",Kickstarter!$D:$D,"&gt;30000",Kickstarter!$D:$D,"&lt;34999",Kickstarter!$R:$R,"=plays")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COUNTIFS(Kickstarter!$F:$F,"=canceled",Kickstarter!$D:$D,"&gt;35000",Kickstarter!$D:$D,"&lt;39999",Kickstarter!$R:$R,"=plays")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COUNTIFS(Kickstarter!$F:$F,"=canceled",Kickstarter!$D:$D,"&gt;40000",Kickstarter!$D:$D,"&lt;44999",Kickstarter!$R:$R,"=plays")</f>
        <v>0</v>
      </c>
      <c r="E11">
        <f t="shared" si="0"/>
        <v>3</v>
      </c>
      <c r="F11" s="20">
        <f>IF(B11,B11/E11,0)</f>
        <v>0.66666666666666663</v>
      </c>
      <c r="G11" s="20">
        <f>IF(C11,C11/E11,0)</f>
        <v>0.33333333333333331</v>
      </c>
      <c r="H11" s="20">
        <f>IF(D11,D11/E11,0)</f>
        <v>0</v>
      </c>
    </row>
    <row r="12" spans="1:8" x14ac:dyDescent="0.2">
      <c r="A12" t="s">
        <v>8416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COUNTIFS(Kickstarter!$F:$F,"=canceled",Kickstarter!$D:$D,"&gt;45000",Kickstarter!$D:$D,"&lt;49999",Kickstarter!$R:$R,"=plays")</f>
        <v>0</v>
      </c>
      <c r="E12">
        <f t="shared" si="0"/>
        <v>1</v>
      </c>
      <c r="F12" s="20">
        <f>IF(B12,B12/E12,0)</f>
        <v>0</v>
      </c>
      <c r="G12" s="20">
        <f>IF(C12,C12/E12,0)</f>
        <v>1</v>
      </c>
      <c r="H12" s="20">
        <f>IF(D12,D12/E12,0)</f>
        <v>0</v>
      </c>
    </row>
    <row r="13" spans="1:8" x14ac:dyDescent="0.2">
      <c r="A13" t="s">
        <v>8417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COUNTIFS(Kickstarter!$F:$F,"=canceled",Kickstarter!$D:$D,"&gt;50000",Kickstarter!$R:$R,"=plays")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E14">
        <f>SUM(E2:E13)</f>
        <v>1007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Gaffney</cp:lastModifiedBy>
  <dcterms:created xsi:type="dcterms:W3CDTF">2017-04-20T15:17:24Z</dcterms:created>
  <dcterms:modified xsi:type="dcterms:W3CDTF">2022-05-25T23:14:36Z</dcterms:modified>
</cp:coreProperties>
</file>