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ocuments/GitHub/battery-parameter-spaces/Hyperparameter optimization simulations/variance batch analysis/"/>
    </mc:Choice>
  </mc:AlternateContent>
  <xr:revisionPtr revIDLastSave="0" documentId="13_ncr:1_{5BE2CBEA-D7C2-EC47-9ECA-DF61146B795D}" xr6:coauthVersionLast="40" xr6:coauthVersionMax="40" xr10:uidLastSave="{00000000-0000-0000-0000-000000000000}"/>
  <bookViews>
    <workbookView xWindow="0" yWindow="460" windowWidth="28800" windowHeight="17540" xr2:uid="{00000000-000D-0000-FFFF-FFFF00000000}"/>
  </bookViews>
  <sheets>
    <sheet name="variance estim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3" i="1" l="1"/>
  <c r="L31" i="1"/>
  <c r="L29" i="1"/>
  <c r="L13" i="1"/>
  <c r="L2" i="1"/>
  <c r="L21" i="1"/>
  <c r="L5" i="1"/>
  <c r="K33" i="1" l="1"/>
  <c r="K31" i="1"/>
  <c r="K29" i="1"/>
  <c r="K21" i="1"/>
  <c r="K13" i="1"/>
  <c r="K5" i="1"/>
  <c r="K2" i="1"/>
  <c r="E3" i="1" l="1"/>
  <c r="E4" i="1"/>
  <c r="E5" i="1"/>
  <c r="E6" i="1"/>
  <c r="E8" i="1"/>
  <c r="E9" i="1"/>
  <c r="E10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M33" i="1"/>
  <c r="M31" i="1"/>
  <c r="M29" i="1"/>
  <c r="M21" i="1"/>
  <c r="M13" i="1"/>
  <c r="M5" i="1"/>
  <c r="M2" i="1"/>
  <c r="M39" i="1" s="1"/>
  <c r="Q6" i="1" s="1"/>
  <c r="C40" i="1"/>
  <c r="Q4" i="1" s="1"/>
  <c r="C39" i="1"/>
  <c r="Q3" i="1" s="1"/>
  <c r="E40" i="1" l="1"/>
  <c r="Q5" i="1" s="1"/>
  <c r="Q7" i="1" s="1"/>
  <c r="E39" i="1"/>
</calcChain>
</file>

<file path=xl/sharedStrings.xml><?xml version="1.0" encoding="utf-8"?>
<sst xmlns="http://schemas.openxmlformats.org/spreadsheetml/2006/main" count="58" uniqueCount="28">
  <si>
    <t>Channel</t>
  </si>
  <si>
    <t>Barcode</t>
  </si>
  <si>
    <t>Lifetime</t>
  </si>
  <si>
    <t>Prediction</t>
  </si>
  <si>
    <t>CI_Lo</t>
  </si>
  <si>
    <t>CI_Hi</t>
  </si>
  <si>
    <t>Policy</t>
  </si>
  <si>
    <t>3.7C(31%)-5.9C-newstructure</t>
  </si>
  <si>
    <t>5.3C(54%)-4C-newstructure</t>
  </si>
  <si>
    <t>5.6C(19%)-4.6C-newstructure</t>
  </si>
  <si>
    <t>5.6C(36%)-4.3C-newstructure</t>
  </si>
  <si>
    <t>5.9C(15%)-4.6C-newstructure</t>
  </si>
  <si>
    <t>5.9C(60%)-3.1C-newstructure</t>
  </si>
  <si>
    <t>5C(67%)-4C-newstructure</t>
  </si>
  <si>
    <t xml:space="preserve">Mean = </t>
  </si>
  <si>
    <t>Policy-specific stdev</t>
  </si>
  <si>
    <t>Mean stdev=</t>
  </si>
  <si>
    <t>Stdev=</t>
  </si>
  <si>
    <t>sampling sigma</t>
  </si>
  <si>
    <t xml:space="preserve">std. mean = </t>
  </si>
  <si>
    <t>eta=</t>
  </si>
  <si>
    <t>pred sigma=</t>
  </si>
  <si>
    <t>sampling sigma=</t>
  </si>
  <si>
    <t>sigma=</t>
  </si>
  <si>
    <t>Residual</t>
  </si>
  <si>
    <t>Policy-specific mean</t>
  </si>
  <si>
    <t>Repeats</t>
  </si>
  <si>
    <t>Policy-specific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</si>
</sst>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1" fontId="0" fillId="0" borderId="0" xfId="0" applyNumberFormat="1"/>
    <xf numFmtId="0" fontId="16" fillId="0" borderId="10" xfId="0" applyFont="1" applyBorder="1"/>
    <xf numFmtId="1" fontId="16" fillId="0" borderId="11" xfId="0" applyNumberFormat="1" applyFont="1" applyBorder="1"/>
    <xf numFmtId="0" fontId="16" fillId="0" borderId="12" xfId="0" applyFont="1" applyBorder="1"/>
    <xf numFmtId="1" fontId="16" fillId="0" borderId="13" xfId="0" applyNumberFormat="1" applyFont="1" applyBorder="1"/>
    <xf numFmtId="0" fontId="0" fillId="0" borderId="12" xfId="0" applyBorder="1"/>
    <xf numFmtId="0" fontId="16" fillId="0" borderId="14" xfId="0" applyFont="1" applyBorder="1"/>
    <xf numFmtId="1" fontId="0" fillId="0" borderId="13" xfId="0" applyNumberFormat="1" applyBorder="1"/>
    <xf numFmtId="1" fontId="16" fillId="0" borderId="15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workbookViewId="0">
      <selection activeCell="L31" sqref="L31"/>
    </sheetView>
  </sheetViews>
  <sheetFormatPr baseColWidth="10" defaultRowHeight="16" x14ac:dyDescent="0.2"/>
  <cols>
    <col min="3" max="3" width="12.6640625" bestFit="1" customWidth="1"/>
    <col min="5" max="5" width="12.6640625" bestFit="1" customWidth="1"/>
    <col min="11" max="11" width="17.83203125" customWidth="1"/>
    <col min="12" max="12" width="19.5" bestFit="1" customWidth="1"/>
    <col min="13" max="13" width="17.6640625" bestFit="1" customWidth="1"/>
    <col min="14" max="14" width="17.6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4</v>
      </c>
      <c r="G1" t="s">
        <v>5</v>
      </c>
      <c r="H1" t="s">
        <v>6</v>
      </c>
      <c r="K1" t="s">
        <v>25</v>
      </c>
      <c r="L1" t="s">
        <v>27</v>
      </c>
      <c r="M1" t="s">
        <v>15</v>
      </c>
      <c r="N1" t="s">
        <v>26</v>
      </c>
    </row>
    <row r="2" spans="1:17" ht="17" thickBot="1" x14ac:dyDescent="0.25">
      <c r="A2">
        <v>16</v>
      </c>
      <c r="B2" s="1">
        <v>151000000000</v>
      </c>
      <c r="C2">
        <v>667</v>
      </c>
      <c r="D2">
        <v>693</v>
      </c>
      <c r="E2">
        <f>C2-D2</f>
        <v>-26</v>
      </c>
      <c r="F2">
        <v>445</v>
      </c>
      <c r="G2">
        <v>1079</v>
      </c>
      <c r="H2" t="s">
        <v>7</v>
      </c>
      <c r="K2">
        <f>AVERAGE(C2:C4)</f>
        <v>660</v>
      </c>
      <c r="L2">
        <f>MEDIAN(C2:C4)</f>
        <v>667</v>
      </c>
      <c r="M2" s="2">
        <f>STDEV(C2:C4)</f>
        <v>115.65898149300814</v>
      </c>
      <c r="N2">
        <v>3</v>
      </c>
    </row>
    <row r="3" spans="1:17" x14ac:dyDescent="0.2">
      <c r="A3">
        <v>30</v>
      </c>
      <c r="B3" s="1">
        <v>151000000000</v>
      </c>
      <c r="C3">
        <v>772</v>
      </c>
      <c r="D3">
        <v>764</v>
      </c>
      <c r="E3">
        <f t="shared" ref="E3:E37" si="0">C3-D3</f>
        <v>8</v>
      </c>
      <c r="F3">
        <v>551</v>
      </c>
      <c r="G3">
        <v>1059</v>
      </c>
      <c r="H3" t="s">
        <v>7</v>
      </c>
      <c r="M3" s="2"/>
      <c r="P3" s="3" t="s">
        <v>19</v>
      </c>
      <c r="Q3" s="4">
        <f>C39</f>
        <v>947.10810810810813</v>
      </c>
    </row>
    <row r="4" spans="1:17" x14ac:dyDescent="0.2">
      <c r="A4">
        <v>38</v>
      </c>
      <c r="B4" s="1">
        <v>151000000000</v>
      </c>
      <c r="C4">
        <v>541</v>
      </c>
      <c r="D4">
        <v>578</v>
      </c>
      <c r="E4">
        <f t="shared" si="0"/>
        <v>-37</v>
      </c>
      <c r="F4">
        <v>416</v>
      </c>
      <c r="G4">
        <v>803</v>
      </c>
      <c r="H4" t="s">
        <v>7</v>
      </c>
      <c r="M4" s="2"/>
      <c r="P4" s="5" t="s">
        <v>20</v>
      </c>
      <c r="Q4" s="6">
        <f>C40</f>
        <v>164.08970849030248</v>
      </c>
    </row>
    <row r="5" spans="1:17" x14ac:dyDescent="0.2">
      <c r="A5">
        <v>11</v>
      </c>
      <c r="B5" s="1">
        <v>151000000000</v>
      </c>
      <c r="C5">
        <v>1063</v>
      </c>
      <c r="D5">
        <v>991</v>
      </c>
      <c r="E5">
        <f t="shared" si="0"/>
        <v>72</v>
      </c>
      <c r="F5">
        <v>750</v>
      </c>
      <c r="G5">
        <v>1309</v>
      </c>
      <c r="H5" t="s">
        <v>8</v>
      </c>
      <c r="K5">
        <f>AVERAGE(C5:C12)</f>
        <v>1056.125</v>
      </c>
      <c r="L5">
        <f>MEDIAN(C5:C12)</f>
        <v>1051</v>
      </c>
      <c r="M5" s="2">
        <f>STDEV(C5:C12)</f>
        <v>97.172067562060832</v>
      </c>
      <c r="N5">
        <v>8</v>
      </c>
      <c r="P5" s="7" t="s">
        <v>21</v>
      </c>
      <c r="Q5" s="9">
        <f>E40</f>
        <v>105.7341219543367</v>
      </c>
    </row>
    <row r="6" spans="1:17" x14ac:dyDescent="0.2">
      <c r="A6">
        <v>19</v>
      </c>
      <c r="B6" s="1">
        <v>151000000000</v>
      </c>
      <c r="C6">
        <v>1039</v>
      </c>
      <c r="D6">
        <v>813</v>
      </c>
      <c r="E6">
        <f t="shared" si="0"/>
        <v>226</v>
      </c>
      <c r="F6">
        <v>646</v>
      </c>
      <c r="G6">
        <v>1023</v>
      </c>
      <c r="H6" t="s">
        <v>8</v>
      </c>
      <c r="M6" s="2"/>
      <c r="N6" s="2"/>
      <c r="P6" s="7" t="s">
        <v>22</v>
      </c>
      <c r="Q6" s="9">
        <f>M39</f>
        <v>125.89061471511674</v>
      </c>
    </row>
    <row r="7" spans="1:17" ht="17" thickBot="1" x14ac:dyDescent="0.25">
      <c r="A7">
        <v>27</v>
      </c>
      <c r="B7" s="1">
        <v>151000000000</v>
      </c>
      <c r="C7">
        <v>1169</v>
      </c>
      <c r="D7">
        <v>1123</v>
      </c>
      <c r="F7">
        <v>0</v>
      </c>
      <c r="G7">
        <v>3381883</v>
      </c>
      <c r="H7" t="s">
        <v>8</v>
      </c>
      <c r="M7" s="2"/>
      <c r="N7" s="2"/>
      <c r="P7" s="8" t="s">
        <v>23</v>
      </c>
      <c r="Q7" s="10">
        <f>SQRT(Q5^2+Q6^2)</f>
        <v>164.4024069738777</v>
      </c>
    </row>
    <row r="8" spans="1:17" x14ac:dyDescent="0.2">
      <c r="A8">
        <v>35</v>
      </c>
      <c r="B8" s="1">
        <v>151000000000</v>
      </c>
      <c r="C8">
        <v>989</v>
      </c>
      <c r="D8">
        <v>812</v>
      </c>
      <c r="E8">
        <f t="shared" si="0"/>
        <v>177</v>
      </c>
      <c r="F8">
        <v>604</v>
      </c>
      <c r="G8">
        <v>1091</v>
      </c>
      <c r="H8" t="s">
        <v>8</v>
      </c>
      <c r="M8" s="2"/>
      <c r="N8" s="2"/>
    </row>
    <row r="9" spans="1:17" x14ac:dyDescent="0.2">
      <c r="A9">
        <v>3</v>
      </c>
      <c r="B9" s="1">
        <v>151000000000</v>
      </c>
      <c r="C9">
        <v>935</v>
      </c>
      <c r="D9">
        <v>949</v>
      </c>
      <c r="E9">
        <f t="shared" si="0"/>
        <v>-14</v>
      </c>
      <c r="F9">
        <v>730</v>
      </c>
      <c r="G9">
        <v>1233</v>
      </c>
      <c r="H9" t="s">
        <v>8</v>
      </c>
      <c r="M9" s="2"/>
      <c r="N9" s="2"/>
    </row>
    <row r="10" spans="1:17" x14ac:dyDescent="0.2">
      <c r="A10">
        <v>43</v>
      </c>
      <c r="B10" s="1">
        <v>151000000000</v>
      </c>
      <c r="C10">
        <v>1158</v>
      </c>
      <c r="D10">
        <v>959</v>
      </c>
      <c r="E10">
        <f t="shared" si="0"/>
        <v>199</v>
      </c>
      <c r="F10">
        <v>706</v>
      </c>
      <c r="G10">
        <v>1303</v>
      </c>
      <c r="H10" t="s">
        <v>8</v>
      </c>
      <c r="M10" s="2"/>
      <c r="N10" s="2"/>
    </row>
    <row r="11" spans="1:17" x14ac:dyDescent="0.2">
      <c r="A11">
        <v>48</v>
      </c>
      <c r="B11" s="1">
        <v>151000000000</v>
      </c>
      <c r="C11">
        <v>1156</v>
      </c>
      <c r="D11">
        <v>1077</v>
      </c>
      <c r="F11">
        <v>2</v>
      </c>
      <c r="G11">
        <v>594947</v>
      </c>
      <c r="H11" t="s">
        <v>8</v>
      </c>
      <c r="M11" s="2"/>
      <c r="N11" s="2"/>
    </row>
    <row r="12" spans="1:17" x14ac:dyDescent="0.2">
      <c r="A12">
        <v>8</v>
      </c>
      <c r="B12" s="1">
        <v>151000000000</v>
      </c>
      <c r="C12">
        <v>940</v>
      </c>
      <c r="D12">
        <v>918</v>
      </c>
      <c r="E12">
        <f t="shared" si="0"/>
        <v>22</v>
      </c>
      <c r="F12">
        <v>736</v>
      </c>
      <c r="G12">
        <v>1145</v>
      </c>
      <c r="H12" t="s">
        <v>8</v>
      </c>
      <c r="M12" s="2"/>
      <c r="N12" s="2"/>
    </row>
    <row r="13" spans="1:17" x14ac:dyDescent="0.2">
      <c r="A13">
        <v>12</v>
      </c>
      <c r="B13" s="1">
        <v>151000000000</v>
      </c>
      <c r="C13">
        <v>1207</v>
      </c>
      <c r="D13">
        <v>1614</v>
      </c>
      <c r="F13">
        <v>0</v>
      </c>
      <c r="G13" s="1">
        <v>1.76E+25</v>
      </c>
      <c r="H13" t="s">
        <v>9</v>
      </c>
      <c r="K13">
        <f>AVERAGE(C13:C20)</f>
        <v>993.875</v>
      </c>
      <c r="L13">
        <f>MEDIAN(C13:C20)</f>
        <v>1038</v>
      </c>
      <c r="M13" s="2">
        <f>STDEV(C13:C20)</f>
        <v>162.37649152509732</v>
      </c>
      <c r="N13" s="2">
        <v>8</v>
      </c>
    </row>
    <row r="14" spans="1:17" x14ac:dyDescent="0.2">
      <c r="A14">
        <v>14</v>
      </c>
      <c r="B14" s="1">
        <v>151000000000</v>
      </c>
      <c r="C14">
        <v>1048</v>
      </c>
      <c r="D14">
        <v>1053</v>
      </c>
      <c r="E14">
        <f t="shared" si="0"/>
        <v>-5</v>
      </c>
      <c r="F14">
        <v>796</v>
      </c>
      <c r="G14">
        <v>1392</v>
      </c>
      <c r="H14" t="s">
        <v>9</v>
      </c>
      <c r="M14" s="2"/>
      <c r="N14" s="2"/>
    </row>
    <row r="15" spans="1:17" x14ac:dyDescent="0.2">
      <c r="A15">
        <v>20</v>
      </c>
      <c r="B15" s="1">
        <v>151000000000</v>
      </c>
      <c r="C15">
        <v>817</v>
      </c>
      <c r="D15">
        <v>744</v>
      </c>
      <c r="E15">
        <f t="shared" si="0"/>
        <v>73</v>
      </c>
      <c r="F15">
        <v>544</v>
      </c>
      <c r="G15">
        <v>1019</v>
      </c>
      <c r="H15" t="s">
        <v>9</v>
      </c>
      <c r="M15" s="2"/>
      <c r="N15" s="2"/>
    </row>
    <row r="16" spans="1:17" x14ac:dyDescent="0.2">
      <c r="A16">
        <v>22</v>
      </c>
      <c r="B16" s="1">
        <v>151000000000</v>
      </c>
      <c r="C16">
        <v>816</v>
      </c>
      <c r="D16">
        <v>866</v>
      </c>
      <c r="E16">
        <f t="shared" si="0"/>
        <v>-50</v>
      </c>
      <c r="F16">
        <v>681</v>
      </c>
      <c r="G16">
        <v>1102</v>
      </c>
      <c r="H16" t="s">
        <v>9</v>
      </c>
      <c r="M16" s="2"/>
      <c r="N16" s="2"/>
    </row>
    <row r="17" spans="1:14" x14ac:dyDescent="0.2">
      <c r="A17">
        <v>28</v>
      </c>
      <c r="B17" s="1">
        <v>151000000000</v>
      </c>
      <c r="C17">
        <v>1146</v>
      </c>
      <c r="D17">
        <v>968</v>
      </c>
      <c r="E17">
        <f t="shared" si="0"/>
        <v>178</v>
      </c>
      <c r="F17">
        <v>721</v>
      </c>
      <c r="G17">
        <v>1300</v>
      </c>
      <c r="H17" t="s">
        <v>9</v>
      </c>
      <c r="M17" s="2"/>
      <c r="N17" s="2"/>
    </row>
    <row r="18" spans="1:14" x14ac:dyDescent="0.2">
      <c r="A18">
        <v>36</v>
      </c>
      <c r="B18" s="1">
        <v>151000000000</v>
      </c>
      <c r="C18">
        <v>1028</v>
      </c>
      <c r="D18">
        <v>908</v>
      </c>
      <c r="E18">
        <f t="shared" si="0"/>
        <v>120</v>
      </c>
      <c r="F18">
        <v>663</v>
      </c>
      <c r="G18">
        <v>1244</v>
      </c>
      <c r="H18" t="s">
        <v>9</v>
      </c>
      <c r="M18" s="2"/>
      <c r="N18" s="2"/>
    </row>
    <row r="19" spans="1:14" x14ac:dyDescent="0.2">
      <c r="A19">
        <v>44</v>
      </c>
      <c r="B19" s="1">
        <v>151000000000</v>
      </c>
      <c r="C19">
        <v>1093</v>
      </c>
      <c r="D19">
        <v>931</v>
      </c>
      <c r="E19">
        <f t="shared" si="0"/>
        <v>162</v>
      </c>
      <c r="F19">
        <v>657</v>
      </c>
      <c r="G19">
        <v>1319</v>
      </c>
      <c r="H19" t="s">
        <v>9</v>
      </c>
      <c r="M19" s="2"/>
      <c r="N19" s="2"/>
    </row>
    <row r="20" spans="1:14" x14ac:dyDescent="0.2">
      <c r="A20">
        <v>4</v>
      </c>
      <c r="B20" s="1">
        <v>151000000000</v>
      </c>
      <c r="C20">
        <v>796</v>
      </c>
      <c r="D20">
        <v>948</v>
      </c>
      <c r="E20">
        <f t="shared" si="0"/>
        <v>-152</v>
      </c>
      <c r="F20">
        <v>656</v>
      </c>
      <c r="G20">
        <v>1369</v>
      </c>
      <c r="H20" t="s">
        <v>9</v>
      </c>
      <c r="M20" s="2"/>
      <c r="N20" s="2"/>
    </row>
    <row r="21" spans="1:14" x14ac:dyDescent="0.2">
      <c r="A21">
        <v>13</v>
      </c>
      <c r="B21" s="1">
        <v>151000000000</v>
      </c>
      <c r="C21">
        <v>1115</v>
      </c>
      <c r="D21">
        <v>865</v>
      </c>
      <c r="E21">
        <f t="shared" si="0"/>
        <v>250</v>
      </c>
      <c r="F21">
        <v>591</v>
      </c>
      <c r="G21">
        <v>1266</v>
      </c>
      <c r="H21" t="s">
        <v>10</v>
      </c>
      <c r="K21">
        <f>AVERAGE(C21:C28)</f>
        <v>930.875</v>
      </c>
      <c r="L21">
        <f>MEDIAN(C21:C28)</f>
        <v>890.5</v>
      </c>
      <c r="M21" s="2">
        <f>STDEV(C21:C28)</f>
        <v>135.0242703051143</v>
      </c>
      <c r="N21" s="2">
        <v>8</v>
      </c>
    </row>
    <row r="22" spans="1:14" x14ac:dyDescent="0.2">
      <c r="A22">
        <v>15</v>
      </c>
      <c r="B22" s="1">
        <v>151000000000</v>
      </c>
      <c r="C22">
        <v>828</v>
      </c>
      <c r="D22">
        <v>786</v>
      </c>
      <c r="E22">
        <f t="shared" si="0"/>
        <v>42</v>
      </c>
      <c r="F22">
        <v>334</v>
      </c>
      <c r="G22">
        <v>1850</v>
      </c>
      <c r="H22" t="s">
        <v>10</v>
      </c>
      <c r="M22" s="2"/>
      <c r="N22" s="2"/>
    </row>
    <row r="23" spans="1:14" x14ac:dyDescent="0.2">
      <c r="A23">
        <v>21</v>
      </c>
      <c r="B23" s="1">
        <v>151000000000</v>
      </c>
      <c r="C23">
        <v>932</v>
      </c>
      <c r="D23">
        <v>804</v>
      </c>
      <c r="E23">
        <f t="shared" si="0"/>
        <v>128</v>
      </c>
      <c r="F23">
        <v>652</v>
      </c>
      <c r="G23">
        <v>991</v>
      </c>
      <c r="H23" t="s">
        <v>10</v>
      </c>
      <c r="M23" s="2"/>
      <c r="N23" s="2"/>
    </row>
    <row r="24" spans="1:14" x14ac:dyDescent="0.2">
      <c r="A24">
        <v>23</v>
      </c>
      <c r="B24" s="1">
        <v>151000000000</v>
      </c>
      <c r="C24">
        <v>858</v>
      </c>
      <c r="D24">
        <v>853</v>
      </c>
      <c r="E24">
        <f t="shared" si="0"/>
        <v>5</v>
      </c>
      <c r="F24">
        <v>680</v>
      </c>
      <c r="G24">
        <v>1069</v>
      </c>
      <c r="H24" t="s">
        <v>10</v>
      </c>
      <c r="M24" s="2"/>
      <c r="N24" s="2"/>
    </row>
    <row r="25" spans="1:14" x14ac:dyDescent="0.2">
      <c r="A25">
        <v>29</v>
      </c>
      <c r="B25" s="1">
        <v>151000000000</v>
      </c>
      <c r="C25">
        <v>1155</v>
      </c>
      <c r="D25">
        <v>936</v>
      </c>
      <c r="E25">
        <f t="shared" si="0"/>
        <v>219</v>
      </c>
      <c r="F25">
        <v>716</v>
      </c>
      <c r="G25">
        <v>1223</v>
      </c>
      <c r="H25" t="s">
        <v>10</v>
      </c>
      <c r="M25" s="2"/>
      <c r="N25" s="2"/>
    </row>
    <row r="26" spans="1:14" x14ac:dyDescent="0.2">
      <c r="A26">
        <v>37</v>
      </c>
      <c r="B26" s="1">
        <v>151000000000</v>
      </c>
      <c r="C26">
        <v>850</v>
      </c>
      <c r="D26">
        <v>856</v>
      </c>
      <c r="E26">
        <f t="shared" si="0"/>
        <v>-6</v>
      </c>
      <c r="F26">
        <v>484</v>
      </c>
      <c r="G26">
        <v>1516</v>
      </c>
      <c r="H26" t="s">
        <v>10</v>
      </c>
      <c r="M26" s="2"/>
      <c r="N26" s="2"/>
    </row>
    <row r="27" spans="1:14" x14ac:dyDescent="0.2">
      <c r="A27">
        <v>45</v>
      </c>
      <c r="B27" s="1">
        <v>151000000000</v>
      </c>
      <c r="C27">
        <v>923</v>
      </c>
      <c r="D27">
        <v>911</v>
      </c>
      <c r="E27">
        <f t="shared" si="0"/>
        <v>12</v>
      </c>
      <c r="F27">
        <v>465</v>
      </c>
      <c r="G27">
        <v>1784</v>
      </c>
      <c r="H27" t="s">
        <v>10</v>
      </c>
      <c r="M27" s="2"/>
      <c r="N27" s="2"/>
    </row>
    <row r="28" spans="1:14" x14ac:dyDescent="0.2">
      <c r="A28">
        <v>5</v>
      </c>
      <c r="B28" s="1">
        <v>151000000000</v>
      </c>
      <c r="C28">
        <v>786</v>
      </c>
      <c r="D28">
        <v>809</v>
      </c>
      <c r="E28">
        <f t="shared" si="0"/>
        <v>-23</v>
      </c>
      <c r="F28">
        <v>534</v>
      </c>
      <c r="G28">
        <v>1225</v>
      </c>
      <c r="H28" t="s">
        <v>10</v>
      </c>
      <c r="M28" s="2"/>
      <c r="N28" s="2"/>
    </row>
    <row r="29" spans="1:14" x14ac:dyDescent="0.2">
      <c r="A29">
        <v>24</v>
      </c>
      <c r="B29" s="1">
        <v>151000000000</v>
      </c>
      <c r="C29">
        <v>876</v>
      </c>
      <c r="D29">
        <v>836</v>
      </c>
      <c r="E29">
        <f t="shared" si="0"/>
        <v>40</v>
      </c>
      <c r="F29">
        <v>617</v>
      </c>
      <c r="G29">
        <v>1133</v>
      </c>
      <c r="H29" t="s">
        <v>11</v>
      </c>
      <c r="K29">
        <f>AVERAGE(C29:C30)</f>
        <v>867</v>
      </c>
      <c r="L29">
        <f>MEDIAN(C29:C30)</f>
        <v>867</v>
      </c>
      <c r="M29" s="2">
        <f>STDEV(C29:C30)</f>
        <v>12.727922061357855</v>
      </c>
      <c r="N29" s="2">
        <v>2</v>
      </c>
    </row>
    <row r="30" spans="1:14" x14ac:dyDescent="0.2">
      <c r="A30">
        <v>39</v>
      </c>
      <c r="B30" s="1">
        <v>151000000000</v>
      </c>
      <c r="C30">
        <v>858</v>
      </c>
      <c r="D30">
        <v>966</v>
      </c>
      <c r="E30">
        <f t="shared" si="0"/>
        <v>-108</v>
      </c>
      <c r="F30">
        <v>468</v>
      </c>
      <c r="G30">
        <v>1995</v>
      </c>
      <c r="H30" t="s">
        <v>11</v>
      </c>
      <c r="M30" s="2"/>
      <c r="N30" s="2"/>
    </row>
    <row r="31" spans="1:14" x14ac:dyDescent="0.2">
      <c r="A31">
        <v>32</v>
      </c>
      <c r="B31" s="1">
        <v>151000000000</v>
      </c>
      <c r="C31">
        <v>1002</v>
      </c>
      <c r="D31">
        <v>782</v>
      </c>
      <c r="E31">
        <f t="shared" si="0"/>
        <v>220</v>
      </c>
      <c r="F31">
        <v>576</v>
      </c>
      <c r="G31">
        <v>1062</v>
      </c>
      <c r="H31" t="s">
        <v>12</v>
      </c>
      <c r="K31">
        <f>AVERAGE(C31:C32)</f>
        <v>866.5</v>
      </c>
      <c r="L31">
        <f>MEDIAN(C31:C32)</f>
        <v>866.5</v>
      </c>
      <c r="M31" s="2">
        <f>STDEV(C31:C32)</f>
        <v>191.62593770155439</v>
      </c>
      <c r="N31" s="2">
        <v>2</v>
      </c>
    </row>
    <row r="32" spans="1:14" x14ac:dyDescent="0.2">
      <c r="A32">
        <v>40</v>
      </c>
      <c r="B32" s="1">
        <v>151000000000</v>
      </c>
      <c r="C32">
        <v>731</v>
      </c>
      <c r="D32">
        <v>720</v>
      </c>
      <c r="E32">
        <f t="shared" si="0"/>
        <v>11</v>
      </c>
      <c r="F32">
        <v>575</v>
      </c>
      <c r="G32">
        <v>902</v>
      </c>
      <c r="H32" t="s">
        <v>12</v>
      </c>
      <c r="M32" s="2"/>
      <c r="N32" s="2"/>
    </row>
    <row r="33" spans="1:15" x14ac:dyDescent="0.2">
      <c r="A33">
        <v>10</v>
      </c>
      <c r="B33" s="1">
        <v>151000000000</v>
      </c>
      <c r="C33">
        <v>1009</v>
      </c>
      <c r="D33">
        <v>1042</v>
      </c>
      <c r="E33">
        <f t="shared" si="0"/>
        <v>-33</v>
      </c>
      <c r="F33">
        <v>808</v>
      </c>
      <c r="G33">
        <v>1343</v>
      </c>
      <c r="H33" t="s">
        <v>13</v>
      </c>
      <c r="K33">
        <f>AVERAGE(C33:C38)</f>
        <v>958.16666666666663</v>
      </c>
      <c r="L33">
        <f>MEDIAN(C33:C38)</f>
        <v>918.5</v>
      </c>
      <c r="M33" s="2">
        <f>STDEV(C33:C38)</f>
        <v>166.64863235762425</v>
      </c>
      <c r="N33" s="2">
        <v>8</v>
      </c>
    </row>
    <row r="34" spans="1:15" x14ac:dyDescent="0.2">
      <c r="A34">
        <v>18</v>
      </c>
      <c r="B34" s="1">
        <v>151000000000</v>
      </c>
      <c r="C34">
        <v>828</v>
      </c>
      <c r="D34">
        <v>893</v>
      </c>
      <c r="E34">
        <f t="shared" si="0"/>
        <v>-65</v>
      </c>
      <c r="F34">
        <v>702</v>
      </c>
      <c r="G34">
        <v>1136</v>
      </c>
      <c r="H34" t="s">
        <v>13</v>
      </c>
      <c r="M34" s="2"/>
      <c r="N34" s="2"/>
    </row>
    <row r="35" spans="1:15" x14ac:dyDescent="0.2">
      <c r="A35">
        <v>2</v>
      </c>
      <c r="B35" s="1">
        <v>151000000000</v>
      </c>
      <c r="C35">
        <v>813</v>
      </c>
      <c r="D35">
        <v>879</v>
      </c>
      <c r="E35">
        <f t="shared" si="0"/>
        <v>-66</v>
      </c>
      <c r="F35">
        <v>693</v>
      </c>
      <c r="G35">
        <v>1116</v>
      </c>
      <c r="H35" t="s">
        <v>13</v>
      </c>
    </row>
    <row r="36" spans="1:15" x14ac:dyDescent="0.2">
      <c r="A36">
        <v>34</v>
      </c>
      <c r="B36" s="1">
        <v>151000000000</v>
      </c>
      <c r="C36">
        <v>825</v>
      </c>
      <c r="D36">
        <v>792</v>
      </c>
      <c r="E36">
        <f t="shared" si="0"/>
        <v>33</v>
      </c>
      <c r="F36">
        <v>593</v>
      </c>
      <c r="G36">
        <v>1057</v>
      </c>
      <c r="H36" t="s">
        <v>13</v>
      </c>
    </row>
    <row r="37" spans="1:15" x14ac:dyDescent="0.2">
      <c r="A37">
        <v>42</v>
      </c>
      <c r="B37" s="1">
        <v>151000000000</v>
      </c>
      <c r="C37">
        <v>1228</v>
      </c>
      <c r="D37">
        <v>1115</v>
      </c>
      <c r="E37">
        <f t="shared" si="0"/>
        <v>113</v>
      </c>
      <c r="F37">
        <v>690</v>
      </c>
      <c r="G37">
        <v>1802</v>
      </c>
      <c r="H37" t="s">
        <v>13</v>
      </c>
    </row>
    <row r="38" spans="1:15" x14ac:dyDescent="0.2">
      <c r="A38">
        <v>7</v>
      </c>
      <c r="B38" s="1">
        <v>151000000000</v>
      </c>
      <c r="C38">
        <v>1046</v>
      </c>
      <c r="D38">
        <v>1318</v>
      </c>
      <c r="F38">
        <v>0</v>
      </c>
      <c r="G38" s="1">
        <v>4.8099999999999997E+35</v>
      </c>
      <c r="H38" t="s">
        <v>13</v>
      </c>
    </row>
    <row r="39" spans="1:15" x14ac:dyDescent="0.2">
      <c r="B39" t="s">
        <v>14</v>
      </c>
      <c r="C39" s="2">
        <f>AVERAGE(C2:C38)</f>
        <v>947.10810810810813</v>
      </c>
      <c r="E39" s="2">
        <f>AVERAGE(E2:E37)</f>
        <v>52.272727272727273</v>
      </c>
      <c r="J39" t="s">
        <v>16</v>
      </c>
      <c r="M39" s="2">
        <f>AVERAGE(M2,M5,M13,M21,M29,M31,M33)</f>
        <v>125.89061471511674</v>
      </c>
      <c r="N39" s="2"/>
      <c r="O39" t="s">
        <v>18</v>
      </c>
    </row>
    <row r="40" spans="1:15" x14ac:dyDescent="0.2">
      <c r="B40" t="s">
        <v>17</v>
      </c>
      <c r="C40" s="2">
        <f>STDEV(C2:C38)</f>
        <v>164.08970849030248</v>
      </c>
      <c r="E40" s="2">
        <f>STDEV(E2:E37)</f>
        <v>105.7341219543367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 estimates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Attia</cp:lastModifiedBy>
  <dcterms:created xsi:type="dcterms:W3CDTF">2019-01-13T01:51:00Z</dcterms:created>
  <dcterms:modified xsi:type="dcterms:W3CDTF">2019-01-15T22:04:47Z</dcterms:modified>
</cp:coreProperties>
</file>