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odJo-TS" sheetId="1" state="visible" r:id="rId2"/>
    <sheet name="ModJo-TS (Manip)" sheetId="2" state="visible" r:id="rId3"/>
    <sheet name="ModJo-TS (Sales Manip)" sheetId="3" state="visible" r:id="rId4"/>
    <sheet name="CS Regression" sheetId="4" state="visible" r:id="rId5"/>
    <sheet name="ModJo-CS" sheetId="5" state="visible" r:id="rId6"/>
    <sheet name="ModJo-CS (Manip)" sheetId="6" state="visible" r:id="rId7"/>
    <sheet name="ModJo-CS (Sales Manip)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<sst xmlns="http://schemas.openxmlformats.org/spreadsheetml/2006/main" count="403" uniqueCount="111">
  <si>
    <t>Co Name</t>
  </si>
  <si>
    <t>SIC</t>
  </si>
  <si>
    <t>Year</t>
  </si>
  <si>
    <t>Accounts Receivable (AR)</t>
  </si>
  <si>
    <t>Gross PP&amp;E</t>
  </si>
  <si>
    <t>Total Assets (TA)</t>
  </si>
  <si>
    <t>Revenue</t>
  </si>
  <si>
    <t>Net Income (NI)</t>
  </si>
  <si>
    <t>Cash From Operations (CFO)</t>
  </si>
  <si>
    <t>Prior TA</t>
  </si>
  <si>
    <t>Prior AR</t>
  </si>
  <si>
    <t>Prior Revenue</t>
  </si>
  <si>
    <t>Accruals (NI - CFO)</t>
  </si>
  <si>
    <t>Accruals/ Prior TA</t>
  </si>
  <si>
    <t>Chg Cash Revenue/ Prior TA</t>
  </si>
  <si>
    <t>PPE/ Prior TA</t>
  </si>
  <si>
    <t>a (intercept)</t>
  </si>
  <si>
    <t>b (ChgCashRev)</t>
  </si>
  <si>
    <t>c                (PPE)</t>
  </si>
  <si>
    <t>Normal Accruals</t>
  </si>
  <si>
    <t>Discretionary Accruals</t>
  </si>
  <si>
    <t>SUMMARY OUTPUT</t>
  </si>
  <si>
    <t>Arfabark Co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</si>
  <si>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</si>
  <si>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</si>
  <si>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</si>
  <si>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</si>
  <si>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</si>
  <si>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</si>
  <si>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</si>
  <si>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</si>
  <si>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</si>
  <si>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</si>
  <si>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</si>
  <si>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</si>
  <si>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</si>
  <si>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</si>
  <si>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</si>
  <si>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Mean 99-08</t>
  </si>
  <si>
    <t>Min 99-08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</si>
  <si>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</si>
  <si>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</si>
  <si>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</si>
  <si>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</si>
  <si>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</si>
  <si>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</si>
  <si>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</si>
  <si>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Max 99-08</t>
  </si>
  <si>
    <t>Intercept</t>
  </si>
  <si>
    <t>c</t>
  </si>
  <si>
    <t>b</t>
  </si>
  <si>
    <t>a</t>
  </si>
  <si>
    <t>X Variable 1</t>
  </si>
  <si>
    <t>X Variable 2</t>
  </si>
  <si>
    <t>Unmanaged</t>
  </si>
  <si>
    <t>Cut Bad Debt</t>
  </si>
  <si>
    <t>Delay write-down</t>
  </si>
  <si>
    <t>Cut Warranty Expense</t>
  </si>
  <si>
    <t>Reported</t>
  </si>
  <si>
    <t>Manipulate revenue</t>
  </si>
  <si>
    <t>Company 01</t>
  </si>
  <si>
    <t>Company 02</t>
  </si>
  <si>
    <t>Company 03</t>
  </si>
  <si>
    <t>Company 04</t>
  </si>
  <si>
    <t>Company 05</t>
  </si>
  <si>
    <t>Company 06</t>
  </si>
  <si>
    <t>Company 07</t>
  </si>
  <si>
    <t>Company 08</t>
  </si>
  <si>
    <t>Company 09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</si>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</sst>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43C0B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843C0B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80008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14.4412955465587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7125506072874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  <c r="W1" s="8" t="s">
        <v>21</v>
      </c>
    </row>
    <row r="2" customFormat="false" ht="13.8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10" t="n">
        <f aca="false">M2/J2</f>
        <v>-0.0900869073694623</v>
      </c>
      <c r="O2" s="10" t="n">
        <f aca="false">((G2-L2)-(D2-K2))/J2</f>
        <v>0.0371652653147743</v>
      </c>
      <c r="P2" s="10" t="n">
        <f aca="false">E2/J2</f>
        <v>0.945311947996891</v>
      </c>
      <c r="Q2" s="11" t="n">
        <v>0.0883085687570864</v>
      </c>
      <c r="R2" s="11" t="n">
        <v>0.330180288319964</v>
      </c>
      <c r="S2" s="11" t="n">
        <v>-0.177868188646029</v>
      </c>
      <c r="T2" s="12" t="n">
        <f aca="false">Q2+(R2*O2)+(S2*P2)</f>
        <v>-0.0675611171214494</v>
      </c>
      <c r="U2" s="13" t="n">
        <f aca="false">N2-T2</f>
        <v>-0.0225257902480129</v>
      </c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0" t="n">
        <f aca="false">F2</f>
        <v>13896</v>
      </c>
      <c r="K3" s="0" t="n">
        <f aca="false">D2</f>
        <v>3069</v>
      </c>
      <c r="L3" s="0" t="n">
        <v>15659</v>
      </c>
      <c r="M3" s="9" t="n">
        <f aca="false">H3-I3</f>
        <v>-469</v>
      </c>
      <c r="N3" s="10" t="n">
        <f aca="false">M3/J3</f>
        <v>-0.0337507196315486</v>
      </c>
      <c r="O3" s="10" t="n">
        <f aca="false">((G3-L3)-(D3-K3))/J3</f>
        <v>0.0702360391479562</v>
      </c>
      <c r="P3" s="10" t="n">
        <f aca="false">E3/J3</f>
        <v>1.01971790443293</v>
      </c>
      <c r="Q3" s="11" t="n">
        <v>0.0883085687570864</v>
      </c>
      <c r="R3" s="11" t="n">
        <v>0.330180288319964</v>
      </c>
      <c r="S3" s="11" t="n">
        <v>-0.177868188646029</v>
      </c>
      <c r="T3" s="12" t="n">
        <f aca="false">Q3+(R3*O3)+(S3*P3)</f>
        <v>-0.0698762521779987</v>
      </c>
      <c r="U3" s="13" t="n">
        <f aca="false">N3-T3</f>
        <v>0.03612553254645</v>
      </c>
      <c r="W3" s="14" t="s">
        <v>23</v>
      </c>
      <c r="X3" s="14"/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0" t="n">
        <f aca="false">F3</f>
        <v>14522</v>
      </c>
      <c r="K4" s="0" t="n">
        <f aca="false">D3</f>
        <v>3158</v>
      </c>
      <c r="L4" s="0" t="n">
        <v>16724</v>
      </c>
      <c r="M4" s="9" t="n">
        <f aca="false">H4-I4</f>
        <v>-1648</v>
      </c>
      <c r="N4" s="10" t="n">
        <f aca="false">M4/J4</f>
        <v>-0.113482991323509</v>
      </c>
      <c r="O4" s="10" t="n">
        <f aca="false">((G4-L4)-(D4-K4))/J4</f>
        <v>-0.0187990634898774</v>
      </c>
      <c r="P4" s="10" t="n">
        <f aca="false">E4/J4</f>
        <v>0.98918881696736</v>
      </c>
      <c r="Q4" s="11" t="n">
        <v>0.0883085687570864</v>
      </c>
      <c r="R4" s="11" t="n">
        <v>0.330180288319964</v>
      </c>
      <c r="S4" s="11" t="n">
        <v>-0.177868188646029</v>
      </c>
      <c r="T4" s="12" t="n">
        <f aca="false">Q4+(R4*O4)+(S4*P4)</f>
        <v>-0.0938437345490389</v>
      </c>
      <c r="U4" s="13" t="n">
        <f aca="false">N4-T4</f>
        <v>-0.0196392567744702</v>
      </c>
      <c r="W4" s="15" t="s">
        <v>24</v>
      </c>
      <c r="X4" s="15" t="n">
        <v>0.634706856795291</v>
      </c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0" t="n">
        <f aca="false">F4</f>
        <v>14606</v>
      </c>
      <c r="K5" s="0" t="n">
        <f aca="false">D4</f>
        <v>2786</v>
      </c>
      <c r="L5" s="0" t="n">
        <v>16079</v>
      </c>
      <c r="M5" s="9" t="n">
        <f aca="false">H5-I5</f>
        <v>-1018</v>
      </c>
      <c r="N5" s="10" t="n">
        <f aca="false">M5/J5</f>
        <v>-0.0696973846364508</v>
      </c>
      <c r="O5" s="10" t="n">
        <f aca="false">((G5-L5)-(D5-K5))/J5</f>
        <v>0.013624537861153</v>
      </c>
      <c r="P5" s="10" t="n">
        <f aca="false">E5/J5</f>
        <v>1.0309461864987</v>
      </c>
      <c r="Q5" s="11" t="n">
        <v>0.0883085687570864</v>
      </c>
      <c r="R5" s="11" t="n">
        <v>0.330180288319964</v>
      </c>
      <c r="S5" s="11" t="n">
        <v>-0.177868188646029</v>
      </c>
      <c r="T5" s="12" t="n">
        <f aca="false">Q5+(R5*O5)+(S5*P5)</f>
        <v>-0.0905654081877463</v>
      </c>
      <c r="U5" s="13" t="n">
        <f aca="false">N5-T5</f>
        <v>0.0208680235512956</v>
      </c>
      <c r="W5" s="15" t="s">
        <v>25</v>
      </c>
      <c r="X5" s="15" t="n">
        <v>0.402852794062958</v>
      </c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0" t="n">
        <f aca="false">F5</f>
        <v>15329</v>
      </c>
      <c r="K6" s="0" t="n">
        <f aca="false">D5</f>
        <v>2840</v>
      </c>
      <c r="L6" s="0" t="n">
        <v>16332</v>
      </c>
      <c r="M6" s="9" t="n">
        <f aca="false">H6-I6</f>
        <v>-1370</v>
      </c>
      <c r="N6" s="10" t="n">
        <f aca="false">M6/J6</f>
        <v>-0.0893730836975667</v>
      </c>
      <c r="O6" s="10" t="n">
        <f aca="false">((G6-L6)-(D6-K6))/J6</f>
        <v>0.102942135820993</v>
      </c>
      <c r="P6" s="10" t="n">
        <f aca="false">E6/J6</f>
        <v>1.03340074368843</v>
      </c>
      <c r="Q6" s="11" t="n">
        <v>0.0883085687570864</v>
      </c>
      <c r="R6" s="11" t="n">
        <v>0.330180288319964</v>
      </c>
      <c r="S6" s="11" t="n">
        <v>-0.177868188646029</v>
      </c>
      <c r="T6" s="12" t="n">
        <f aca="false">Q6+(R6*O6)+(S6*P6)</f>
        <v>-0.061511085582586</v>
      </c>
      <c r="U6" s="13" t="n">
        <f aca="false">N6-T6</f>
        <v>-0.0278619981149808</v>
      </c>
      <c r="W6" s="15" t="s">
        <v>26</v>
      </c>
      <c r="X6" s="15" t="n">
        <v>0.232239306652374</v>
      </c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0" t="n">
        <f aca="false">F6</f>
        <v>17600</v>
      </c>
      <c r="K7" s="0" t="n">
        <f aca="false">D6</f>
        <v>3162</v>
      </c>
      <c r="L7" s="0" t="n">
        <v>18232</v>
      </c>
      <c r="M7" s="9" t="n">
        <f aca="false">H7-I7</f>
        <v>-1292</v>
      </c>
      <c r="N7" s="10" t="n">
        <f aca="false">M7/J7</f>
        <v>-0.0734090909090909</v>
      </c>
      <c r="O7" s="10" t="n">
        <f aca="false">((G7-L7)-(D7-K7))/J7</f>
        <v>0.0926136363636364</v>
      </c>
      <c r="P7" s="10" t="n">
        <f aca="false">E7/J7</f>
        <v>0.925568181818182</v>
      </c>
      <c r="Q7" s="11" t="n">
        <v>0.0883085687570864</v>
      </c>
      <c r="R7" s="11" t="n">
        <v>0.330180288319964</v>
      </c>
      <c r="S7" s="11" t="n">
        <v>-0.177868188646029</v>
      </c>
      <c r="T7" s="12" t="n">
        <f aca="false">Q7+(R7*O7)+(S7*P7)</f>
        <v>-0.045741370054406</v>
      </c>
      <c r="U7" s="13" t="n">
        <f aca="false">N7-T7</f>
        <v>-0.0276677208546849</v>
      </c>
      <c r="W7" s="15" t="s">
        <v>27</v>
      </c>
      <c r="X7" s="15" t="n">
        <v>0.0322896524577528</v>
      </c>
    </row>
    <row r="8" customFormat="false" ht="15.7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0" t="n">
        <f aca="false">F7</f>
        <v>20708</v>
      </c>
      <c r="K8" s="0" t="n">
        <f aca="false">D7</f>
        <v>3311</v>
      </c>
      <c r="L8" s="0" t="n">
        <v>20011</v>
      </c>
      <c r="M8" s="9" t="n">
        <f aca="false">H8-I8</f>
        <v>-1024</v>
      </c>
      <c r="N8" s="10" t="n">
        <f aca="false">M8/J8</f>
        <v>-0.0494494881205331</v>
      </c>
      <c r="O8" s="10" t="n">
        <f aca="false">((G8-L8)-(D8-K8))/J8</f>
        <v>0.0649990341896851</v>
      </c>
      <c r="P8" s="10" t="n">
        <f aca="false">E8/J8</f>
        <v>0.778781147382654</v>
      </c>
      <c r="Q8" s="11" t="n">
        <v>0.0883085687570864</v>
      </c>
      <c r="R8" s="11" t="n">
        <v>0.330180288319964</v>
      </c>
      <c r="S8" s="11" t="n">
        <v>-0.177868188646029</v>
      </c>
      <c r="T8" s="12" t="n">
        <f aca="false">Q8+(R8*O8)+(S8*P8)</f>
        <v>-0.0287504234302727</v>
      </c>
      <c r="U8" s="13" t="n">
        <f aca="false">N8-T8</f>
        <v>-0.0206990646902604</v>
      </c>
      <c r="W8" s="16" t="s">
        <v>28</v>
      </c>
      <c r="X8" s="16" t="n">
        <v>10</v>
      </c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0" t="n">
        <f aca="false">F8</f>
        <v>20513</v>
      </c>
      <c r="K9" s="0" t="n">
        <f aca="false">D8</f>
        <v>3121</v>
      </c>
      <c r="L9" s="0" t="n">
        <v>21167</v>
      </c>
      <c r="M9" s="9" t="n">
        <f aca="false">H9-I9</f>
        <v>12</v>
      </c>
      <c r="N9" s="10" t="n">
        <f aca="false">M9/J9</f>
        <v>0.000584994881294789</v>
      </c>
      <c r="O9" s="10" t="n">
        <f aca="false">((G9-L9)-(D9-K9))/J9</f>
        <v>0.0740993516306732</v>
      </c>
      <c r="P9" s="10" t="n">
        <f aca="false">E9/J9</f>
        <v>0.829571491249452</v>
      </c>
      <c r="Q9" s="11" t="n">
        <v>0.0883085687570864</v>
      </c>
      <c r="R9" s="11" t="n">
        <v>0.330180288319964</v>
      </c>
      <c r="S9" s="11" t="n">
        <v>-0.177868188646029</v>
      </c>
      <c r="T9" s="12" t="n">
        <f aca="false">Q9+(R9*O9)+(S9*P9)</f>
        <v>-0.0347796644581003</v>
      </c>
      <c r="U9" s="13" t="n">
        <f aca="false">N9-T9</f>
        <v>0.0353646593393951</v>
      </c>
    </row>
    <row r="10" customFormat="false" ht="15.7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0" t="n">
        <f aca="false">F9</f>
        <v>21294</v>
      </c>
      <c r="K10" s="0" t="n">
        <f aca="false">D9</f>
        <v>3357</v>
      </c>
      <c r="L10" s="0" t="n">
        <v>22923</v>
      </c>
      <c r="M10" s="9" t="n">
        <f aca="false">H10-I10</f>
        <v>-179</v>
      </c>
      <c r="N10" s="10" t="n">
        <f aca="false">M10/J10</f>
        <v>-0.00840612379073917</v>
      </c>
      <c r="O10" s="10" t="n">
        <f aca="false">((G10-L10)-(D10-K10))/J10</f>
        <v>0.0617075232459848</v>
      </c>
      <c r="P10" s="10" t="n">
        <f aca="false">E10/J10</f>
        <v>0.863623555931248</v>
      </c>
      <c r="Q10" s="11" t="n">
        <v>0.0883085687570864</v>
      </c>
      <c r="R10" s="11" t="n">
        <v>0.330180288319964</v>
      </c>
      <c r="S10" s="11" t="n">
        <v>-0.177868188646029</v>
      </c>
      <c r="T10" s="12" t="n">
        <f aca="false">Q10+(R10*O10)+(S10*P10)</f>
        <v>-0.0449279809915769</v>
      </c>
      <c r="U10" s="13" t="n">
        <f aca="false">N10-T10</f>
        <v>0.0365218572008377</v>
      </c>
      <c r="W10" s="0" t="s">
        <v>29</v>
      </c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0" t="n">
        <f aca="false">F10</f>
        <v>24694</v>
      </c>
      <c r="K11" s="0" t="n">
        <f aca="false">D10</f>
        <v>3582</v>
      </c>
      <c r="L11" s="0" t="n">
        <v>24462</v>
      </c>
      <c r="M11" s="9" t="n">
        <f aca="false">H11-I11</f>
        <v>-1073</v>
      </c>
      <c r="N11" s="10" t="n">
        <f aca="false">M11/J11</f>
        <v>-0.0434518506519802</v>
      </c>
      <c r="O11" s="10" t="n">
        <f aca="false">((G11-L11)-(D11-K11))/J11</f>
        <v>0.0430873896493075</v>
      </c>
      <c r="P11" s="10" t="n">
        <f aca="false">E11/J11</f>
        <v>0.7618044869199</v>
      </c>
      <c r="Q11" s="11" t="n">
        <v>0.0883085687570864</v>
      </c>
      <c r="R11" s="11" t="n">
        <v>0.330180288319964</v>
      </c>
      <c r="S11" s="11" t="n">
        <v>-0.177868188646029</v>
      </c>
      <c r="T11" s="17" t="n">
        <f aca="false">Q11+(R11*O11)+(S11*P11)</f>
        <v>-0.0329656086964104</v>
      </c>
      <c r="U11" s="18" t="n">
        <f aca="false">N11-T11</f>
        <v>-0.0104862419555698</v>
      </c>
      <c r="W11" s="14"/>
      <c r="X11" s="14" t="s">
        <v>30</v>
      </c>
      <c r="Y11" s="14" t="s">
        <v>31</v>
      </c>
      <c r="Z11" s="14" t="s">
        <v>32</v>
      </c>
      <c r="AA11" s="14" t="s">
        <v>33</v>
      </c>
      <c r="AB11" s="14" t="s">
        <v>34</v>
      </c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0" t="n">
        <v>3360</v>
      </c>
      <c r="E12" s="0" t="n">
        <v>19440</v>
      </c>
      <c r="F12" s="0" t="n">
        <v>27250</v>
      </c>
      <c r="G12" s="0" t="n">
        <v>23123</v>
      </c>
      <c r="H12" s="0" t="n">
        <v>3193</v>
      </c>
      <c r="I12" s="0" t="n">
        <v>4941</v>
      </c>
      <c r="J12" s="0" t="n">
        <f aca="false">F11</f>
        <v>25547</v>
      </c>
      <c r="K12" s="0" t="n">
        <f aca="false">D11</f>
        <v>3325</v>
      </c>
      <c r="L12" s="0" t="n">
        <v>25269</v>
      </c>
      <c r="M12" s="9" t="n">
        <f aca="false">H12-I12</f>
        <v>-1748</v>
      </c>
      <c r="N12" s="10" t="n">
        <f aca="false">M12/J12</f>
        <v>-0.0684229067992328</v>
      </c>
      <c r="O12" s="10" t="n">
        <f aca="false">((G12-L12)-(D12-K12))/J12</f>
        <v>-0.0853720593416057</v>
      </c>
      <c r="P12" s="10" t="n">
        <f aca="false">E12/J12</f>
        <v>0.760950405135632</v>
      </c>
      <c r="Q12" s="11" t="n">
        <v>0.0883085687570864</v>
      </c>
      <c r="R12" s="11" t="n">
        <v>0.330180288319964</v>
      </c>
      <c r="S12" s="11" t="n">
        <v>-0.177868188646029</v>
      </c>
      <c r="T12" s="12" t="n">
        <f aca="false">Q12+(R12*O12)+(S12*P12)</f>
        <v>-0.0752284726217307</v>
      </c>
      <c r="U12" s="19" t="n">
        <f aca="false">N12-T12</f>
        <v>0.0068055658224979</v>
      </c>
      <c r="W12" s="15" t="s">
        <v>35</v>
      </c>
      <c r="X12" s="15" t="n">
        <v>2</v>
      </c>
      <c r="Y12" s="15" t="n">
        <v>0.0049236792891513</v>
      </c>
      <c r="Z12" s="15" t="n">
        <v>0.00246183964457565</v>
      </c>
      <c r="AA12" s="15" t="n">
        <v>2.36120133394546</v>
      </c>
      <c r="AB12" s="15" t="n">
        <v>0.164545085627795</v>
      </c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0" t="n">
        <v>3707</v>
      </c>
      <c r="E13" s="0" t="n">
        <v>20253</v>
      </c>
      <c r="F13" s="0" t="n">
        <v>30156</v>
      </c>
      <c r="G13" s="0" t="n">
        <v>26662</v>
      </c>
      <c r="H13" s="0" t="n">
        <v>4085</v>
      </c>
      <c r="I13" s="0" t="n">
        <v>5174</v>
      </c>
      <c r="J13" s="0" t="n">
        <f aca="false">F12</f>
        <v>27250</v>
      </c>
      <c r="K13" s="0" t="n">
        <f aca="false">D12</f>
        <v>3360</v>
      </c>
      <c r="L13" s="0" t="n">
        <v>23123</v>
      </c>
      <c r="M13" s="9" t="n">
        <f aca="false">H13-I13</f>
        <v>-1089</v>
      </c>
      <c r="N13" s="10" t="n">
        <f aca="false">M13/J13</f>
        <v>-0.0399633027522936</v>
      </c>
      <c r="O13" s="10" t="n">
        <f aca="false">((G13-L13)-(D13-K13))/J13</f>
        <v>0.117137614678899</v>
      </c>
      <c r="P13" s="10" t="n">
        <f aca="false">E13/J13</f>
        <v>0.743229357798165</v>
      </c>
      <c r="Q13" s="11" t="n">
        <v>0.0883085687570864</v>
      </c>
      <c r="R13" s="11" t="n">
        <v>0.330180288319964</v>
      </c>
      <c r="S13" s="11" t="n">
        <v>-0.177868188646029</v>
      </c>
      <c r="T13" s="12" t="n">
        <f aca="false">Q13+(R13*O13)+(S13*P13)</f>
        <v>-0.00521175947523264</v>
      </c>
      <c r="U13" s="19" t="n">
        <f aca="false">N13-T13</f>
        <v>-0.0347515432770609</v>
      </c>
      <c r="W13" s="15" t="s">
        <v>36</v>
      </c>
      <c r="X13" s="15" t="n">
        <v>7</v>
      </c>
      <c r="Y13" s="15" t="n">
        <v>0.00729835159089723</v>
      </c>
      <c r="Z13" s="15" t="n">
        <v>0.00104262165584246</v>
      </c>
      <c r="AA13" s="15"/>
      <c r="AB13" s="15"/>
    </row>
    <row r="14" customFormat="false" ht="15.75" hidden="false" customHeight="false" outlineLevel="0" collapsed="false">
      <c r="S14" s="20"/>
      <c r="U14" s="21"/>
      <c r="W14" s="16" t="s">
        <v>37</v>
      </c>
      <c r="X14" s="16" t="n">
        <v>9</v>
      </c>
      <c r="Y14" s="16" t="n">
        <v>0.0122220308800485</v>
      </c>
      <c r="Z14" s="16"/>
      <c r="AA14" s="16"/>
      <c r="AB14" s="16"/>
    </row>
    <row r="15" customFormat="false" ht="15.75" hidden="false" customHeight="false" outlineLevel="0" collapsed="false">
      <c r="T15" s="0" t="s">
        <v>38</v>
      </c>
      <c r="U15" s="22" t="n">
        <f aca="false">AVERAGE(U2:U11)</f>
        <v>-5.62050406216485E-017</v>
      </c>
    </row>
    <row r="16" customFormat="false" ht="15" hidden="false" customHeight="false" outlineLevel="0" collapsed="false">
      <c r="Q16" s="1" t="n">
        <f aca="false">INTERCEPT(N2:N11,O2:O11)</f>
        <v>-0.0786372261705149</v>
      </c>
      <c r="T16" s="0" t="s">
        <v>39</v>
      </c>
      <c r="U16" s="22" t="n">
        <f aca="false">MIN(U2:U11)</f>
        <v>-0.0278619981149808</v>
      </c>
      <c r="W16" s="14"/>
      <c r="X16" s="14" t="s">
        <v>40</v>
      </c>
      <c r="Y16" s="14" t="s">
        <v>27</v>
      </c>
      <c r="Z16" s="14" t="s">
        <v>41</v>
      </c>
      <c r="AA16" s="14" t="s">
        <v>42</v>
      </c>
      <c r="AB16" s="14" t="s">
        <v>43</v>
      </c>
      <c r="AC16" s="14" t="s">
        <v>44</v>
      </c>
      <c r="AD16" s="14" t="s">
        <v>45</v>
      </c>
      <c r="AE16" s="14" t="s">
        <v>46</v>
      </c>
    </row>
    <row r="17" customFormat="false" ht="15" hidden="false" customHeight="false" outlineLevel="0" collapsed="false">
      <c r="Q17" s="1" t="n">
        <f aca="false">INTERCEPT(N2:N11,O2:O11)</f>
        <v>-0.0786372261705149</v>
      </c>
      <c r="T17" s="0" t="s">
        <v>47</v>
      </c>
      <c r="U17" s="22" t="n">
        <f aca="false">MAX(U2:U11)</f>
        <v>0.0365218572008377</v>
      </c>
      <c r="W17" s="15" t="s">
        <v>48</v>
      </c>
      <c r="X17" s="15" t="n">
        <v>0.0883085687570864</v>
      </c>
      <c r="Y17" s="15" t="n">
        <v>0.100097045842345</v>
      </c>
      <c r="Z17" s="15" t="n">
        <v>0.88222952050128</v>
      </c>
      <c r="AA17" s="15" t="n">
        <v>0.406926015897766</v>
      </c>
      <c r="AB17" s="15" t="n">
        <v>-0.148383333354517</v>
      </c>
      <c r="AC17" s="15" t="n">
        <v>0.325000470868689</v>
      </c>
      <c r="AD17" s="15" t="n">
        <v>-0.148383333354517</v>
      </c>
      <c r="AE17" s="15" t="n">
        <v>0.325000470868689</v>
      </c>
    </row>
    <row r="18" customFormat="false" ht="15" hidden="false" customHeight="false" outlineLevel="0" collapsed="false">
      <c r="Q18" s="1" t="n">
        <f aca="false">INTERCEPT(N2:N11,O2:O11)</f>
        <v>-0.0786372261705149</v>
      </c>
      <c r="W18" s="15" t="s">
        <v>14</v>
      </c>
      <c r="X18" s="15" t="n">
        <v>0.330180288319964</v>
      </c>
      <c r="Y18" s="15" t="n">
        <v>0.296688769214013</v>
      </c>
      <c r="Z18" s="15" t="n">
        <v>1.11288435081205</v>
      </c>
      <c r="AA18" s="15" t="n">
        <v>0.302509591248452</v>
      </c>
      <c r="AB18" s="15" t="n">
        <v>-0.371377170538707</v>
      </c>
      <c r="AC18" s="15" t="n">
        <v>1.03173774717864</v>
      </c>
      <c r="AD18" s="15" t="n">
        <v>-0.371377170538707</v>
      </c>
      <c r="AE18" s="15" t="n">
        <v>1.03173774717864</v>
      </c>
    </row>
    <row r="19" customFormat="false" ht="13.8" hidden="false" customHeight="false" outlineLevel="0" collapsed="false">
      <c r="W19" s="16" t="s">
        <v>15</v>
      </c>
      <c r="X19" s="16" t="n">
        <v>-0.177868188646029</v>
      </c>
      <c r="Y19" s="16" t="n">
        <v>0.104724415414981</v>
      </c>
      <c r="Z19" s="16" t="n">
        <v>-1.69844050158894</v>
      </c>
      <c r="AA19" s="16" t="n">
        <v>0.133230571357436</v>
      </c>
      <c r="AB19" s="16" t="n">
        <v>-0.42550208107017</v>
      </c>
      <c r="AC19" s="16" t="n">
        <v>0.0697657037781126</v>
      </c>
      <c r="AD19" s="16" t="n">
        <v>-0.42550208107017</v>
      </c>
      <c r="AE19" s="16" t="n">
        <v>0.0697657037781126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>
      <c r="N27" s="0" t="s">
        <v>49</v>
      </c>
      <c r="O27" s="0" t="s">
        <v>50</v>
      </c>
      <c r="P27" s="0" t="s">
        <v>51</v>
      </c>
    </row>
    <row r="28" customFormat="false" ht="13.8" hidden="false" customHeight="false" outlineLevel="0" collapsed="false">
      <c r="N28" s="0" t="n">
        <f aca="false">LINEST(N2:N11,O2:P11,1,0)</f>
        <v>-0.177868188646029</v>
      </c>
      <c r="O28" s="0" t="n">
        <f aca="false">N28</f>
        <v>0.330180288319964</v>
      </c>
      <c r="P28" s="0" t="n">
        <f aca="false">N28</f>
        <v>0.0883085687570864</v>
      </c>
    </row>
  </sheetData>
  <mergeCells count="1">
    <mergeCell ref="W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9.71255060728745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7125506072874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  <c r="W1" s="8" t="s">
        <v>21</v>
      </c>
    </row>
    <row r="2" customFormat="false" ht="15.75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24" t="n">
        <f aca="false">M2/J2</f>
        <v>-0.0900869073694623</v>
      </c>
      <c r="O2" s="24" t="n">
        <f aca="false">((G2-L2)-(D2-K2))/J2</f>
        <v>0.0371652653147743</v>
      </c>
      <c r="P2" s="24" t="n">
        <f aca="false">E2/J2</f>
        <v>0.945311947996891</v>
      </c>
      <c r="Q2" s="11" t="n">
        <v>0.0883085687570864</v>
      </c>
      <c r="R2" s="11" t="n">
        <v>0.330180288319964</v>
      </c>
      <c r="S2" s="11" t="n">
        <v>-0.177868188646029</v>
      </c>
      <c r="T2" s="12" t="n">
        <f aca="false">Q2+(R2*O2)+(S2*P2)</f>
        <v>-0.0675611171214494</v>
      </c>
      <c r="U2" s="13" t="n">
        <f aca="false">N2-T2</f>
        <v>-0.0225257902480129</v>
      </c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25" t="n">
        <f aca="false">F2</f>
        <v>13896</v>
      </c>
      <c r="K3" s="25" t="n">
        <f aca="false">D2</f>
        <v>3069</v>
      </c>
      <c r="L3" s="0" t="n">
        <f aca="false">G2</f>
        <v>15659</v>
      </c>
      <c r="M3" s="9" t="n">
        <f aca="false">H3-I3</f>
        <v>-469</v>
      </c>
      <c r="N3" s="24" t="n">
        <f aca="false">M3/J3</f>
        <v>-0.0337507196315486</v>
      </c>
      <c r="O3" s="24" t="n">
        <f aca="false">((G3-L3)-(D3-K3))/J3</f>
        <v>0.0702360391479562</v>
      </c>
      <c r="P3" s="24" t="n">
        <f aca="false">E3/J3</f>
        <v>1.01971790443293</v>
      </c>
      <c r="Q3" s="11" t="n">
        <v>0.0883085687570864</v>
      </c>
      <c r="R3" s="11" t="n">
        <v>0.330180288319964</v>
      </c>
      <c r="S3" s="11" t="n">
        <v>-0.177868188646029</v>
      </c>
      <c r="T3" s="12" t="n">
        <f aca="false">Q3+(R3*O3)+(S3*P3)</f>
        <v>-0.0698762521779987</v>
      </c>
      <c r="U3" s="13" t="n">
        <f aca="false">N3-T3</f>
        <v>0.03612553254645</v>
      </c>
      <c r="W3" s="14" t="s">
        <v>23</v>
      </c>
      <c r="X3" s="14"/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25" t="n">
        <f aca="false">F3</f>
        <v>14522</v>
      </c>
      <c r="K4" s="25" t="n">
        <f aca="false">D3</f>
        <v>3158</v>
      </c>
      <c r="L4" s="0" t="n">
        <f aca="false">G3</f>
        <v>16724</v>
      </c>
      <c r="M4" s="9" t="n">
        <f aca="false">H4-I4</f>
        <v>-1648</v>
      </c>
      <c r="N4" s="24" t="n">
        <f aca="false">M4/J4</f>
        <v>-0.113482991323509</v>
      </c>
      <c r="O4" s="24" t="n">
        <f aca="false">((G4-L4)-(D4-K4))/J4</f>
        <v>-0.0187990634898774</v>
      </c>
      <c r="P4" s="24" t="n">
        <f aca="false">E4/J4</f>
        <v>0.98918881696736</v>
      </c>
      <c r="Q4" s="11" t="n">
        <v>0.0883085687570864</v>
      </c>
      <c r="R4" s="11" t="n">
        <v>0.330180288319964</v>
      </c>
      <c r="S4" s="11" t="n">
        <v>-0.177868188646029</v>
      </c>
      <c r="T4" s="12" t="n">
        <f aca="false">Q4+(R4*O4)+(S4*P4)</f>
        <v>-0.0938437345490389</v>
      </c>
      <c r="U4" s="13" t="n">
        <f aca="false">N4-T4</f>
        <v>-0.0196392567744702</v>
      </c>
      <c r="W4" s="15" t="s">
        <v>24</v>
      </c>
      <c r="X4" s="15" t="n">
        <v>0.634706856795291</v>
      </c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25" t="n">
        <f aca="false">F4</f>
        <v>14606</v>
      </c>
      <c r="K5" s="25" t="n">
        <f aca="false">D4</f>
        <v>2786</v>
      </c>
      <c r="L5" s="0" t="n">
        <f aca="false">G4</f>
        <v>16079</v>
      </c>
      <c r="M5" s="9" t="n">
        <f aca="false">H5-I5</f>
        <v>-1018</v>
      </c>
      <c r="N5" s="24" t="n">
        <f aca="false">M5/J5</f>
        <v>-0.0696973846364508</v>
      </c>
      <c r="O5" s="24" t="n">
        <f aca="false">((G5-L5)-(D5-K5))/J5</f>
        <v>0.013624537861153</v>
      </c>
      <c r="P5" s="24" t="n">
        <f aca="false">E5/J5</f>
        <v>1.0309461864987</v>
      </c>
      <c r="Q5" s="11" t="n">
        <v>0.0883085687570864</v>
      </c>
      <c r="R5" s="11" t="n">
        <v>0.330180288319964</v>
      </c>
      <c r="S5" s="11" t="n">
        <v>-0.177868188646029</v>
      </c>
      <c r="T5" s="12" t="n">
        <f aca="false">Q5+(R5*O5)+(S5*P5)</f>
        <v>-0.0905654081877463</v>
      </c>
      <c r="U5" s="13" t="n">
        <f aca="false">N5-T5</f>
        <v>0.0208680235512956</v>
      </c>
      <c r="W5" s="15" t="s">
        <v>25</v>
      </c>
      <c r="X5" s="15" t="n">
        <v>0.402852794062958</v>
      </c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25" t="n">
        <f aca="false">F5</f>
        <v>15329</v>
      </c>
      <c r="K6" s="25" t="n">
        <f aca="false">D5</f>
        <v>2840</v>
      </c>
      <c r="L6" s="0" t="n">
        <f aca="false">G5</f>
        <v>16332</v>
      </c>
      <c r="M6" s="9" t="n">
        <f aca="false">H6-I6</f>
        <v>-1370</v>
      </c>
      <c r="N6" s="24" t="n">
        <f aca="false">M6/J6</f>
        <v>-0.0893730836975667</v>
      </c>
      <c r="O6" s="24" t="n">
        <f aca="false">((G6-L6)-(D6-K6))/J6</f>
        <v>0.102942135820993</v>
      </c>
      <c r="P6" s="24" t="n">
        <f aca="false">E6/J6</f>
        <v>1.03340074368843</v>
      </c>
      <c r="Q6" s="11" t="n">
        <v>0.0883085687570864</v>
      </c>
      <c r="R6" s="11" t="n">
        <v>0.330180288319964</v>
      </c>
      <c r="S6" s="11" t="n">
        <v>-0.177868188646029</v>
      </c>
      <c r="T6" s="12" t="n">
        <f aca="false">Q6+(R6*O6)+(S6*P6)</f>
        <v>-0.061511085582586</v>
      </c>
      <c r="U6" s="13" t="n">
        <f aca="false">N6-T6</f>
        <v>-0.0278619981149808</v>
      </c>
      <c r="W6" s="15" t="s">
        <v>26</v>
      </c>
      <c r="X6" s="15" t="n">
        <v>0.232239306652374</v>
      </c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25" t="n">
        <f aca="false">F6</f>
        <v>17600</v>
      </c>
      <c r="K7" s="25" t="n">
        <f aca="false">D6</f>
        <v>3162</v>
      </c>
      <c r="L7" s="0" t="n">
        <f aca="false">G6</f>
        <v>18232</v>
      </c>
      <c r="M7" s="9" t="n">
        <f aca="false">H7-I7</f>
        <v>-1292</v>
      </c>
      <c r="N7" s="24" t="n">
        <f aca="false">M7/J7</f>
        <v>-0.0734090909090909</v>
      </c>
      <c r="O7" s="24" t="n">
        <f aca="false">((G7-L7)-(D7-K7))/J7</f>
        <v>0.0926136363636364</v>
      </c>
      <c r="P7" s="24" t="n">
        <f aca="false">E7/J7</f>
        <v>0.925568181818182</v>
      </c>
      <c r="Q7" s="11" t="n">
        <v>0.0883085687570864</v>
      </c>
      <c r="R7" s="11" t="n">
        <v>0.330180288319964</v>
      </c>
      <c r="S7" s="11" t="n">
        <v>-0.177868188646029</v>
      </c>
      <c r="T7" s="12" t="n">
        <f aca="false">Q7+(R7*O7)+(S7*P7)</f>
        <v>-0.045741370054406</v>
      </c>
      <c r="U7" s="13" t="n">
        <f aca="false">N7-T7</f>
        <v>-0.0276677208546849</v>
      </c>
      <c r="W7" s="15" t="s">
        <v>27</v>
      </c>
      <c r="X7" s="15" t="n">
        <v>0.0322896524577528</v>
      </c>
    </row>
    <row r="8" customFormat="false" ht="15.7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25" t="n">
        <f aca="false">F7</f>
        <v>20708</v>
      </c>
      <c r="K8" s="25" t="n">
        <f aca="false">D7</f>
        <v>3311</v>
      </c>
      <c r="L8" s="0" t="n">
        <f aca="false">G7</f>
        <v>20011</v>
      </c>
      <c r="M8" s="9" t="n">
        <f aca="false">H8-I8</f>
        <v>-1024</v>
      </c>
      <c r="N8" s="24" t="n">
        <f aca="false">M8/J8</f>
        <v>-0.0494494881205331</v>
      </c>
      <c r="O8" s="24" t="n">
        <f aca="false">((G8-L8)-(D8-K8))/J8</f>
        <v>0.0649990341896851</v>
      </c>
      <c r="P8" s="24" t="n">
        <f aca="false">E8/J8</f>
        <v>0.778781147382654</v>
      </c>
      <c r="Q8" s="11" t="n">
        <v>0.0883085687570864</v>
      </c>
      <c r="R8" s="11" t="n">
        <v>0.330180288319964</v>
      </c>
      <c r="S8" s="11" t="n">
        <v>-0.177868188646029</v>
      </c>
      <c r="T8" s="12" t="n">
        <f aca="false">Q8+(R8*O8)+(S8*P8)</f>
        <v>-0.0287504234302727</v>
      </c>
      <c r="U8" s="13" t="n">
        <f aca="false">N8-T8</f>
        <v>-0.0206990646902604</v>
      </c>
      <c r="W8" s="16" t="s">
        <v>28</v>
      </c>
      <c r="X8" s="16" t="n">
        <v>10</v>
      </c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25" t="n">
        <f aca="false">F8</f>
        <v>20513</v>
      </c>
      <c r="K9" s="25" t="n">
        <f aca="false">D8</f>
        <v>3121</v>
      </c>
      <c r="L9" s="0" t="n">
        <f aca="false">G8</f>
        <v>21167</v>
      </c>
      <c r="M9" s="9" t="n">
        <f aca="false">H9-I9</f>
        <v>12</v>
      </c>
      <c r="N9" s="24" t="n">
        <f aca="false">M9/J9</f>
        <v>0.000584994881294789</v>
      </c>
      <c r="O9" s="24" t="n">
        <f aca="false">((G9-L9)-(D9-K9))/J9</f>
        <v>0.0740993516306732</v>
      </c>
      <c r="P9" s="24" t="n">
        <f aca="false">E9/J9</f>
        <v>0.829571491249452</v>
      </c>
      <c r="Q9" s="11" t="n">
        <v>0.0883085687570864</v>
      </c>
      <c r="R9" s="11" t="n">
        <v>0.330180288319964</v>
      </c>
      <c r="S9" s="11" t="n">
        <v>-0.177868188646029</v>
      </c>
      <c r="T9" s="12" t="n">
        <f aca="false">Q9+(R9*O9)+(S9*P9)</f>
        <v>-0.0347796644581003</v>
      </c>
      <c r="U9" s="13" t="n">
        <f aca="false">N9-T9</f>
        <v>0.0353646593393951</v>
      </c>
    </row>
    <row r="10" customFormat="false" ht="15.7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25" t="n">
        <f aca="false">F9</f>
        <v>21294</v>
      </c>
      <c r="K10" s="25" t="n">
        <f aca="false">D9</f>
        <v>3357</v>
      </c>
      <c r="L10" s="0" t="n">
        <f aca="false">G9</f>
        <v>22923</v>
      </c>
      <c r="M10" s="9" t="n">
        <f aca="false">H10-I10</f>
        <v>-179</v>
      </c>
      <c r="N10" s="24" t="n">
        <f aca="false">M10/J10</f>
        <v>-0.00840612379073917</v>
      </c>
      <c r="O10" s="24" t="n">
        <f aca="false">((G10-L10)-(D10-K10))/J10</f>
        <v>0.0617075232459848</v>
      </c>
      <c r="P10" s="24" t="n">
        <f aca="false">E10/J10</f>
        <v>0.863623555931248</v>
      </c>
      <c r="Q10" s="11" t="n">
        <v>0.0883085687570864</v>
      </c>
      <c r="R10" s="11" t="n">
        <v>0.330180288319964</v>
      </c>
      <c r="S10" s="11" t="n">
        <v>-0.177868188646029</v>
      </c>
      <c r="T10" s="12" t="n">
        <f aca="false">Q10+(R10*O10)+(S10*P10)</f>
        <v>-0.0449279809915769</v>
      </c>
      <c r="U10" s="13" t="n">
        <f aca="false">N10-T10</f>
        <v>0.0365218572008377</v>
      </c>
      <c r="W10" s="0" t="s">
        <v>29</v>
      </c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25" t="n">
        <f aca="false">F10</f>
        <v>24694</v>
      </c>
      <c r="K11" s="25" t="n">
        <f aca="false">D10</f>
        <v>3582</v>
      </c>
      <c r="L11" s="0" t="n">
        <f aca="false">G10</f>
        <v>24462</v>
      </c>
      <c r="M11" s="9" t="n">
        <f aca="false">H11-I11</f>
        <v>-1073</v>
      </c>
      <c r="N11" s="24" t="n">
        <f aca="false">M11/J11</f>
        <v>-0.0434518506519802</v>
      </c>
      <c r="O11" s="24" t="n">
        <f aca="false">((G11-L11)-(D11-K11))/J11</f>
        <v>0.0430873896493075</v>
      </c>
      <c r="P11" s="24" t="n">
        <f aca="false">E11/J11</f>
        <v>0.7618044869199</v>
      </c>
      <c r="Q11" s="11" t="n">
        <v>0.0883085687570864</v>
      </c>
      <c r="R11" s="11" t="n">
        <v>0.330180288319964</v>
      </c>
      <c r="S11" s="11" t="n">
        <v>-0.177868188646029</v>
      </c>
      <c r="T11" s="17" t="n">
        <f aca="false">Q11+(R11*O11)+(S11*P11)</f>
        <v>-0.0329656086964104</v>
      </c>
      <c r="U11" s="18" t="n">
        <f aca="false">N11-T11</f>
        <v>-0.0104862419555698</v>
      </c>
      <c r="W11" s="14"/>
      <c r="X11" s="14" t="s">
        <v>30</v>
      </c>
      <c r="Y11" s="14" t="s">
        <v>31</v>
      </c>
      <c r="Z11" s="14" t="s">
        <v>32</v>
      </c>
      <c r="AA11" s="14" t="s">
        <v>33</v>
      </c>
      <c r="AB11" s="14" t="s">
        <v>34</v>
      </c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26" t="n">
        <v>3667.69230769231</v>
      </c>
      <c r="E12" s="25" t="n">
        <v>19440</v>
      </c>
      <c r="F12" s="26" t="n">
        <v>28634.6153846154</v>
      </c>
      <c r="G12" s="25" t="n">
        <v>23123</v>
      </c>
      <c r="H12" s="26" t="n">
        <v>4493</v>
      </c>
      <c r="I12" s="25" t="n">
        <v>4941</v>
      </c>
      <c r="J12" s="25" t="n">
        <f aca="false">F11</f>
        <v>25547</v>
      </c>
      <c r="K12" s="25" t="n">
        <f aca="false">D11</f>
        <v>3325</v>
      </c>
      <c r="L12" s="0" t="n">
        <f aca="false">G11</f>
        <v>25269</v>
      </c>
      <c r="M12" s="9" t="n">
        <f aca="false">H12-I12</f>
        <v>-448</v>
      </c>
      <c r="N12" s="24" t="n">
        <f aca="false">M12/J12</f>
        <v>-0.0175363056327553</v>
      </c>
      <c r="O12" s="24" t="n">
        <f aca="false">((G12-L12)-(D12-K12))/J12</f>
        <v>-0.0974162252981684</v>
      </c>
      <c r="P12" s="24" t="n">
        <f aca="false">E12/J12</f>
        <v>0.760950405135632</v>
      </c>
      <c r="Q12" s="11" t="n">
        <v>0.0883085687570864</v>
      </c>
      <c r="R12" s="11" t="n">
        <v>0.330180288319964</v>
      </c>
      <c r="S12" s="11" t="n">
        <v>-0.177868188646029</v>
      </c>
      <c r="T12" s="12" t="n">
        <f aca="false">Q12+(R12*O12)+(S12*P12)</f>
        <v>-0.079205218809842</v>
      </c>
      <c r="U12" s="19" t="n">
        <f aca="false">N12-T12</f>
        <v>0.0616689131770867</v>
      </c>
      <c r="V12" s="21"/>
      <c r="W12" s="15" t="s">
        <v>35</v>
      </c>
      <c r="X12" s="15" t="n">
        <v>2</v>
      </c>
      <c r="Y12" s="15" t="n">
        <v>0.0049236792891513</v>
      </c>
      <c r="Z12" s="15" t="n">
        <v>0.00246183964457565</v>
      </c>
      <c r="AA12" s="15" t="n">
        <v>2.36120133394546</v>
      </c>
      <c r="AB12" s="15" t="n">
        <v>0.164545085627795</v>
      </c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25" t="n">
        <v>3707</v>
      </c>
      <c r="E13" s="25" t="n">
        <v>20253</v>
      </c>
      <c r="F13" s="25" t="n">
        <v>30156</v>
      </c>
      <c r="G13" s="25" t="n">
        <v>26662</v>
      </c>
      <c r="H13" s="25" t="n">
        <v>4085</v>
      </c>
      <c r="I13" s="25" t="n">
        <v>5174</v>
      </c>
      <c r="J13" s="26" t="n">
        <f aca="false">F12</f>
        <v>28634.6153846154</v>
      </c>
      <c r="K13" s="26" t="n">
        <f aca="false">D12</f>
        <v>3667.69230769231</v>
      </c>
      <c r="L13" s="0" t="n">
        <f aca="false">G12</f>
        <v>23123</v>
      </c>
      <c r="M13" s="9" t="n">
        <f aca="false">H13-I13</f>
        <v>-1089</v>
      </c>
      <c r="N13" s="24" t="n">
        <f aca="false">M13/J13</f>
        <v>-0.0380308932169241</v>
      </c>
      <c r="O13" s="24" t="n">
        <f aca="false">((G13-L13)-(D13-K13))/J13</f>
        <v>0.122218938885158</v>
      </c>
      <c r="P13" s="24" t="n">
        <f aca="false">E13/J13</f>
        <v>0.70729079919409</v>
      </c>
      <c r="Q13" s="11" t="n">
        <v>0.0883085687570864</v>
      </c>
      <c r="R13" s="11" t="n">
        <v>0.330180288319964</v>
      </c>
      <c r="S13" s="11" t="n">
        <v>-0.177868188646029</v>
      </c>
      <c r="T13" s="12" t="n">
        <f aca="false">Q13+(R13*O13)+(S13*P13)</f>
        <v>0.00285831993769306</v>
      </c>
      <c r="U13" s="19" t="n">
        <f aca="false">N13-T13</f>
        <v>-0.0408892131546172</v>
      </c>
      <c r="V13" s="21"/>
      <c r="W13" s="15" t="s">
        <v>36</v>
      </c>
      <c r="X13" s="15" t="n">
        <v>7</v>
      </c>
      <c r="Y13" s="15" t="n">
        <v>0.00729835159089723</v>
      </c>
      <c r="Z13" s="15" t="n">
        <v>0.00104262165584246</v>
      </c>
      <c r="AA13" s="15"/>
      <c r="AB13" s="15"/>
    </row>
    <row r="14" customFormat="false" ht="15.75" hidden="false" customHeight="false" outlineLevel="0" collapsed="false">
      <c r="Q14" s="0"/>
      <c r="R14" s="0"/>
      <c r="S14" s="20"/>
      <c r="U14" s="21"/>
      <c r="W14" s="16" t="s">
        <v>37</v>
      </c>
      <c r="X14" s="16" t="n">
        <v>9</v>
      </c>
      <c r="Y14" s="16" t="n">
        <v>0.0122220308800485</v>
      </c>
      <c r="Z14" s="16"/>
      <c r="AA14" s="16"/>
      <c r="AB14" s="16"/>
    </row>
    <row r="15" customFormat="false" ht="15.75" hidden="false" customHeight="false" outlineLevel="0" collapsed="false">
      <c r="Q15" s="0"/>
      <c r="R15" s="0"/>
      <c r="S15" s="0"/>
      <c r="T15" s="0" t="s">
        <v>38</v>
      </c>
      <c r="U15" s="22" t="n">
        <f aca="false">AVERAGE(U2:U11)</f>
        <v>-5.48172618408671E-017</v>
      </c>
    </row>
    <row r="16" customFormat="false" ht="15" hidden="false" customHeight="false" outlineLevel="0" collapsed="false">
      <c r="Q16" s="0"/>
      <c r="R16" s="0"/>
      <c r="S16" s="0"/>
      <c r="T16" s="0" t="s">
        <v>39</v>
      </c>
      <c r="U16" s="22" t="n">
        <f aca="false">MIN(U2:U11)</f>
        <v>-0.0278619981149808</v>
      </c>
      <c r="W16" s="14"/>
      <c r="X16" s="14" t="s">
        <v>40</v>
      </c>
      <c r="Y16" s="14" t="s">
        <v>27</v>
      </c>
      <c r="Z16" s="14" t="s">
        <v>41</v>
      </c>
      <c r="AA16" s="14" t="s">
        <v>42</v>
      </c>
      <c r="AB16" s="14" t="s">
        <v>43</v>
      </c>
      <c r="AC16" s="14" t="s">
        <v>44</v>
      </c>
      <c r="AD16" s="14" t="s">
        <v>45</v>
      </c>
      <c r="AE16" s="14" t="s">
        <v>46</v>
      </c>
    </row>
    <row r="17" customFormat="false" ht="15" hidden="false" customHeight="false" outlineLevel="0" collapsed="false">
      <c r="Q17" s="0"/>
      <c r="R17" s="0"/>
      <c r="S17" s="0"/>
      <c r="T17" s="0" t="s">
        <v>47</v>
      </c>
      <c r="U17" s="22" t="n">
        <f aca="false">MAX(U2:U11)</f>
        <v>0.0365218572008377</v>
      </c>
      <c r="W17" s="15" t="s">
        <v>48</v>
      </c>
      <c r="X17" s="15" t="n">
        <v>0.0883085687570864</v>
      </c>
      <c r="Y17" s="15" t="n">
        <v>0.100097045842345</v>
      </c>
      <c r="Z17" s="15" t="n">
        <v>0.88222952050128</v>
      </c>
      <c r="AA17" s="15" t="n">
        <v>0.406926015897766</v>
      </c>
      <c r="AB17" s="15" t="n">
        <v>-0.148383333354517</v>
      </c>
      <c r="AC17" s="15" t="n">
        <v>0.325000470868689</v>
      </c>
      <c r="AD17" s="15" t="n">
        <v>-0.148383333354517</v>
      </c>
      <c r="AE17" s="15" t="n">
        <v>0.325000470868689</v>
      </c>
    </row>
    <row r="18" customFormat="false" ht="15" hidden="false" customHeight="false" outlineLevel="0" collapsed="false">
      <c r="Q18" s="0"/>
      <c r="R18" s="0"/>
      <c r="S18" s="0"/>
      <c r="W18" s="15" t="s">
        <v>52</v>
      </c>
      <c r="X18" s="15" t="n">
        <v>0.330180288319964</v>
      </c>
      <c r="Y18" s="15" t="n">
        <v>0.296688769214013</v>
      </c>
      <c r="Z18" s="15" t="n">
        <v>1.11288435081205</v>
      </c>
      <c r="AA18" s="15" t="n">
        <v>0.302509591248452</v>
      </c>
      <c r="AB18" s="15" t="n">
        <v>-0.371377170538707</v>
      </c>
      <c r="AC18" s="15" t="n">
        <v>1.03173774717864</v>
      </c>
      <c r="AD18" s="15" t="n">
        <v>-0.371377170538707</v>
      </c>
      <c r="AE18" s="15" t="n">
        <v>1.03173774717864</v>
      </c>
    </row>
    <row r="19" customFormat="false" ht="15.75" hidden="false" customHeight="false" outlineLevel="0" collapsed="false">
      <c r="Q19" s="0"/>
      <c r="R19" s="0"/>
      <c r="S19" s="0"/>
      <c r="W19" s="16" t="s">
        <v>53</v>
      </c>
      <c r="X19" s="16" t="n">
        <v>-0.177868188646029</v>
      </c>
      <c r="Y19" s="16" t="n">
        <v>0.104724415414981</v>
      </c>
      <c r="Z19" s="16" t="n">
        <v>-1.69844050158894</v>
      </c>
      <c r="AA19" s="16" t="n">
        <v>0.133230571357436</v>
      </c>
      <c r="AB19" s="16" t="n">
        <v>-0.42550208107017</v>
      </c>
      <c r="AC19" s="16" t="n">
        <v>0.0697657037781126</v>
      </c>
      <c r="AD19" s="16" t="n">
        <v>-0.42550208107017</v>
      </c>
      <c r="AE19" s="16" t="n">
        <v>0.0697657037781126</v>
      </c>
    </row>
    <row r="20" customFormat="false" ht="15" hidden="false" customHeight="false" outlineLevel="0" collapsed="false">
      <c r="Q20" s="0"/>
      <c r="R20" s="0"/>
      <c r="S20" s="0"/>
    </row>
    <row r="22" customFormat="false" ht="15" hidden="false" customHeight="false" outlineLevel="0" collapsed="false">
      <c r="A22" s="0" t="s">
        <v>54</v>
      </c>
      <c r="D22" s="0" t="n">
        <v>3360</v>
      </c>
      <c r="F22" s="0" t="n">
        <v>27250</v>
      </c>
      <c r="H22" s="0" t="n">
        <v>3193</v>
      </c>
      <c r="O22" s="22"/>
      <c r="P22" s="22"/>
      <c r="Q22" s="27"/>
      <c r="R22" s="20"/>
      <c r="S22" s="20"/>
      <c r="U22" s="22"/>
    </row>
    <row r="23" customFormat="false" ht="15" hidden="false" customHeight="false" outlineLevel="0" collapsed="false">
      <c r="A23" s="0" t="s">
        <v>55</v>
      </c>
      <c r="D23" s="25" t="n">
        <f aca="false">H23/0.65</f>
        <v>307.692307692308</v>
      </c>
      <c r="E23" s="25"/>
      <c r="F23" s="25" t="n">
        <f aca="false">H23/0.65</f>
        <v>307.692307692308</v>
      </c>
      <c r="G23" s="25"/>
      <c r="H23" s="25" t="n">
        <v>200</v>
      </c>
    </row>
    <row r="24" customFormat="false" ht="15" hidden="false" customHeight="false" outlineLevel="0" collapsed="false">
      <c r="A24" s="0" t="s">
        <v>56</v>
      </c>
      <c r="D24" s="25"/>
      <c r="E24" s="25"/>
      <c r="F24" s="25" t="n">
        <f aca="false">H24/0.65</f>
        <v>1076.92307692308</v>
      </c>
      <c r="G24" s="25"/>
      <c r="H24" s="25" t="n">
        <v>700</v>
      </c>
    </row>
    <row r="25" customFormat="false" ht="15" hidden="false" customHeight="false" outlineLevel="0" collapsed="false">
      <c r="A25" s="0" t="s">
        <v>57</v>
      </c>
      <c r="D25" s="25"/>
      <c r="E25" s="25"/>
      <c r="F25" s="25"/>
      <c r="G25" s="25"/>
      <c r="H25" s="25" t="n">
        <v>400</v>
      </c>
      <c r="V25" s="22"/>
    </row>
    <row r="26" customFormat="false" ht="15" hidden="false" customHeight="false" outlineLevel="0" collapsed="false">
      <c r="A26" s="0" t="s">
        <v>58</v>
      </c>
      <c r="D26" s="26" t="n">
        <f aca="false">SUM(D22:D25)</f>
        <v>3667.69230769231</v>
      </c>
      <c r="E26" s="25"/>
      <c r="F26" s="26" t="n">
        <f aca="false">SUM(F22:F25)</f>
        <v>28634.6153846154</v>
      </c>
      <c r="G26" s="25"/>
      <c r="H26" s="26" t="n">
        <f aca="false">SUM(H22:H25)</f>
        <v>4493</v>
      </c>
    </row>
  </sheetData>
  <mergeCells count="1">
    <mergeCell ref="W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9.71255060728745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7125506072874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  <c r="W1" s="8" t="s">
        <v>21</v>
      </c>
    </row>
    <row r="2" customFormat="false" ht="15.75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24" t="n">
        <f aca="false">M2/J2</f>
        <v>-0.0900869073694623</v>
      </c>
      <c r="O2" s="24" t="n">
        <f aca="false">((G2-L2)-(D2-K2))/J2</f>
        <v>0.0371652653147743</v>
      </c>
      <c r="P2" s="24" t="n">
        <f aca="false">E2/J2</f>
        <v>0.945311947996891</v>
      </c>
      <c r="Q2" s="11" t="n">
        <v>0.0883085687570864</v>
      </c>
      <c r="R2" s="11" t="n">
        <v>0.330180288319964</v>
      </c>
      <c r="S2" s="11" t="n">
        <v>-0.177868188646029</v>
      </c>
      <c r="T2" s="12" t="n">
        <f aca="false">Q2+(R2*O2)+(S2*P2)</f>
        <v>-0.0675611171214494</v>
      </c>
      <c r="U2" s="13" t="n">
        <f aca="false">N2-T2</f>
        <v>-0.0225257902480129</v>
      </c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0" t="n">
        <f aca="false">F2</f>
        <v>13896</v>
      </c>
      <c r="K3" s="0" t="n">
        <f aca="false">D2</f>
        <v>3069</v>
      </c>
      <c r="L3" s="0" t="n">
        <f aca="false">G2</f>
        <v>15659</v>
      </c>
      <c r="M3" s="9" t="n">
        <f aca="false">H3-I3</f>
        <v>-469</v>
      </c>
      <c r="N3" s="24" t="n">
        <f aca="false">M3/J3</f>
        <v>-0.0337507196315486</v>
      </c>
      <c r="O3" s="24" t="n">
        <f aca="false">((G3-L3)-(D3-K3))/J3</f>
        <v>0.0702360391479562</v>
      </c>
      <c r="P3" s="24" t="n">
        <f aca="false">E3/J3</f>
        <v>1.01971790443293</v>
      </c>
      <c r="Q3" s="11" t="n">
        <v>0.0883085687570864</v>
      </c>
      <c r="R3" s="11" t="n">
        <v>0.330180288319964</v>
      </c>
      <c r="S3" s="11" t="n">
        <v>-0.177868188646029</v>
      </c>
      <c r="T3" s="12" t="n">
        <f aca="false">Q3+(R3*O3)+(S3*P3)</f>
        <v>-0.0698762521779987</v>
      </c>
      <c r="U3" s="13" t="n">
        <f aca="false">N3-T3</f>
        <v>0.03612553254645</v>
      </c>
      <c r="W3" s="14" t="s">
        <v>23</v>
      </c>
      <c r="X3" s="14"/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0" t="n">
        <f aca="false">F3</f>
        <v>14522</v>
      </c>
      <c r="K4" s="0" t="n">
        <f aca="false">D3</f>
        <v>3158</v>
      </c>
      <c r="L4" s="0" t="n">
        <f aca="false">G3</f>
        <v>16724</v>
      </c>
      <c r="M4" s="9" t="n">
        <f aca="false">H4-I4</f>
        <v>-1648</v>
      </c>
      <c r="N4" s="24" t="n">
        <f aca="false">M4/J4</f>
        <v>-0.113482991323509</v>
      </c>
      <c r="O4" s="24" t="n">
        <f aca="false">((G4-L4)-(D4-K4))/J4</f>
        <v>-0.0187990634898774</v>
      </c>
      <c r="P4" s="24" t="n">
        <f aca="false">E4/J4</f>
        <v>0.98918881696736</v>
      </c>
      <c r="Q4" s="11" t="n">
        <v>0.0883085687570864</v>
      </c>
      <c r="R4" s="11" t="n">
        <v>0.330180288319964</v>
      </c>
      <c r="S4" s="11" t="n">
        <v>-0.177868188646029</v>
      </c>
      <c r="T4" s="12" t="n">
        <f aca="false">Q4+(R4*O4)+(S4*P4)</f>
        <v>-0.0938437345490389</v>
      </c>
      <c r="U4" s="13" t="n">
        <f aca="false">N4-T4</f>
        <v>-0.0196392567744702</v>
      </c>
      <c r="W4" s="15" t="s">
        <v>24</v>
      </c>
      <c r="X4" s="15" t="n">
        <v>0.634706856795291</v>
      </c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0" t="n">
        <f aca="false">F4</f>
        <v>14606</v>
      </c>
      <c r="K5" s="0" t="n">
        <f aca="false">D4</f>
        <v>2786</v>
      </c>
      <c r="L5" s="0" t="n">
        <f aca="false">G4</f>
        <v>16079</v>
      </c>
      <c r="M5" s="9" t="n">
        <f aca="false">H5-I5</f>
        <v>-1018</v>
      </c>
      <c r="N5" s="24" t="n">
        <f aca="false">M5/J5</f>
        <v>-0.0696973846364508</v>
      </c>
      <c r="O5" s="24" t="n">
        <f aca="false">((G5-L5)-(D5-K5))/J5</f>
        <v>0.013624537861153</v>
      </c>
      <c r="P5" s="24" t="n">
        <f aca="false">E5/J5</f>
        <v>1.0309461864987</v>
      </c>
      <c r="Q5" s="11" t="n">
        <v>0.0883085687570864</v>
      </c>
      <c r="R5" s="11" t="n">
        <v>0.330180288319964</v>
      </c>
      <c r="S5" s="11" t="n">
        <v>-0.177868188646029</v>
      </c>
      <c r="T5" s="12" t="n">
        <f aca="false">Q5+(R5*O5)+(S5*P5)</f>
        <v>-0.0905654081877463</v>
      </c>
      <c r="U5" s="13" t="n">
        <f aca="false">N5-T5</f>
        <v>0.0208680235512956</v>
      </c>
      <c r="W5" s="15" t="s">
        <v>25</v>
      </c>
      <c r="X5" s="15" t="n">
        <v>0.402852794062958</v>
      </c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0" t="n">
        <f aca="false">F5</f>
        <v>15329</v>
      </c>
      <c r="K6" s="0" t="n">
        <f aca="false">D5</f>
        <v>2840</v>
      </c>
      <c r="L6" s="0" t="n">
        <f aca="false">G5</f>
        <v>16332</v>
      </c>
      <c r="M6" s="9" t="n">
        <f aca="false">H6-I6</f>
        <v>-1370</v>
      </c>
      <c r="N6" s="24" t="n">
        <f aca="false">M6/J6</f>
        <v>-0.0893730836975667</v>
      </c>
      <c r="O6" s="24" t="n">
        <f aca="false">((G6-L6)-(D6-K6))/J6</f>
        <v>0.102942135820993</v>
      </c>
      <c r="P6" s="24" t="n">
        <f aca="false">E6/J6</f>
        <v>1.03340074368843</v>
      </c>
      <c r="Q6" s="11" t="n">
        <v>0.0883085687570864</v>
      </c>
      <c r="R6" s="11" t="n">
        <v>0.330180288319964</v>
      </c>
      <c r="S6" s="11" t="n">
        <v>-0.177868188646029</v>
      </c>
      <c r="T6" s="12" t="n">
        <f aca="false">Q6+(R6*O6)+(S6*P6)</f>
        <v>-0.061511085582586</v>
      </c>
      <c r="U6" s="13" t="n">
        <f aca="false">N6-T6</f>
        <v>-0.0278619981149808</v>
      </c>
      <c r="W6" s="15" t="s">
        <v>26</v>
      </c>
      <c r="X6" s="15" t="n">
        <v>0.232239306652374</v>
      </c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0" t="n">
        <f aca="false">F6</f>
        <v>17600</v>
      </c>
      <c r="K7" s="0" t="n">
        <f aca="false">D6</f>
        <v>3162</v>
      </c>
      <c r="L7" s="0" t="n">
        <f aca="false">G6</f>
        <v>18232</v>
      </c>
      <c r="M7" s="9" t="n">
        <f aca="false">H7-I7</f>
        <v>-1292</v>
      </c>
      <c r="N7" s="24" t="n">
        <f aca="false">M7/J7</f>
        <v>-0.0734090909090909</v>
      </c>
      <c r="O7" s="24" t="n">
        <f aca="false">((G7-L7)-(D7-K7))/J7</f>
        <v>0.0926136363636364</v>
      </c>
      <c r="P7" s="24" t="n">
        <f aca="false">E7/J7</f>
        <v>0.925568181818182</v>
      </c>
      <c r="Q7" s="11" t="n">
        <v>0.0883085687570864</v>
      </c>
      <c r="R7" s="11" t="n">
        <v>0.330180288319964</v>
      </c>
      <c r="S7" s="11" t="n">
        <v>-0.177868188646029</v>
      </c>
      <c r="T7" s="12" t="n">
        <f aca="false">Q7+(R7*O7)+(S7*P7)</f>
        <v>-0.045741370054406</v>
      </c>
      <c r="U7" s="13" t="n">
        <f aca="false">N7-T7</f>
        <v>-0.0276677208546849</v>
      </c>
      <c r="W7" s="15" t="s">
        <v>27</v>
      </c>
      <c r="X7" s="15" t="n">
        <v>0.0322896524577528</v>
      </c>
    </row>
    <row r="8" customFormat="false" ht="15.7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0" t="n">
        <f aca="false">F7</f>
        <v>20708</v>
      </c>
      <c r="K8" s="0" t="n">
        <f aca="false">D7</f>
        <v>3311</v>
      </c>
      <c r="L8" s="0" t="n">
        <f aca="false">G7</f>
        <v>20011</v>
      </c>
      <c r="M8" s="9" t="n">
        <f aca="false">H8-I8</f>
        <v>-1024</v>
      </c>
      <c r="N8" s="24" t="n">
        <f aca="false">M8/J8</f>
        <v>-0.0494494881205331</v>
      </c>
      <c r="O8" s="24" t="n">
        <f aca="false">((G8-L8)-(D8-K8))/J8</f>
        <v>0.0649990341896851</v>
      </c>
      <c r="P8" s="24" t="n">
        <f aca="false">E8/J8</f>
        <v>0.778781147382654</v>
      </c>
      <c r="Q8" s="11" t="n">
        <v>0.0883085687570864</v>
      </c>
      <c r="R8" s="11" t="n">
        <v>0.330180288319964</v>
      </c>
      <c r="S8" s="11" t="n">
        <v>-0.177868188646029</v>
      </c>
      <c r="T8" s="12" t="n">
        <f aca="false">Q8+(R8*O8)+(S8*P8)</f>
        <v>-0.0287504234302727</v>
      </c>
      <c r="U8" s="13" t="n">
        <f aca="false">N8-T8</f>
        <v>-0.0206990646902604</v>
      </c>
      <c r="W8" s="16" t="s">
        <v>28</v>
      </c>
      <c r="X8" s="16" t="n">
        <v>10</v>
      </c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0" t="n">
        <f aca="false">F8</f>
        <v>20513</v>
      </c>
      <c r="K9" s="0" t="n">
        <f aca="false">D8</f>
        <v>3121</v>
      </c>
      <c r="L9" s="0" t="n">
        <f aca="false">G8</f>
        <v>21167</v>
      </c>
      <c r="M9" s="9" t="n">
        <f aca="false">H9-I9</f>
        <v>12</v>
      </c>
      <c r="N9" s="24" t="n">
        <f aca="false">M9/J9</f>
        <v>0.000584994881294789</v>
      </c>
      <c r="O9" s="24" t="n">
        <f aca="false">((G9-L9)-(D9-K9))/J9</f>
        <v>0.0740993516306732</v>
      </c>
      <c r="P9" s="24" t="n">
        <f aca="false">E9/J9</f>
        <v>0.829571491249452</v>
      </c>
      <c r="Q9" s="11" t="n">
        <v>0.0883085687570864</v>
      </c>
      <c r="R9" s="11" t="n">
        <v>0.330180288319964</v>
      </c>
      <c r="S9" s="11" t="n">
        <v>-0.177868188646029</v>
      </c>
      <c r="T9" s="12" t="n">
        <f aca="false">Q9+(R9*O9)+(S9*P9)</f>
        <v>-0.0347796644581003</v>
      </c>
      <c r="U9" s="13" t="n">
        <f aca="false">N9-T9</f>
        <v>0.0353646593393951</v>
      </c>
    </row>
    <row r="10" customFormat="false" ht="15.7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0" t="n">
        <f aca="false">F9</f>
        <v>21294</v>
      </c>
      <c r="K10" s="0" t="n">
        <f aca="false">D9</f>
        <v>3357</v>
      </c>
      <c r="L10" s="0" t="n">
        <f aca="false">G9</f>
        <v>22923</v>
      </c>
      <c r="M10" s="9" t="n">
        <f aca="false">H10-I10</f>
        <v>-179</v>
      </c>
      <c r="N10" s="24" t="n">
        <f aca="false">M10/J10</f>
        <v>-0.00840612379073917</v>
      </c>
      <c r="O10" s="24" t="n">
        <f aca="false">((G10-L10)-(D10-K10))/J10</f>
        <v>0.0617075232459848</v>
      </c>
      <c r="P10" s="24" t="n">
        <f aca="false">E10/J10</f>
        <v>0.863623555931248</v>
      </c>
      <c r="Q10" s="11" t="n">
        <v>0.0883085687570864</v>
      </c>
      <c r="R10" s="11" t="n">
        <v>0.330180288319964</v>
      </c>
      <c r="S10" s="11" t="n">
        <v>-0.177868188646029</v>
      </c>
      <c r="T10" s="12" t="n">
        <f aca="false">Q10+(R10*O10)+(S10*P10)</f>
        <v>-0.0449279809915769</v>
      </c>
      <c r="U10" s="13" t="n">
        <f aca="false">N10-T10</f>
        <v>0.0365218572008377</v>
      </c>
      <c r="W10" s="0" t="s">
        <v>29</v>
      </c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0" t="n">
        <f aca="false">F10</f>
        <v>24694</v>
      </c>
      <c r="K11" s="0" t="n">
        <f aca="false">D10</f>
        <v>3582</v>
      </c>
      <c r="L11" s="0" t="n">
        <f aca="false">G10</f>
        <v>24462</v>
      </c>
      <c r="M11" s="9" t="n">
        <f aca="false">H11-I11</f>
        <v>-1073</v>
      </c>
      <c r="N11" s="24" t="n">
        <f aca="false">M11/J11</f>
        <v>-0.0434518506519802</v>
      </c>
      <c r="O11" s="24" t="n">
        <f aca="false">((G11-L11)-(D11-K11))/J11</f>
        <v>0.0430873896493075</v>
      </c>
      <c r="P11" s="24" t="n">
        <f aca="false">E11/J11</f>
        <v>0.7618044869199</v>
      </c>
      <c r="Q11" s="11" t="n">
        <v>0.0883085687570864</v>
      </c>
      <c r="R11" s="11" t="n">
        <v>0.330180288319964</v>
      </c>
      <c r="S11" s="11" t="n">
        <v>-0.177868188646029</v>
      </c>
      <c r="T11" s="17" t="n">
        <f aca="false">Q11+(R11*O11)+(S11*P11)</f>
        <v>-0.0329656086964104</v>
      </c>
      <c r="U11" s="18" t="n">
        <f aca="false">N11-T11</f>
        <v>-0.0104862419555698</v>
      </c>
      <c r="W11" s="14"/>
      <c r="X11" s="14" t="s">
        <v>30</v>
      </c>
      <c r="Y11" s="14" t="s">
        <v>31</v>
      </c>
      <c r="Z11" s="14" t="s">
        <v>32</v>
      </c>
      <c r="AA11" s="14" t="s">
        <v>33</v>
      </c>
      <c r="AB11" s="14" t="s">
        <v>34</v>
      </c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21" t="n">
        <v>5360</v>
      </c>
      <c r="E12" s="0" t="n">
        <v>19440</v>
      </c>
      <c r="F12" s="21" t="n">
        <v>29250</v>
      </c>
      <c r="G12" s="21" t="n">
        <v>25123</v>
      </c>
      <c r="H12" s="21" t="n">
        <v>4493</v>
      </c>
      <c r="I12" s="0" t="n">
        <v>4941</v>
      </c>
      <c r="J12" s="0" t="n">
        <f aca="false">F11</f>
        <v>25547</v>
      </c>
      <c r="K12" s="0" t="n">
        <f aca="false">D11</f>
        <v>3325</v>
      </c>
      <c r="L12" s="0" t="n">
        <f aca="false">G11</f>
        <v>25269</v>
      </c>
      <c r="M12" s="9" t="n">
        <f aca="false">H12-I12</f>
        <v>-448</v>
      </c>
      <c r="N12" s="24" t="n">
        <f aca="false">M12/J12</f>
        <v>-0.0175363056327553</v>
      </c>
      <c r="O12" s="24" t="n">
        <f aca="false">((G12-L12)-(D12-K12))/J12</f>
        <v>-0.0853720593416057</v>
      </c>
      <c r="P12" s="24" t="n">
        <f aca="false">E12/J12</f>
        <v>0.760950405135632</v>
      </c>
      <c r="Q12" s="11" t="n">
        <v>0.0883085687570864</v>
      </c>
      <c r="R12" s="11" t="n">
        <v>0.330180288319964</v>
      </c>
      <c r="S12" s="11" t="n">
        <v>-0.177868188646029</v>
      </c>
      <c r="T12" s="12" t="n">
        <f aca="false">Q12+(R12*O12)+(S12*P12)</f>
        <v>-0.0752284726217307</v>
      </c>
      <c r="U12" s="19" t="n">
        <f aca="false">N12-T12</f>
        <v>0.0576921669889754</v>
      </c>
      <c r="V12" s="21"/>
      <c r="W12" s="15" t="s">
        <v>35</v>
      </c>
      <c r="X12" s="15" t="n">
        <v>2</v>
      </c>
      <c r="Y12" s="15" t="n">
        <v>0.0049236792891513</v>
      </c>
      <c r="Z12" s="15" t="n">
        <v>0.00246183964457565</v>
      </c>
      <c r="AA12" s="15" t="n">
        <v>2.36120133394546</v>
      </c>
      <c r="AB12" s="15" t="n">
        <v>0.164545085627795</v>
      </c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0" t="n">
        <v>3707</v>
      </c>
      <c r="E13" s="0" t="n">
        <v>20253</v>
      </c>
      <c r="F13" s="0" t="n">
        <v>30156</v>
      </c>
      <c r="G13" s="0" t="n">
        <v>26662</v>
      </c>
      <c r="H13" s="0" t="n">
        <v>4085</v>
      </c>
      <c r="I13" s="0" t="n">
        <v>5174</v>
      </c>
      <c r="J13" s="21" t="n">
        <f aca="false">F12</f>
        <v>29250</v>
      </c>
      <c r="K13" s="21" t="n">
        <f aca="false">D12</f>
        <v>5360</v>
      </c>
      <c r="L13" s="21" t="n">
        <f aca="false">G12</f>
        <v>25123</v>
      </c>
      <c r="M13" s="9" t="n">
        <f aca="false">H13-I13</f>
        <v>-1089</v>
      </c>
      <c r="N13" s="24" t="n">
        <f aca="false">M13/J13</f>
        <v>-0.0372307692307692</v>
      </c>
      <c r="O13" s="24" t="n">
        <f aca="false">((G13-L13)-(D13-K13))/J13</f>
        <v>0.109128205128205</v>
      </c>
      <c r="P13" s="24" t="n">
        <f aca="false">E13/J13</f>
        <v>0.692410256410256</v>
      </c>
      <c r="Q13" s="11" t="n">
        <v>0.0883085687570864</v>
      </c>
      <c r="R13" s="11" t="n">
        <v>0.330180288319964</v>
      </c>
      <c r="S13" s="11" t="n">
        <v>-0.177868188646029</v>
      </c>
      <c r="T13" s="12" t="n">
        <f aca="false">Q13+(R13*O13)+(S13*P13)</f>
        <v>0.00118279288253274</v>
      </c>
      <c r="U13" s="19" t="n">
        <f aca="false">N13-T13</f>
        <v>-0.038413562113302</v>
      </c>
      <c r="V13" s="21"/>
      <c r="W13" s="15" t="s">
        <v>36</v>
      </c>
      <c r="X13" s="15" t="n">
        <v>7</v>
      </c>
      <c r="Y13" s="15" t="n">
        <v>0.00729835159089723</v>
      </c>
      <c r="Z13" s="15" t="n">
        <v>0.00104262165584246</v>
      </c>
      <c r="AA13" s="15"/>
      <c r="AB13" s="15"/>
    </row>
    <row r="14" customFormat="false" ht="15.75" hidden="false" customHeight="false" outlineLevel="0" collapsed="false">
      <c r="Q14" s="0"/>
      <c r="S14" s="20"/>
      <c r="U14" s="21"/>
      <c r="W14" s="16" t="s">
        <v>37</v>
      </c>
      <c r="X14" s="16" t="n">
        <v>9</v>
      </c>
      <c r="Y14" s="16" t="n">
        <v>0.0122220308800485</v>
      </c>
      <c r="Z14" s="16"/>
      <c r="AA14" s="16"/>
      <c r="AB14" s="16"/>
    </row>
    <row r="15" customFormat="false" ht="15.75" hidden="false" customHeight="false" outlineLevel="0" collapsed="false">
      <c r="Q15" s="0"/>
      <c r="T15" s="0" t="s">
        <v>38</v>
      </c>
      <c r="U15" s="22" t="n">
        <f aca="false">AVERAGE(U2:U11)</f>
        <v>-5.48172618408671E-017</v>
      </c>
    </row>
    <row r="16" customFormat="false" ht="15" hidden="false" customHeight="false" outlineLevel="0" collapsed="false">
      <c r="Q16" s="0"/>
      <c r="T16" s="0" t="s">
        <v>39</v>
      </c>
      <c r="U16" s="22" t="n">
        <f aca="false">MIN(U2:U11)</f>
        <v>-0.0278619981149808</v>
      </c>
      <c r="W16" s="14"/>
      <c r="X16" s="14" t="s">
        <v>40</v>
      </c>
      <c r="Y16" s="14" t="s">
        <v>27</v>
      </c>
      <c r="Z16" s="14" t="s">
        <v>41</v>
      </c>
      <c r="AA16" s="14" t="s">
        <v>42</v>
      </c>
      <c r="AB16" s="14" t="s">
        <v>43</v>
      </c>
      <c r="AC16" s="14" t="s">
        <v>44</v>
      </c>
      <c r="AD16" s="14" t="s">
        <v>45</v>
      </c>
      <c r="AE16" s="14" t="s">
        <v>46</v>
      </c>
    </row>
    <row r="17" customFormat="false" ht="15" hidden="false" customHeight="false" outlineLevel="0" collapsed="false">
      <c r="Q17" s="0"/>
      <c r="T17" s="0" t="s">
        <v>47</v>
      </c>
      <c r="U17" s="22" t="n">
        <f aca="false">MAX(U2:U11)</f>
        <v>0.0365218572008377</v>
      </c>
      <c r="W17" s="15" t="s">
        <v>48</v>
      </c>
      <c r="X17" s="15" t="n">
        <v>0.0883085687570864</v>
      </c>
      <c r="Y17" s="15" t="n">
        <v>0.100097045842345</v>
      </c>
      <c r="Z17" s="15" t="n">
        <v>0.88222952050128</v>
      </c>
      <c r="AA17" s="15" t="n">
        <v>0.406926015897766</v>
      </c>
      <c r="AB17" s="15" t="n">
        <v>-0.148383333354517</v>
      </c>
      <c r="AC17" s="15" t="n">
        <v>0.325000470868689</v>
      </c>
      <c r="AD17" s="15" t="n">
        <v>-0.148383333354517</v>
      </c>
      <c r="AE17" s="15" t="n">
        <v>0.325000470868689</v>
      </c>
    </row>
    <row r="18" customFormat="false" ht="15" hidden="false" customHeight="false" outlineLevel="0" collapsed="false">
      <c r="Q18" s="0"/>
      <c r="W18" s="15" t="s">
        <v>52</v>
      </c>
      <c r="X18" s="15" t="n">
        <v>0.330180288319964</v>
      </c>
      <c r="Y18" s="15" t="n">
        <v>0.296688769214013</v>
      </c>
      <c r="Z18" s="15" t="n">
        <v>1.11288435081205</v>
      </c>
      <c r="AA18" s="15" t="n">
        <v>0.302509591248452</v>
      </c>
      <c r="AB18" s="15" t="n">
        <v>-0.371377170538707</v>
      </c>
      <c r="AC18" s="15" t="n">
        <v>1.03173774717864</v>
      </c>
      <c r="AD18" s="15" t="n">
        <v>-0.371377170538707</v>
      </c>
      <c r="AE18" s="15" t="n">
        <v>1.03173774717864</v>
      </c>
    </row>
    <row r="19" customFormat="false" ht="15.75" hidden="false" customHeight="false" outlineLevel="0" collapsed="false">
      <c r="Q19" s="0"/>
      <c r="W19" s="16" t="s">
        <v>53</v>
      </c>
      <c r="X19" s="16" t="n">
        <v>-0.177868188646029</v>
      </c>
      <c r="Y19" s="16" t="n">
        <v>0.104724415414981</v>
      </c>
      <c r="Z19" s="16" t="n">
        <v>-1.69844050158894</v>
      </c>
      <c r="AA19" s="16" t="n">
        <v>0.133230571357436</v>
      </c>
      <c r="AB19" s="16" t="n">
        <v>-0.42550208107017</v>
      </c>
      <c r="AC19" s="16" t="n">
        <v>0.0697657037781126</v>
      </c>
      <c r="AD19" s="16" t="n">
        <v>-0.42550208107017</v>
      </c>
      <c r="AE19" s="16" t="n">
        <v>0.0697657037781126</v>
      </c>
    </row>
    <row r="20" customFormat="false" ht="15" hidden="false" customHeight="false" outlineLevel="0" collapsed="false">
      <c r="Q20" s="0"/>
    </row>
    <row r="21" customFormat="false" ht="15" hidden="false" customHeight="false" outlineLevel="0" collapsed="false">
      <c r="Q21" s="0"/>
    </row>
    <row r="22" customFormat="false" ht="15" hidden="false" customHeight="false" outlineLevel="0" collapsed="false">
      <c r="A22" s="0" t="s">
        <v>54</v>
      </c>
      <c r="D22" s="0" t="n">
        <v>3360</v>
      </c>
      <c r="F22" s="0" t="n">
        <v>27250</v>
      </c>
      <c r="G22" s="0" t="n">
        <v>23123</v>
      </c>
      <c r="H22" s="0" t="n">
        <v>3193</v>
      </c>
      <c r="O22" s="22"/>
      <c r="P22" s="22"/>
      <c r="Q22" s="27"/>
      <c r="U22" s="22"/>
    </row>
    <row r="23" customFormat="false" ht="15" hidden="false" customHeight="false" outlineLevel="0" collapsed="false">
      <c r="A23" s="0" t="s">
        <v>59</v>
      </c>
      <c r="D23" s="0" t="n">
        <f aca="false">H23/0.65</f>
        <v>2000</v>
      </c>
      <c r="F23" s="0" t="n">
        <f aca="false">H23/0.65</f>
        <v>2000</v>
      </c>
      <c r="G23" s="0" t="n">
        <f aca="false">D23</f>
        <v>2000</v>
      </c>
      <c r="H23" s="0" t="n">
        <v>1300</v>
      </c>
    </row>
    <row r="24" customFormat="false" ht="15" hidden="false" customHeight="false" outlineLevel="0" collapsed="false">
      <c r="A24" s="0" t="s">
        <v>56</v>
      </c>
    </row>
    <row r="25" customFormat="false" ht="15" hidden="false" customHeight="false" outlineLevel="0" collapsed="false">
      <c r="A25" s="0" t="s">
        <v>57</v>
      </c>
      <c r="V25" s="22"/>
    </row>
    <row r="26" customFormat="false" ht="15" hidden="false" customHeight="false" outlineLevel="0" collapsed="false">
      <c r="A26" s="0" t="s">
        <v>58</v>
      </c>
      <c r="D26" s="21" t="n">
        <f aca="false">SUM(D22:D25)</f>
        <v>5360</v>
      </c>
      <c r="F26" s="21" t="n">
        <f aca="false">SUM(F22:F25)</f>
        <v>29250</v>
      </c>
      <c r="G26" s="21" t="n">
        <f aca="false">SUM(G22:G25)</f>
        <v>25123</v>
      </c>
      <c r="H26" s="21" t="n">
        <f aca="false">SUM(H22:H25)</f>
        <v>4493</v>
      </c>
    </row>
  </sheetData>
  <mergeCells count="1">
    <mergeCell ref="W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28" width="13.1417004048583"/>
    <col collapsed="false" hidden="false" max="3" min="2" style="28" width="9.1417004048583"/>
    <col collapsed="false" hidden="false" max="6" min="4" style="28" width="17.4251012145749"/>
    <col collapsed="false" hidden="false" max="1025" min="7" style="0" width="8.5748987854251"/>
  </cols>
  <sheetData>
    <row r="1" customFormat="false" ht="47.25" hidden="false" customHeight="false" outlineLevel="0" collapsed="false">
      <c r="A1" s="29" t="e">
        <f aca="false"/>
        <v>#N/A</v>
      </c>
      <c r="B1" s="30" t="s">
        <v>1</v>
      </c>
      <c r="C1" s="30" t="s">
        <v>2</v>
      </c>
      <c r="D1" s="30" t="s">
        <v>13</v>
      </c>
      <c r="E1" s="30" t="s">
        <v>14</v>
      </c>
      <c r="F1" s="30" t="s">
        <v>15</v>
      </c>
      <c r="I1" s="0" t="s">
        <v>21</v>
      </c>
    </row>
    <row r="2" customFormat="false" ht="16.5" hidden="false" customHeight="false" outlineLevel="0" collapsed="false">
      <c r="A2" s="28" t="s">
        <v>60</v>
      </c>
      <c r="B2" s="28" t="n">
        <v>26</v>
      </c>
      <c r="C2" s="28" t="n">
        <v>2009</v>
      </c>
      <c r="D2" s="28" t="n">
        <v>-0.04292</v>
      </c>
      <c r="E2" s="28" t="n">
        <v>0.10738</v>
      </c>
      <c r="F2" s="28" t="n">
        <v>1.07363</v>
      </c>
    </row>
    <row r="3" customFormat="false" ht="15.75" hidden="false" customHeight="false" outlineLevel="0" collapsed="false">
      <c r="A3" s="28" t="s">
        <v>61</v>
      </c>
      <c r="B3" s="28" t="n">
        <v>26</v>
      </c>
      <c r="C3" s="28" t="n">
        <v>2009</v>
      </c>
      <c r="D3" s="28" t="n">
        <v>-0.21799</v>
      </c>
      <c r="E3" s="28" t="n">
        <v>-0.11389</v>
      </c>
      <c r="F3" s="28" t="n">
        <v>0.53149</v>
      </c>
      <c r="I3" s="14" t="s">
        <v>23</v>
      </c>
      <c r="J3" s="14"/>
    </row>
    <row r="4" customFormat="false" ht="15.75" hidden="false" customHeight="false" outlineLevel="0" collapsed="false">
      <c r="A4" s="28" t="s">
        <v>62</v>
      </c>
      <c r="B4" s="28" t="n">
        <v>26</v>
      </c>
      <c r="C4" s="28" t="n">
        <v>2009</v>
      </c>
      <c r="D4" s="28" t="n">
        <v>-0.11643</v>
      </c>
      <c r="E4" s="28" t="n">
        <v>-0.10838</v>
      </c>
      <c r="F4" s="28" t="n">
        <v>0.74784</v>
      </c>
      <c r="I4" s="15" t="s">
        <v>24</v>
      </c>
      <c r="J4" s="15" t="n">
        <v>0.552911267087714</v>
      </c>
    </row>
    <row r="5" customFormat="false" ht="15.75" hidden="false" customHeight="false" outlineLevel="0" collapsed="false">
      <c r="A5" s="28" t="s">
        <v>63</v>
      </c>
      <c r="B5" s="28" t="n">
        <v>26</v>
      </c>
      <c r="C5" s="28" t="n">
        <v>2009</v>
      </c>
      <c r="D5" s="28" t="n">
        <v>-0.19809</v>
      </c>
      <c r="E5" s="28" t="n">
        <v>-0.27664</v>
      </c>
      <c r="F5" s="28" t="n">
        <v>1.12673</v>
      </c>
      <c r="I5" s="15" t="s">
        <v>25</v>
      </c>
      <c r="J5" s="15" t="n">
        <v>0.305710869272542</v>
      </c>
    </row>
    <row r="6" customFormat="false" ht="15.75" hidden="false" customHeight="false" outlineLevel="0" collapsed="false">
      <c r="A6" s="28" t="s">
        <v>64</v>
      </c>
      <c r="B6" s="28" t="n">
        <v>26</v>
      </c>
      <c r="C6" s="28" t="n">
        <v>2009</v>
      </c>
      <c r="D6" s="28" t="n">
        <v>-0.22471</v>
      </c>
      <c r="E6" s="28" t="n">
        <v>-0.11154</v>
      </c>
      <c r="F6" s="28" t="n">
        <v>0.60504</v>
      </c>
      <c r="I6" s="15" t="s">
        <v>26</v>
      </c>
      <c r="J6" s="15" t="n">
        <v>0.276782155492231</v>
      </c>
    </row>
    <row r="7" customFormat="false" ht="15.75" hidden="false" customHeight="false" outlineLevel="0" collapsed="false">
      <c r="A7" s="28" t="s">
        <v>65</v>
      </c>
      <c r="B7" s="28" t="n">
        <v>26</v>
      </c>
      <c r="C7" s="28" t="n">
        <v>2009</v>
      </c>
      <c r="D7" s="28" t="n">
        <v>-0.03823</v>
      </c>
      <c r="E7" s="28" t="n">
        <v>-0.06897</v>
      </c>
      <c r="F7" s="28" t="n">
        <v>1.17628</v>
      </c>
      <c r="I7" s="15" t="s">
        <v>27</v>
      </c>
      <c r="J7" s="15" t="n">
        <v>0.0618739061076481</v>
      </c>
    </row>
    <row r="8" customFormat="false" ht="16.5" hidden="false" customHeight="false" outlineLevel="0" collapsed="false">
      <c r="A8" s="28" t="s">
        <v>66</v>
      </c>
      <c r="B8" s="28" t="n">
        <v>26</v>
      </c>
      <c r="C8" s="28" t="n">
        <v>2009</v>
      </c>
      <c r="D8" s="28" t="n">
        <v>-0.04883</v>
      </c>
      <c r="E8" s="28" t="n">
        <v>-0.33834</v>
      </c>
      <c r="F8" s="28" t="n">
        <v>0.69831</v>
      </c>
      <c r="I8" s="16" t="s">
        <v>28</v>
      </c>
      <c r="J8" s="16" t="n">
        <v>51</v>
      </c>
    </row>
    <row r="9" customFormat="false" ht="15.75" hidden="false" customHeight="false" outlineLevel="0" collapsed="false">
      <c r="A9" s="28" t="s">
        <v>67</v>
      </c>
      <c r="B9" s="28" t="n">
        <v>26</v>
      </c>
      <c r="C9" s="28" t="n">
        <v>2009</v>
      </c>
      <c r="D9" s="28" t="n">
        <v>0.00251</v>
      </c>
      <c r="E9" s="28" t="n">
        <v>-0.13743</v>
      </c>
      <c r="F9" s="28" t="n">
        <v>1.25124</v>
      </c>
    </row>
    <row r="10" customFormat="false" ht="16.5" hidden="false" customHeight="false" outlineLevel="0" collapsed="false">
      <c r="A10" s="28" t="s">
        <v>68</v>
      </c>
      <c r="B10" s="28" t="n">
        <v>26</v>
      </c>
      <c r="C10" s="28" t="n">
        <v>2009</v>
      </c>
      <c r="D10" s="28" t="n">
        <v>-0.14833</v>
      </c>
      <c r="E10" s="28" t="n">
        <v>-0.03233</v>
      </c>
      <c r="F10" s="28" t="n">
        <v>1.16159</v>
      </c>
      <c r="I10" s="0" t="s">
        <v>29</v>
      </c>
    </row>
    <row r="11" customFormat="false" ht="15.75" hidden="false" customHeight="false" outlineLevel="0" collapsed="false">
      <c r="A11" s="28" t="s">
        <v>69</v>
      </c>
      <c r="B11" s="28" t="n">
        <v>26</v>
      </c>
      <c r="C11" s="28" t="n">
        <v>2009</v>
      </c>
      <c r="D11" s="28" t="n">
        <v>-0.2364</v>
      </c>
      <c r="E11" s="28" t="n">
        <v>-0.42425</v>
      </c>
      <c r="F11" s="28" t="n">
        <v>1.31955</v>
      </c>
      <c r="I11" s="14"/>
      <c r="J11" s="14" t="s">
        <v>30</v>
      </c>
      <c r="K11" s="14" t="s">
        <v>31</v>
      </c>
      <c r="L11" s="14" t="s">
        <v>32</v>
      </c>
      <c r="M11" s="14" t="s">
        <v>33</v>
      </c>
      <c r="N11" s="14" t="s">
        <v>34</v>
      </c>
    </row>
    <row r="12" customFormat="false" ht="15.75" hidden="false" customHeight="false" outlineLevel="0" collapsed="false">
      <c r="A12" s="28" t="s">
        <v>70</v>
      </c>
      <c r="B12" s="28" t="n">
        <v>26</v>
      </c>
      <c r="C12" s="28" t="n">
        <v>2009</v>
      </c>
      <c r="D12" s="28" t="n">
        <v>-0.08829</v>
      </c>
      <c r="E12" s="28" t="n">
        <v>-0.02068</v>
      </c>
      <c r="F12" s="28" t="n">
        <v>0.93615</v>
      </c>
      <c r="I12" s="15" t="s">
        <v>35</v>
      </c>
      <c r="J12" s="15" t="n">
        <v>2</v>
      </c>
      <c r="K12" s="15" t="n">
        <v>0.0809145864670552</v>
      </c>
      <c r="L12" s="15" t="n">
        <v>0.0404572932335276</v>
      </c>
      <c r="M12" s="15" t="n">
        <v>10.5677311336466</v>
      </c>
      <c r="N12" s="15" t="n">
        <v>0.000157386976236804</v>
      </c>
    </row>
    <row r="13" customFormat="false" ht="15.75" hidden="false" customHeight="false" outlineLevel="0" collapsed="false">
      <c r="A13" s="28" t="s">
        <v>71</v>
      </c>
      <c r="B13" s="28" t="n">
        <v>26</v>
      </c>
      <c r="C13" s="28" t="n">
        <v>2009</v>
      </c>
      <c r="D13" s="28" t="n">
        <v>-0.06842</v>
      </c>
      <c r="E13" s="28" t="n">
        <v>-0.08537</v>
      </c>
      <c r="F13" s="28" t="n">
        <v>0.76095</v>
      </c>
      <c r="I13" s="15" t="s">
        <v>36</v>
      </c>
      <c r="J13" s="15" t="n">
        <v>48</v>
      </c>
      <c r="K13" s="15" t="n">
        <v>0.183762252336866</v>
      </c>
      <c r="L13" s="15" t="n">
        <v>0.00382838025701805</v>
      </c>
      <c r="M13" s="15"/>
      <c r="N13" s="15"/>
    </row>
    <row r="14" customFormat="false" ht="16.5" hidden="false" customHeight="false" outlineLevel="0" collapsed="false">
      <c r="A14" s="28" t="s">
        <v>72</v>
      </c>
      <c r="B14" s="28" t="n">
        <v>26</v>
      </c>
      <c r="C14" s="28" t="n">
        <v>2009</v>
      </c>
      <c r="D14" s="28" t="n">
        <v>-0.06171</v>
      </c>
      <c r="E14" s="28" t="n">
        <v>-0.11725</v>
      </c>
      <c r="F14" s="28" t="n">
        <v>0.63229</v>
      </c>
      <c r="I14" s="16" t="s">
        <v>37</v>
      </c>
      <c r="J14" s="16" t="n">
        <v>50</v>
      </c>
      <c r="K14" s="16" t="n">
        <v>0.264676838803922</v>
      </c>
      <c r="L14" s="16"/>
      <c r="M14" s="16"/>
      <c r="N14" s="16"/>
    </row>
    <row r="15" customFormat="false" ht="16.5" hidden="false" customHeight="false" outlineLevel="0" collapsed="false">
      <c r="A15" s="28" t="s">
        <v>73</v>
      </c>
      <c r="B15" s="28" t="n">
        <v>26</v>
      </c>
      <c r="C15" s="28" t="n">
        <v>2009</v>
      </c>
      <c r="D15" s="28" t="n">
        <v>-0.0776</v>
      </c>
      <c r="E15" s="28" t="n">
        <v>-0.17814</v>
      </c>
      <c r="F15" s="28" t="n">
        <v>0.95265</v>
      </c>
    </row>
    <row r="16" customFormat="false" ht="15.75" hidden="false" customHeight="false" outlineLevel="0" collapsed="false">
      <c r="A16" s="28" t="s">
        <v>74</v>
      </c>
      <c r="B16" s="28" t="n">
        <v>26</v>
      </c>
      <c r="C16" s="28" t="n">
        <v>2009</v>
      </c>
      <c r="D16" s="28" t="n">
        <v>-0.07395</v>
      </c>
      <c r="E16" s="28" t="n">
        <v>-0.04549</v>
      </c>
      <c r="F16" s="28" t="n">
        <v>0.73556</v>
      </c>
      <c r="I16" s="14"/>
      <c r="J16" s="14" t="s">
        <v>40</v>
      </c>
      <c r="K16" s="14" t="s">
        <v>27</v>
      </c>
      <c r="L16" s="14" t="s">
        <v>41</v>
      </c>
      <c r="M16" s="14" t="s">
        <v>42</v>
      </c>
      <c r="N16" s="14" t="s">
        <v>43</v>
      </c>
      <c r="O16" s="14" t="s">
        <v>44</v>
      </c>
      <c r="P16" s="14" t="s">
        <v>45</v>
      </c>
      <c r="Q16" s="14" t="s">
        <v>46</v>
      </c>
    </row>
    <row r="17" customFormat="false" ht="15.75" hidden="false" customHeight="false" outlineLevel="0" collapsed="false">
      <c r="A17" s="28" t="s">
        <v>75</v>
      </c>
      <c r="B17" s="28" t="n">
        <v>26</v>
      </c>
      <c r="C17" s="28" t="n">
        <v>2009</v>
      </c>
      <c r="D17" s="28" t="n">
        <v>-0.1271</v>
      </c>
      <c r="E17" s="28" t="n">
        <v>-0.22441</v>
      </c>
      <c r="F17" s="28" t="n">
        <v>1.52666</v>
      </c>
      <c r="I17" s="15" t="s">
        <v>48</v>
      </c>
      <c r="J17" s="15" t="n">
        <v>-0.0693832776997216</v>
      </c>
      <c r="K17" s="15" t="n">
        <v>0.0220005045717809</v>
      </c>
      <c r="L17" s="15" t="n">
        <v>-3.15371301932396</v>
      </c>
      <c r="M17" s="15" t="n">
        <v>0.00277979667871811</v>
      </c>
      <c r="N17" s="15" t="n">
        <v>-0.113618256877015</v>
      </c>
      <c r="O17" s="15" t="n">
        <v>-0.0251482985224282</v>
      </c>
      <c r="P17" s="15" t="n">
        <v>-0.113618256877015</v>
      </c>
      <c r="Q17" s="15" t="n">
        <v>-0.0251482985224282</v>
      </c>
    </row>
    <row r="18" customFormat="false" ht="15.75" hidden="false" customHeight="false" outlineLevel="0" collapsed="false">
      <c r="A18" s="28" t="s">
        <v>76</v>
      </c>
      <c r="B18" s="28" t="n">
        <v>26</v>
      </c>
      <c r="C18" s="28" t="n">
        <v>2009</v>
      </c>
      <c r="D18" s="28" t="n">
        <v>-0.077</v>
      </c>
      <c r="E18" s="28" t="n">
        <v>-0.08563</v>
      </c>
      <c r="F18" s="28" t="n">
        <v>0.85145</v>
      </c>
      <c r="I18" s="15" t="s">
        <v>14</v>
      </c>
      <c r="J18" s="15" t="n">
        <v>0.152063413928521</v>
      </c>
      <c r="K18" s="15" t="n">
        <v>0.0336414785651971</v>
      </c>
      <c r="L18" s="15" t="n">
        <v>4.52011684426481</v>
      </c>
      <c r="M18" s="15" t="n">
        <v>4.04285021341146E-005</v>
      </c>
      <c r="N18" s="15" t="n">
        <v>0.0844226878274653</v>
      </c>
      <c r="O18" s="15" t="n">
        <v>0.219704140029577</v>
      </c>
      <c r="P18" s="15" t="n">
        <v>0.0844226878274653</v>
      </c>
      <c r="Q18" s="15" t="n">
        <v>0.219704140029577</v>
      </c>
    </row>
    <row r="19" customFormat="false" ht="16.5" hidden="false" customHeight="false" outlineLevel="0" collapsed="false">
      <c r="A19" s="28" t="s">
        <v>77</v>
      </c>
      <c r="B19" s="28" t="n">
        <v>26</v>
      </c>
      <c r="C19" s="28" t="n">
        <v>2009</v>
      </c>
      <c r="D19" s="28" t="n">
        <v>-0.07285</v>
      </c>
      <c r="E19" s="28" t="n">
        <v>0.08087</v>
      </c>
      <c r="F19" s="28" t="n">
        <v>1.0299</v>
      </c>
      <c r="I19" s="16" t="s">
        <v>15</v>
      </c>
      <c r="J19" s="16" t="n">
        <v>-0.00661489344647623</v>
      </c>
      <c r="K19" s="16" t="n">
        <v>0.0196606465071637</v>
      </c>
      <c r="L19" s="16" t="n">
        <v>-0.33645350594478</v>
      </c>
      <c r="M19" s="16" t="n">
        <v>0.73799543724177</v>
      </c>
      <c r="N19" s="16" t="n">
        <v>-0.0461452726711431</v>
      </c>
      <c r="O19" s="16" t="n">
        <v>0.0329154857781906</v>
      </c>
      <c r="P19" s="16" t="n">
        <v>-0.0461452726711431</v>
      </c>
      <c r="Q19" s="16" t="n">
        <v>0.0329154857781906</v>
      </c>
    </row>
    <row r="20" customFormat="false" ht="15.75" hidden="false" customHeight="false" outlineLevel="0" collapsed="false">
      <c r="A20" s="28" t="s">
        <v>78</v>
      </c>
      <c r="B20" s="28" t="n">
        <v>26</v>
      </c>
      <c r="C20" s="28" t="n">
        <v>2009</v>
      </c>
      <c r="D20" s="28" t="n">
        <v>-0.08681</v>
      </c>
      <c r="E20" s="28" t="n">
        <v>-0.04656</v>
      </c>
      <c r="F20" s="28" t="n">
        <v>1.09043</v>
      </c>
    </row>
    <row r="21" customFormat="false" ht="15.75" hidden="false" customHeight="false" outlineLevel="0" collapsed="false">
      <c r="A21" s="28" t="s">
        <v>79</v>
      </c>
      <c r="B21" s="28" t="n">
        <v>26</v>
      </c>
      <c r="C21" s="28" t="n">
        <v>2009</v>
      </c>
      <c r="D21" s="28" t="n">
        <v>-0.08571</v>
      </c>
      <c r="E21" s="28" t="n">
        <v>-0.2075</v>
      </c>
      <c r="F21" s="28" t="n">
        <v>1.1949</v>
      </c>
    </row>
    <row r="22" customFormat="false" ht="15.75" hidden="false" customHeight="false" outlineLevel="0" collapsed="false">
      <c r="A22" s="28" t="s">
        <v>80</v>
      </c>
      <c r="B22" s="28" t="n">
        <v>26</v>
      </c>
      <c r="C22" s="28" t="n">
        <v>2009</v>
      </c>
      <c r="D22" s="28" t="n">
        <v>-0.0896</v>
      </c>
      <c r="E22" s="28" t="n">
        <v>0.00074</v>
      </c>
      <c r="F22" s="28" t="n">
        <v>0.73466</v>
      </c>
    </row>
    <row r="23" customFormat="false" ht="15.75" hidden="false" customHeight="false" outlineLevel="0" collapsed="false">
      <c r="A23" s="28" t="s">
        <v>81</v>
      </c>
      <c r="B23" s="28" t="n">
        <v>26</v>
      </c>
      <c r="C23" s="28" t="n">
        <v>2009</v>
      </c>
      <c r="D23" s="28" t="n">
        <v>-0.05556</v>
      </c>
      <c r="E23" s="28" t="n">
        <v>-0.00923</v>
      </c>
      <c r="F23" s="28" t="n">
        <v>0.75995</v>
      </c>
    </row>
    <row r="24" customFormat="false" ht="15.75" hidden="false" customHeight="false" outlineLevel="0" collapsed="false">
      <c r="A24" s="28" t="s">
        <v>82</v>
      </c>
      <c r="B24" s="28" t="n">
        <v>26</v>
      </c>
      <c r="C24" s="28" t="n">
        <v>2009</v>
      </c>
      <c r="D24" s="28" t="n">
        <v>0.05989</v>
      </c>
      <c r="E24" s="28" t="n">
        <v>0.06089</v>
      </c>
      <c r="F24" s="28" t="n">
        <v>1.65174</v>
      </c>
    </row>
    <row r="25" customFormat="false" ht="15.75" hidden="false" customHeight="false" outlineLevel="0" collapsed="false">
      <c r="A25" s="28" t="s">
        <v>83</v>
      </c>
      <c r="B25" s="28" t="n">
        <v>26</v>
      </c>
      <c r="C25" s="28" t="n">
        <v>2009</v>
      </c>
      <c r="D25" s="28" t="n">
        <v>-0.1262</v>
      </c>
      <c r="E25" s="28" t="n">
        <v>0.08528</v>
      </c>
      <c r="F25" s="28" t="n">
        <v>2.06558</v>
      </c>
    </row>
    <row r="26" customFormat="false" ht="15.75" hidden="false" customHeight="false" outlineLevel="0" collapsed="false">
      <c r="A26" s="28" t="s">
        <v>84</v>
      </c>
      <c r="B26" s="28" t="n">
        <v>26</v>
      </c>
      <c r="C26" s="28" t="n">
        <v>2009</v>
      </c>
      <c r="D26" s="28" t="n">
        <v>-0.03815</v>
      </c>
      <c r="E26" s="28" t="n">
        <v>-0.0682</v>
      </c>
      <c r="F26" s="28" t="n">
        <v>1.20255</v>
      </c>
    </row>
    <row r="27" customFormat="false" ht="15.75" hidden="false" customHeight="false" outlineLevel="0" collapsed="false">
      <c r="A27" s="28" t="s">
        <v>85</v>
      </c>
      <c r="B27" s="28" t="n">
        <v>26</v>
      </c>
      <c r="C27" s="28" t="n">
        <v>2009</v>
      </c>
      <c r="D27" s="28" t="n">
        <v>-0.18495</v>
      </c>
      <c r="E27" s="28" t="n">
        <v>-0.06355</v>
      </c>
      <c r="F27" s="28" t="n">
        <v>1.08134</v>
      </c>
    </row>
    <row r="28" customFormat="false" ht="15.75" hidden="false" customHeight="false" outlineLevel="0" collapsed="false">
      <c r="A28" s="28" t="s">
        <v>86</v>
      </c>
      <c r="B28" s="28" t="n">
        <v>26</v>
      </c>
      <c r="C28" s="28" t="n">
        <v>2009</v>
      </c>
      <c r="D28" s="28" t="n">
        <v>-0.04071</v>
      </c>
      <c r="E28" s="28" t="n">
        <v>-0.04389</v>
      </c>
      <c r="F28" s="28" t="n">
        <v>0.25253</v>
      </c>
    </row>
    <row r="29" customFormat="false" ht="15.75" hidden="false" customHeight="false" outlineLevel="0" collapsed="false">
      <c r="A29" s="28" t="s">
        <v>87</v>
      </c>
      <c r="B29" s="28" t="n">
        <v>26</v>
      </c>
      <c r="C29" s="28" t="n">
        <v>2009</v>
      </c>
      <c r="D29" s="28" t="n">
        <v>-0.10625</v>
      </c>
      <c r="E29" s="28" t="n">
        <v>-0.01229</v>
      </c>
      <c r="F29" s="28" t="n">
        <v>0.82088</v>
      </c>
    </row>
    <row r="30" customFormat="false" ht="15.75" hidden="false" customHeight="false" outlineLevel="0" collapsed="false">
      <c r="A30" s="28" t="s">
        <v>88</v>
      </c>
      <c r="B30" s="28" t="n">
        <v>26</v>
      </c>
      <c r="C30" s="28" t="n">
        <v>2009</v>
      </c>
      <c r="D30" s="28" t="n">
        <v>-0.04816</v>
      </c>
      <c r="E30" s="28" t="n">
        <v>-0.11625</v>
      </c>
      <c r="F30" s="28" t="n">
        <v>0.811</v>
      </c>
    </row>
    <row r="31" customFormat="false" ht="15.75" hidden="false" customHeight="false" outlineLevel="0" collapsed="false">
      <c r="A31" s="28" t="s">
        <v>89</v>
      </c>
      <c r="B31" s="28" t="n">
        <v>26</v>
      </c>
      <c r="C31" s="28" t="n">
        <v>2009</v>
      </c>
      <c r="D31" s="28" t="n">
        <v>-0.18356</v>
      </c>
      <c r="E31" s="28" t="n">
        <v>-0.13051</v>
      </c>
      <c r="F31" s="28" t="n">
        <v>1.44978</v>
      </c>
    </row>
    <row r="32" customFormat="false" ht="15.75" hidden="false" customHeight="false" outlineLevel="0" collapsed="false">
      <c r="A32" s="28" t="s">
        <v>90</v>
      </c>
      <c r="B32" s="28" t="n">
        <v>26</v>
      </c>
      <c r="C32" s="28" t="n">
        <v>2009</v>
      </c>
      <c r="D32" s="28" t="n">
        <v>-0.08144</v>
      </c>
      <c r="E32" s="28" t="n">
        <v>-0.10736</v>
      </c>
      <c r="F32" s="28" t="n">
        <v>1.39466</v>
      </c>
    </row>
    <row r="33" customFormat="false" ht="15.75" hidden="false" customHeight="false" outlineLevel="0" collapsed="false">
      <c r="A33" s="28" t="s">
        <v>91</v>
      </c>
      <c r="B33" s="28" t="n">
        <v>26</v>
      </c>
      <c r="C33" s="28" t="n">
        <v>2009</v>
      </c>
      <c r="D33" s="28" t="n">
        <v>-0.11049</v>
      </c>
      <c r="E33" s="28" t="n">
        <v>-0.09609</v>
      </c>
      <c r="F33" s="28" t="n">
        <v>1.79326</v>
      </c>
    </row>
    <row r="34" customFormat="false" ht="15.75" hidden="false" customHeight="false" outlineLevel="0" collapsed="false">
      <c r="A34" s="28" t="s">
        <v>92</v>
      </c>
      <c r="B34" s="28" t="n">
        <v>26</v>
      </c>
      <c r="C34" s="28" t="n">
        <v>2009</v>
      </c>
      <c r="D34" s="28" t="n">
        <v>-0.01269</v>
      </c>
      <c r="E34" s="28" t="n">
        <v>0.07552</v>
      </c>
      <c r="F34" s="28" t="n">
        <v>0.78954</v>
      </c>
    </row>
    <row r="35" customFormat="false" ht="15.75" hidden="false" customHeight="false" outlineLevel="0" collapsed="false">
      <c r="A35" s="28" t="s">
        <v>93</v>
      </c>
      <c r="B35" s="28" t="n">
        <v>26</v>
      </c>
      <c r="C35" s="28" t="n">
        <v>2009</v>
      </c>
      <c r="D35" s="28" t="n">
        <v>-0.02074</v>
      </c>
      <c r="E35" s="28" t="n">
        <v>-0.17215</v>
      </c>
      <c r="F35" s="28" t="n">
        <v>1.64126</v>
      </c>
    </row>
    <row r="36" customFormat="false" ht="15.75" hidden="false" customHeight="false" outlineLevel="0" collapsed="false">
      <c r="A36" s="28" t="s">
        <v>94</v>
      </c>
      <c r="B36" s="28" t="n">
        <v>26</v>
      </c>
      <c r="C36" s="28" t="n">
        <v>2009</v>
      </c>
      <c r="D36" s="28" t="n">
        <v>-0.10656</v>
      </c>
      <c r="E36" s="28" t="n">
        <v>-0.27876</v>
      </c>
      <c r="F36" s="28" t="n">
        <v>0.48266</v>
      </c>
    </row>
    <row r="37" customFormat="false" ht="15.75" hidden="false" customHeight="false" outlineLevel="0" collapsed="false">
      <c r="A37" s="28" t="s">
        <v>95</v>
      </c>
      <c r="B37" s="28" t="n">
        <v>26</v>
      </c>
      <c r="C37" s="28" t="n">
        <v>2009</v>
      </c>
      <c r="D37" s="28" t="n">
        <v>-0.03882</v>
      </c>
      <c r="E37" s="28" t="n">
        <v>-0.1086</v>
      </c>
      <c r="F37" s="28" t="n">
        <v>0.9185</v>
      </c>
    </row>
    <row r="38" customFormat="false" ht="15.75" hidden="false" customHeight="false" outlineLevel="0" collapsed="false">
      <c r="A38" s="28" t="s">
        <v>96</v>
      </c>
      <c r="B38" s="28" t="n">
        <v>26</v>
      </c>
      <c r="C38" s="28" t="n">
        <v>2009</v>
      </c>
      <c r="D38" s="28" t="n">
        <v>-0.14546</v>
      </c>
      <c r="E38" s="28" t="n">
        <v>-0.00221</v>
      </c>
      <c r="F38" s="28" t="n">
        <v>1.95625</v>
      </c>
    </row>
    <row r="39" customFormat="false" ht="15.75" hidden="false" customHeight="false" outlineLevel="0" collapsed="false">
      <c r="A39" s="28" t="s">
        <v>97</v>
      </c>
      <c r="B39" s="28" t="n">
        <v>26</v>
      </c>
      <c r="C39" s="28" t="n">
        <v>2009</v>
      </c>
      <c r="D39" s="28" t="n">
        <v>-0.09743</v>
      </c>
      <c r="E39" s="28" t="n">
        <v>-0.22363</v>
      </c>
      <c r="F39" s="28" t="n">
        <v>0.83202</v>
      </c>
    </row>
    <row r="40" customFormat="false" ht="15.75" hidden="false" customHeight="false" outlineLevel="0" collapsed="false">
      <c r="A40" s="28" t="s">
        <v>98</v>
      </c>
      <c r="B40" s="28" t="n">
        <v>26</v>
      </c>
      <c r="C40" s="28" t="n">
        <v>2009</v>
      </c>
      <c r="D40" s="28" t="n">
        <v>-0.09828</v>
      </c>
      <c r="E40" s="28" t="n">
        <v>0.07418</v>
      </c>
      <c r="F40" s="28" t="n">
        <v>1.17525</v>
      </c>
    </row>
    <row r="41" customFormat="false" ht="15.75" hidden="false" customHeight="false" outlineLevel="0" collapsed="false">
      <c r="A41" s="28" t="s">
        <v>99</v>
      </c>
      <c r="B41" s="28" t="n">
        <v>26</v>
      </c>
      <c r="C41" s="28" t="n">
        <v>2009</v>
      </c>
      <c r="D41" s="28" t="n">
        <v>-0.08292</v>
      </c>
      <c r="E41" s="28" t="n">
        <v>-0.2987</v>
      </c>
      <c r="F41" s="28" t="n">
        <v>0.91166</v>
      </c>
    </row>
    <row r="42" customFormat="false" ht="15.75" hidden="false" customHeight="false" outlineLevel="0" collapsed="false">
      <c r="A42" s="28" t="s">
        <v>100</v>
      </c>
      <c r="B42" s="28" t="n">
        <v>26</v>
      </c>
      <c r="C42" s="28" t="n">
        <v>2009</v>
      </c>
      <c r="D42" s="28" t="n">
        <v>-0.16633</v>
      </c>
      <c r="E42" s="28" t="n">
        <v>0.13999</v>
      </c>
      <c r="F42" s="28" t="n">
        <v>0.75234</v>
      </c>
    </row>
    <row r="43" customFormat="false" ht="15.75" hidden="false" customHeight="false" outlineLevel="0" collapsed="false">
      <c r="A43" s="28" t="s">
        <v>101</v>
      </c>
      <c r="B43" s="28" t="n">
        <v>26</v>
      </c>
      <c r="C43" s="28" t="n">
        <v>2009</v>
      </c>
      <c r="D43" s="28" t="n">
        <v>-0.064</v>
      </c>
      <c r="E43" s="28" t="n">
        <v>-0.20973</v>
      </c>
      <c r="F43" s="28" t="n">
        <v>0.48033</v>
      </c>
    </row>
    <row r="44" customFormat="false" ht="15.75" hidden="false" customHeight="false" outlineLevel="0" collapsed="false">
      <c r="A44" s="28" t="s">
        <v>102</v>
      </c>
      <c r="B44" s="28" t="n">
        <v>26</v>
      </c>
      <c r="C44" s="28" t="n">
        <v>2009</v>
      </c>
      <c r="D44" s="28" t="n">
        <v>-0.08643</v>
      </c>
      <c r="E44" s="28" t="n">
        <v>-0.29863</v>
      </c>
      <c r="F44" s="28" t="n">
        <v>0.91145</v>
      </c>
    </row>
    <row r="45" customFormat="false" ht="15.75" hidden="false" customHeight="false" outlineLevel="0" collapsed="false">
      <c r="A45" s="28" t="s">
        <v>103</v>
      </c>
      <c r="B45" s="28" t="n">
        <v>26</v>
      </c>
      <c r="C45" s="28" t="n">
        <v>2009</v>
      </c>
      <c r="D45" s="28" t="n">
        <v>-0.17688</v>
      </c>
      <c r="E45" s="28" t="n">
        <v>-0.4137</v>
      </c>
      <c r="F45" s="28" t="n">
        <v>0.55459</v>
      </c>
    </row>
    <row r="46" customFormat="false" ht="15.75" hidden="false" customHeight="false" outlineLevel="0" collapsed="false">
      <c r="A46" s="28" t="s">
        <v>104</v>
      </c>
      <c r="B46" s="28" t="n">
        <v>26</v>
      </c>
      <c r="C46" s="28" t="n">
        <v>2009</v>
      </c>
      <c r="D46" s="28" t="n">
        <v>-0.07896</v>
      </c>
      <c r="E46" s="28" t="n">
        <v>-0.22051</v>
      </c>
      <c r="F46" s="28" t="n">
        <v>1.56864</v>
      </c>
    </row>
    <row r="47" customFormat="false" ht="15.75" hidden="false" customHeight="false" outlineLevel="0" collapsed="false">
      <c r="A47" s="28" t="s">
        <v>105</v>
      </c>
      <c r="B47" s="28" t="n">
        <v>26</v>
      </c>
      <c r="C47" s="28" t="n">
        <v>2009</v>
      </c>
      <c r="D47" s="28" t="n">
        <v>-0.0439</v>
      </c>
      <c r="E47" s="28" t="n">
        <v>0.68606</v>
      </c>
      <c r="F47" s="28" t="n">
        <v>1.34804</v>
      </c>
    </row>
    <row r="48" customFormat="false" ht="15.75" hidden="false" customHeight="false" outlineLevel="0" collapsed="false">
      <c r="A48" s="28" t="s">
        <v>106</v>
      </c>
      <c r="B48" s="28" t="n">
        <v>26</v>
      </c>
      <c r="C48" s="28" t="n">
        <v>2009</v>
      </c>
      <c r="D48" s="28" t="n">
        <v>-0.15333</v>
      </c>
      <c r="E48" s="28" t="n">
        <v>-0.05788</v>
      </c>
      <c r="F48" s="28" t="n">
        <v>0.72602</v>
      </c>
    </row>
    <row r="49" customFormat="false" ht="15.75" hidden="false" customHeight="false" outlineLevel="0" collapsed="false">
      <c r="A49" s="28" t="s">
        <v>107</v>
      </c>
      <c r="B49" s="28" t="n">
        <v>26</v>
      </c>
      <c r="C49" s="28" t="n">
        <v>2009</v>
      </c>
      <c r="D49" s="28" t="n">
        <v>0.1987</v>
      </c>
      <c r="E49" s="28" t="n">
        <v>1.31201</v>
      </c>
      <c r="F49" s="28" t="n">
        <v>0.16617</v>
      </c>
    </row>
    <row r="50" customFormat="false" ht="15.75" hidden="false" customHeight="false" outlineLevel="0" collapsed="false">
      <c r="A50" s="28" t="s">
        <v>108</v>
      </c>
      <c r="B50" s="28" t="n">
        <v>26</v>
      </c>
      <c r="C50" s="28" t="n">
        <v>2009</v>
      </c>
      <c r="D50" s="28" t="n">
        <v>-0.0616</v>
      </c>
      <c r="E50" s="28" t="n">
        <v>-0.26467</v>
      </c>
      <c r="F50" s="28" t="n">
        <v>0.8951</v>
      </c>
    </row>
    <row r="51" customFormat="false" ht="15.75" hidden="false" customHeight="false" outlineLevel="0" collapsed="false">
      <c r="A51" s="28" t="s">
        <v>109</v>
      </c>
      <c r="B51" s="28" t="n">
        <v>26</v>
      </c>
      <c r="C51" s="28" t="n">
        <v>2009</v>
      </c>
      <c r="D51" s="28" t="n">
        <v>-0.04348</v>
      </c>
      <c r="E51" s="28" t="n">
        <v>-0.26139</v>
      </c>
      <c r="F51" s="28" t="n">
        <v>0.88289</v>
      </c>
    </row>
    <row r="52" customFormat="false" ht="15.75" hidden="false" customHeight="false" outlineLevel="0" collapsed="false">
      <c r="A52" s="28" t="s">
        <v>110</v>
      </c>
      <c r="B52" s="28" t="n">
        <v>26</v>
      </c>
      <c r="C52" s="28" t="n">
        <v>2009</v>
      </c>
      <c r="D52" s="28" t="n">
        <v>-0.06191</v>
      </c>
      <c r="E52" s="28" t="n">
        <v>-0.14198</v>
      </c>
      <c r="F52" s="28" t="n">
        <v>2.36406</v>
      </c>
    </row>
  </sheetData>
  <mergeCells count="1">
    <mergeCell ref="I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9.71255060728745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1417004048583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</row>
    <row r="2" customFormat="false" ht="15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24" t="n">
        <f aca="false">M2/J2</f>
        <v>-0.0900869073694623</v>
      </c>
      <c r="O2" s="24" t="n">
        <f aca="false">((G2-L2)-(D2-K2))/J2</f>
        <v>0.0371652653147743</v>
      </c>
      <c r="P2" s="24" t="n">
        <f aca="false">E2/J2</f>
        <v>0.945311947996891</v>
      </c>
      <c r="Q2" s="31" t="n">
        <v>-0.066</v>
      </c>
      <c r="R2" s="31" t="n">
        <v>0.01</v>
      </c>
      <c r="S2" s="31" t="n">
        <v>0.014</v>
      </c>
      <c r="T2" s="12" t="n">
        <f aca="false">Q2+(R2*O2)+(S2*P2)</f>
        <v>-0.0523939800748958</v>
      </c>
      <c r="U2" s="13" t="n">
        <f aca="false">N2-T2</f>
        <v>-0.0376929272945665</v>
      </c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0" t="n">
        <f aca="false">F2</f>
        <v>13896</v>
      </c>
      <c r="K3" s="0" t="n">
        <f aca="false">D2</f>
        <v>3069</v>
      </c>
      <c r="L3" s="0" t="n">
        <v>15659</v>
      </c>
      <c r="M3" s="9" t="n">
        <f aca="false">H3-I3</f>
        <v>-469</v>
      </c>
      <c r="N3" s="24" t="n">
        <f aca="false">M3/J3</f>
        <v>-0.0337507196315486</v>
      </c>
      <c r="O3" s="24" t="n">
        <f aca="false">((G3-L3)-(D3-K3))/J3</f>
        <v>0.0702360391479562</v>
      </c>
      <c r="P3" s="24" t="n">
        <f aca="false">E3/J3</f>
        <v>1.01971790443293</v>
      </c>
      <c r="Q3" s="31" t="n">
        <v>-0.224</v>
      </c>
      <c r="R3" s="31" t="n">
        <v>1.754</v>
      </c>
      <c r="S3" s="31" t="n">
        <v>0.024</v>
      </c>
      <c r="T3" s="12" t="n">
        <f aca="false">Q3+(R3*O3)+(S3*P3)</f>
        <v>-0.0763327576280944</v>
      </c>
      <c r="U3" s="13" t="n">
        <f aca="false">N3-T3</f>
        <v>0.0425820379965458</v>
      </c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0" t="n">
        <f aca="false">F3</f>
        <v>14522</v>
      </c>
      <c r="K4" s="0" t="n">
        <f aca="false">D3</f>
        <v>3158</v>
      </c>
      <c r="L4" s="0" t="n">
        <v>16724</v>
      </c>
      <c r="M4" s="9" t="n">
        <f aca="false">H4-I4</f>
        <v>-1648</v>
      </c>
      <c r="N4" s="24" t="n">
        <f aca="false">M4/J4</f>
        <v>-0.113482991323509</v>
      </c>
      <c r="O4" s="24" t="n">
        <f aca="false">((G4-L4)-(D4-K4))/J4</f>
        <v>-0.0187990634898774</v>
      </c>
      <c r="P4" s="24" t="n">
        <f aca="false">E4/J4</f>
        <v>0.98918881696736</v>
      </c>
      <c r="Q4" s="31" t="n">
        <v>-0.058</v>
      </c>
      <c r="R4" s="31" t="n">
        <v>-0.065</v>
      </c>
      <c r="S4" s="31" t="n">
        <v>-0.044</v>
      </c>
      <c r="T4" s="12" t="n">
        <f aca="false">Q4+(R4*O4)+(S4*P4)</f>
        <v>-0.100302368819722</v>
      </c>
      <c r="U4" s="13" t="n">
        <f aca="false">N4-T4</f>
        <v>-0.0131806225037873</v>
      </c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0" t="n">
        <f aca="false">F4</f>
        <v>14606</v>
      </c>
      <c r="K5" s="0" t="n">
        <f aca="false">D4</f>
        <v>2786</v>
      </c>
      <c r="L5" s="0" t="n">
        <v>16079</v>
      </c>
      <c r="M5" s="9" t="n">
        <f aca="false">H5-I5</f>
        <v>-1018</v>
      </c>
      <c r="N5" s="24" t="n">
        <f aca="false">M5/J5</f>
        <v>-0.0696973846364508</v>
      </c>
      <c r="O5" s="24" t="n">
        <f aca="false">((G5-L5)-(D5-K5))/J5</f>
        <v>0.013624537861153</v>
      </c>
      <c r="P5" s="24" t="n">
        <f aca="false">E5/J5</f>
        <v>1.0309461864987</v>
      </c>
      <c r="Q5" s="31" t="n">
        <v>-0.185</v>
      </c>
      <c r="R5" s="31" t="n">
        <v>-0.101</v>
      </c>
      <c r="S5" s="31" t="n">
        <v>0.095</v>
      </c>
      <c r="T5" s="12" t="n">
        <f aca="false">Q5+(R5*O5)+(S5*P5)</f>
        <v>-0.0884361906066</v>
      </c>
      <c r="U5" s="13" t="n">
        <f aca="false">N5-T5</f>
        <v>0.0187388059701493</v>
      </c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0" t="n">
        <f aca="false">F5</f>
        <v>15329</v>
      </c>
      <c r="K6" s="0" t="n">
        <f aca="false">D5</f>
        <v>2840</v>
      </c>
      <c r="L6" s="0" t="n">
        <v>16332</v>
      </c>
      <c r="M6" s="9" t="n">
        <f aca="false">H6-I6</f>
        <v>-1370</v>
      </c>
      <c r="N6" s="24" t="n">
        <f aca="false">M6/J6</f>
        <v>-0.0893730836975667</v>
      </c>
      <c r="O6" s="24" t="n">
        <f aca="false">((G6-L6)-(D6-K6))/J6</f>
        <v>0.102942135820993</v>
      </c>
      <c r="P6" s="24" t="n">
        <f aca="false">E6/J6</f>
        <v>1.03340074368843</v>
      </c>
      <c r="Q6" s="31" t="n">
        <v>-0.108</v>
      </c>
      <c r="R6" s="31" t="n">
        <v>0.144</v>
      </c>
      <c r="S6" s="31" t="n">
        <v>0.026</v>
      </c>
      <c r="T6" s="12" t="n">
        <f aca="false">Q6+(R6*O6)+(S6*P6)</f>
        <v>-0.0663079131058777</v>
      </c>
      <c r="U6" s="13" t="n">
        <f aca="false">N6-T6</f>
        <v>-0.023065170591689</v>
      </c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0" t="n">
        <f aca="false">F6</f>
        <v>17600</v>
      </c>
      <c r="K7" s="0" t="n">
        <f aca="false">D6</f>
        <v>3162</v>
      </c>
      <c r="L7" s="0" t="n">
        <v>18232</v>
      </c>
      <c r="M7" s="9" t="n">
        <f aca="false">H7-I7</f>
        <v>-1292</v>
      </c>
      <c r="N7" s="24" t="n">
        <f aca="false">M7/J7</f>
        <v>-0.0734090909090909</v>
      </c>
      <c r="O7" s="24" t="n">
        <f aca="false">((G7-L7)-(D7-K7))/J7</f>
        <v>0.0926136363636364</v>
      </c>
      <c r="P7" s="24" t="n">
        <f aca="false">E7/J7</f>
        <v>0.925568181818182</v>
      </c>
      <c r="Q7" s="31" t="n">
        <v>-0.181</v>
      </c>
      <c r="R7" s="31" t="n">
        <v>-0.167</v>
      </c>
      <c r="S7" s="31" t="n">
        <v>0.096</v>
      </c>
      <c r="T7" s="12" t="n">
        <f aca="false">Q7+(R7*O7)+(S7*P7)</f>
        <v>-0.107611931818182</v>
      </c>
      <c r="U7" s="13" t="n">
        <f aca="false">N7-T7</f>
        <v>0.0342028409090909</v>
      </c>
    </row>
    <row r="8" customFormat="false" ht="1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0" t="n">
        <f aca="false">F7</f>
        <v>20708</v>
      </c>
      <c r="K8" s="0" t="n">
        <f aca="false">D7</f>
        <v>3311</v>
      </c>
      <c r="L8" s="0" t="n">
        <v>20011</v>
      </c>
      <c r="M8" s="9" t="n">
        <f aca="false">H8-I8</f>
        <v>-1024</v>
      </c>
      <c r="N8" s="24" t="n">
        <f aca="false">M8/J8</f>
        <v>-0.0494494881205331</v>
      </c>
      <c r="O8" s="24" t="n">
        <f aca="false">((G8-L8)-(D8-K8))/J8</f>
        <v>0.0649990341896851</v>
      </c>
      <c r="P8" s="24" t="n">
        <f aca="false">E8/J8</f>
        <v>0.778781147382654</v>
      </c>
      <c r="Q8" s="31" t="n">
        <v>-0.429</v>
      </c>
      <c r="R8" s="31" t="n">
        <v>-1.753</v>
      </c>
      <c r="S8" s="31" t="n">
        <v>0.431</v>
      </c>
      <c r="T8" s="12" t="n">
        <f aca="false">Q8+(R8*O8)+(S8*P8)</f>
        <v>-0.207288632412594</v>
      </c>
      <c r="U8" s="13" t="n">
        <f aca="false">N8-T8</f>
        <v>0.157839144292061</v>
      </c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0" t="n">
        <f aca="false">F8</f>
        <v>20513</v>
      </c>
      <c r="K9" s="0" t="n">
        <f aca="false">D8</f>
        <v>3121</v>
      </c>
      <c r="L9" s="0" t="n">
        <v>21167</v>
      </c>
      <c r="M9" s="9" t="n">
        <f aca="false">H9-I9</f>
        <v>12</v>
      </c>
      <c r="N9" s="24" t="n">
        <f aca="false">M9/J9</f>
        <v>0.000584994881294789</v>
      </c>
      <c r="O9" s="24" t="n">
        <f aca="false">((G9-L9)-(D9-K9))/J9</f>
        <v>0.0740993516306732</v>
      </c>
      <c r="P9" s="24" t="n">
        <f aca="false">E9/J9</f>
        <v>0.829571491249452</v>
      </c>
      <c r="Q9" s="31" t="n">
        <v>-0.152</v>
      </c>
      <c r="R9" s="31" t="n">
        <v>0.197</v>
      </c>
      <c r="S9" s="31" t="n">
        <v>0.092</v>
      </c>
      <c r="T9" s="12" t="n">
        <f aca="false">Q9+(R9*O9)+(S9*P9)</f>
        <v>-0.0610818505338078</v>
      </c>
      <c r="U9" s="13" t="n">
        <f aca="false">N9-T9</f>
        <v>0.0616668454151026</v>
      </c>
    </row>
    <row r="10" customFormat="false" ht="1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0" t="n">
        <f aca="false">F9</f>
        <v>21294</v>
      </c>
      <c r="K10" s="0" t="n">
        <f aca="false">D9</f>
        <v>3357</v>
      </c>
      <c r="L10" s="0" t="n">
        <v>22923</v>
      </c>
      <c r="M10" s="9" t="n">
        <f aca="false">H10-I10</f>
        <v>-179</v>
      </c>
      <c r="N10" s="24" t="n">
        <f aca="false">M10/J10</f>
        <v>-0.00840612379073917</v>
      </c>
      <c r="O10" s="24" t="n">
        <f aca="false">((G10-L10)-(D10-K10))/J10</f>
        <v>0.0617075232459848</v>
      </c>
      <c r="P10" s="24" t="n">
        <f aca="false">E10/J10</f>
        <v>0.863623555931248</v>
      </c>
      <c r="Q10" s="31" t="n">
        <v>-0.049</v>
      </c>
      <c r="R10" s="31" t="n">
        <v>-0.069</v>
      </c>
      <c r="S10" s="31" t="n">
        <v>-0.004</v>
      </c>
      <c r="T10" s="12" t="n">
        <f aca="false">Q10+(R10*O10)+(S10*P10)</f>
        <v>-0.0567123133276979</v>
      </c>
      <c r="U10" s="13" t="n">
        <f aca="false">N10-T10</f>
        <v>0.0483061895369588</v>
      </c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0" t="n">
        <f aca="false">F10</f>
        <v>24694</v>
      </c>
      <c r="K11" s="0" t="n">
        <f aca="false">D10</f>
        <v>3582</v>
      </c>
      <c r="L11" s="0" t="n">
        <v>24462</v>
      </c>
      <c r="M11" s="9" t="n">
        <f aca="false">H11-I11</f>
        <v>-1073</v>
      </c>
      <c r="N11" s="24" t="n">
        <f aca="false">M11/J11</f>
        <v>-0.0434518506519802</v>
      </c>
      <c r="O11" s="24" t="n">
        <f aca="false">((G11-L11)-(D11-K11))/J11</f>
        <v>0.0430873896493075</v>
      </c>
      <c r="P11" s="24" t="n">
        <f aca="false">E11/J11</f>
        <v>0.7618044869199</v>
      </c>
      <c r="Q11" s="31" t="n">
        <v>0.035</v>
      </c>
      <c r="R11" s="31" t="n">
        <v>0.112</v>
      </c>
      <c r="S11" s="31" t="n">
        <v>-0.119</v>
      </c>
      <c r="T11" s="17" t="n">
        <f aca="false">Q11+(R11*O11)+(S11*P11)</f>
        <v>-0.0508289463027456</v>
      </c>
      <c r="U11" s="18" t="n">
        <f aca="false">N11-T11</f>
        <v>0.00737709565076537</v>
      </c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0" t="n">
        <v>3360</v>
      </c>
      <c r="E12" s="0" t="n">
        <v>19440</v>
      </c>
      <c r="F12" s="0" t="n">
        <v>27250</v>
      </c>
      <c r="G12" s="0" t="n">
        <v>23123</v>
      </c>
      <c r="H12" s="0" t="n">
        <v>3193</v>
      </c>
      <c r="I12" s="0" t="n">
        <v>4941</v>
      </c>
      <c r="J12" s="0" t="n">
        <f aca="false">F11</f>
        <v>25547</v>
      </c>
      <c r="K12" s="0" t="n">
        <f aca="false">D11</f>
        <v>3325</v>
      </c>
      <c r="L12" s="0" t="n">
        <v>25269</v>
      </c>
      <c r="M12" s="9" t="n">
        <f aca="false">H12-I12</f>
        <v>-1748</v>
      </c>
      <c r="N12" s="24" t="n">
        <f aca="false">M12/J12</f>
        <v>-0.0684229067992328</v>
      </c>
      <c r="O12" s="24" t="n">
        <f aca="false">((G12-L12)-(D12-K12))/J12</f>
        <v>-0.0853720593416057</v>
      </c>
      <c r="P12" s="24" t="n">
        <f aca="false">E12/J12</f>
        <v>0.760950405135632</v>
      </c>
      <c r="Q12" s="31" t="n">
        <v>-0.069</v>
      </c>
      <c r="R12" s="31" t="n">
        <v>0.152</v>
      </c>
      <c r="S12" s="31" t="n">
        <v>-0.007</v>
      </c>
      <c r="T12" s="12" t="n">
        <f aca="false">Q12+(R12*O12)+(S12*P12)</f>
        <v>-0.0873032058558735</v>
      </c>
      <c r="U12" s="19" t="n">
        <f aca="false">N12-T12</f>
        <v>0.0188802990566407</v>
      </c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0" t="n">
        <v>3707</v>
      </c>
      <c r="E13" s="0" t="n">
        <v>20253</v>
      </c>
      <c r="F13" s="0" t="n">
        <v>30156</v>
      </c>
      <c r="G13" s="0" t="n">
        <v>26662</v>
      </c>
      <c r="H13" s="0" t="n">
        <v>4085</v>
      </c>
      <c r="I13" s="0" t="n">
        <v>5174</v>
      </c>
      <c r="J13" s="0" t="n">
        <f aca="false">F12</f>
        <v>27250</v>
      </c>
      <c r="K13" s="0" t="n">
        <f aca="false">D12</f>
        <v>3360</v>
      </c>
      <c r="L13" s="0" t="n">
        <v>23123</v>
      </c>
      <c r="M13" s="9" t="n">
        <f aca="false">H13-I13</f>
        <v>-1089</v>
      </c>
      <c r="N13" s="24" t="n">
        <f aca="false">M13/J13</f>
        <v>-0.0399633027522936</v>
      </c>
      <c r="O13" s="24" t="n">
        <f aca="false">((G13-L13)-(D13-K13))/J13</f>
        <v>0.117137614678899</v>
      </c>
      <c r="P13" s="24" t="n">
        <f aca="false">E13/J13</f>
        <v>0.743229357798165</v>
      </c>
      <c r="Q13" s="31" t="n">
        <v>0.017</v>
      </c>
      <c r="R13" s="31" t="n">
        <v>0.335</v>
      </c>
      <c r="S13" s="31" t="n">
        <v>-0.084</v>
      </c>
      <c r="T13" s="12" t="n">
        <f aca="false">Q13+(R13*O13)+(S13*P13)</f>
        <v>-0.00619016513761468</v>
      </c>
      <c r="U13" s="19" t="n">
        <f aca="false">N13-T13</f>
        <v>-0.0337731376146789</v>
      </c>
    </row>
    <row r="14" customFormat="false" ht="15" hidden="false" customHeight="false" outlineLevel="0" collapsed="false">
      <c r="U14" s="21"/>
    </row>
    <row r="15" customFormat="false" ht="15" hidden="false" customHeight="false" outlineLevel="0" collapsed="false">
      <c r="T15" s="0" t="s">
        <v>38</v>
      </c>
      <c r="U15" s="22" t="n">
        <f aca="false">AVERAGE(U2:U11)</f>
        <v>0.0296774239380631</v>
      </c>
    </row>
    <row r="16" customFormat="false" ht="15" hidden="false" customHeight="false" outlineLevel="0" collapsed="false">
      <c r="T16" s="0" t="s">
        <v>39</v>
      </c>
      <c r="U16" s="22" t="n">
        <f aca="false">MIN(U2:U11)</f>
        <v>-0.0376929272945665</v>
      </c>
    </row>
    <row r="17" customFormat="false" ht="15" hidden="false" customHeight="false" outlineLevel="0" collapsed="false">
      <c r="T17" s="0" t="s">
        <v>47</v>
      </c>
      <c r="U17" s="22" t="n">
        <f aca="false">MAX(U2:U11)</f>
        <v>0.157839144292061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9.71255060728745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1417004048583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</row>
    <row r="2" customFormat="false" ht="15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24" t="n">
        <f aca="false">M2/J2</f>
        <v>-0.0900869073694623</v>
      </c>
      <c r="O2" s="24" t="n">
        <f aca="false">((G2-L2)-(D2-K2))/J2</f>
        <v>0.0371652653147743</v>
      </c>
      <c r="P2" s="24" t="n">
        <f aca="false">E2/J2</f>
        <v>0.945311947996891</v>
      </c>
      <c r="Q2" s="31" t="n">
        <v>-0.066</v>
      </c>
      <c r="R2" s="31" t="n">
        <v>0.01</v>
      </c>
      <c r="S2" s="31" t="n">
        <v>0.014</v>
      </c>
      <c r="T2" s="12" t="n">
        <f aca="false">Q2+(R2*O2)+(S2*P2)</f>
        <v>-0.0523939800748958</v>
      </c>
      <c r="U2" s="13" t="n">
        <f aca="false">N2-T2</f>
        <v>-0.0376929272945665</v>
      </c>
      <c r="V2" s="22"/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0" t="n">
        <f aca="false">F2</f>
        <v>13896</v>
      </c>
      <c r="K3" s="0" t="n">
        <f aca="false">D2</f>
        <v>3069</v>
      </c>
      <c r="L3" s="0" t="n">
        <v>15659</v>
      </c>
      <c r="M3" s="9" t="n">
        <f aca="false">H3-I3</f>
        <v>-469</v>
      </c>
      <c r="N3" s="24" t="n">
        <f aca="false">M3/J3</f>
        <v>-0.0337507196315486</v>
      </c>
      <c r="O3" s="24" t="n">
        <f aca="false">((G3-L3)-(D3-K3))/J3</f>
        <v>0.0702360391479562</v>
      </c>
      <c r="P3" s="24" t="n">
        <f aca="false">E3/J3</f>
        <v>1.01971790443293</v>
      </c>
      <c r="Q3" s="31" t="n">
        <v>-0.224</v>
      </c>
      <c r="R3" s="31" t="n">
        <v>1.754</v>
      </c>
      <c r="S3" s="31" t="n">
        <v>0.024</v>
      </c>
      <c r="T3" s="12" t="n">
        <f aca="false">Q3+(R3*O3)+(S3*P3)</f>
        <v>-0.0763327576280944</v>
      </c>
      <c r="U3" s="13" t="n">
        <f aca="false">N3-T3</f>
        <v>0.0425820379965458</v>
      </c>
      <c r="V3" s="22"/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0" t="n">
        <f aca="false">F3</f>
        <v>14522</v>
      </c>
      <c r="K4" s="0" t="n">
        <f aca="false">D3</f>
        <v>3158</v>
      </c>
      <c r="L4" s="0" t="n">
        <v>16724</v>
      </c>
      <c r="M4" s="9" t="n">
        <f aca="false">H4-I4</f>
        <v>-1648</v>
      </c>
      <c r="N4" s="24" t="n">
        <f aca="false">M4/J4</f>
        <v>-0.113482991323509</v>
      </c>
      <c r="O4" s="24" t="n">
        <f aca="false">((G4-L4)-(D4-K4))/J4</f>
        <v>-0.0187990634898774</v>
      </c>
      <c r="P4" s="24" t="n">
        <f aca="false">E4/J4</f>
        <v>0.98918881696736</v>
      </c>
      <c r="Q4" s="31" t="n">
        <v>-0.058</v>
      </c>
      <c r="R4" s="31" t="n">
        <v>-0.065</v>
      </c>
      <c r="S4" s="31" t="n">
        <v>-0.044</v>
      </c>
      <c r="T4" s="12" t="n">
        <f aca="false">Q4+(R4*O4)+(S4*P4)</f>
        <v>-0.100302368819722</v>
      </c>
      <c r="U4" s="13" t="n">
        <f aca="false">N4-T4</f>
        <v>-0.0131806225037873</v>
      </c>
      <c r="V4" s="22"/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0" t="n">
        <f aca="false">F4</f>
        <v>14606</v>
      </c>
      <c r="K5" s="0" t="n">
        <f aca="false">D4</f>
        <v>2786</v>
      </c>
      <c r="L5" s="0" t="n">
        <v>16079</v>
      </c>
      <c r="M5" s="9" t="n">
        <f aca="false">H5-I5</f>
        <v>-1018</v>
      </c>
      <c r="N5" s="24" t="n">
        <f aca="false">M5/J5</f>
        <v>-0.0696973846364508</v>
      </c>
      <c r="O5" s="24" t="n">
        <f aca="false">((G5-L5)-(D5-K5))/J5</f>
        <v>0.013624537861153</v>
      </c>
      <c r="P5" s="24" t="n">
        <f aca="false">E5/J5</f>
        <v>1.0309461864987</v>
      </c>
      <c r="Q5" s="31" t="n">
        <v>-0.185</v>
      </c>
      <c r="R5" s="31" t="n">
        <v>-0.101</v>
      </c>
      <c r="S5" s="31" t="n">
        <v>0.095</v>
      </c>
      <c r="T5" s="12" t="n">
        <f aca="false">Q5+(R5*O5)+(S5*P5)</f>
        <v>-0.0884361906066</v>
      </c>
      <c r="U5" s="13" t="n">
        <f aca="false">N5-T5</f>
        <v>0.0187388059701493</v>
      </c>
      <c r="V5" s="22"/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0" t="n">
        <f aca="false">F5</f>
        <v>15329</v>
      </c>
      <c r="K6" s="0" t="n">
        <f aca="false">D5</f>
        <v>2840</v>
      </c>
      <c r="L6" s="0" t="n">
        <v>16332</v>
      </c>
      <c r="M6" s="9" t="n">
        <f aca="false">H6-I6</f>
        <v>-1370</v>
      </c>
      <c r="N6" s="24" t="n">
        <f aca="false">M6/J6</f>
        <v>-0.0893730836975667</v>
      </c>
      <c r="O6" s="24" t="n">
        <f aca="false">((G6-L6)-(D6-K6))/J6</f>
        <v>0.102942135820993</v>
      </c>
      <c r="P6" s="24" t="n">
        <f aca="false">E6/J6</f>
        <v>1.03340074368843</v>
      </c>
      <c r="Q6" s="31" t="n">
        <v>-0.108</v>
      </c>
      <c r="R6" s="31" t="n">
        <v>0.144</v>
      </c>
      <c r="S6" s="31" t="n">
        <v>0.026</v>
      </c>
      <c r="T6" s="12" t="n">
        <f aca="false">Q6+(R6*O6)+(S6*P6)</f>
        <v>-0.0663079131058777</v>
      </c>
      <c r="U6" s="13" t="n">
        <f aca="false">N6-T6</f>
        <v>-0.023065170591689</v>
      </c>
      <c r="V6" s="22"/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0" t="n">
        <f aca="false">F6</f>
        <v>17600</v>
      </c>
      <c r="K7" s="0" t="n">
        <f aca="false">D6</f>
        <v>3162</v>
      </c>
      <c r="L7" s="0" t="n">
        <v>18232</v>
      </c>
      <c r="M7" s="9" t="n">
        <f aca="false">H7-I7</f>
        <v>-1292</v>
      </c>
      <c r="N7" s="24" t="n">
        <f aca="false">M7/J7</f>
        <v>-0.0734090909090909</v>
      </c>
      <c r="O7" s="24" t="n">
        <f aca="false">((G7-L7)-(D7-K7))/J7</f>
        <v>0.0926136363636364</v>
      </c>
      <c r="P7" s="24" t="n">
        <f aca="false">E7/J7</f>
        <v>0.925568181818182</v>
      </c>
      <c r="Q7" s="31" t="n">
        <v>-0.181</v>
      </c>
      <c r="R7" s="31" t="n">
        <v>-0.167</v>
      </c>
      <c r="S7" s="31" t="n">
        <v>0.096</v>
      </c>
      <c r="T7" s="12" t="n">
        <f aca="false">Q7+(R7*O7)+(S7*P7)</f>
        <v>-0.107611931818182</v>
      </c>
      <c r="U7" s="13" t="n">
        <f aca="false">N7-T7</f>
        <v>0.0342028409090909</v>
      </c>
      <c r="V7" s="22"/>
    </row>
    <row r="8" customFormat="false" ht="1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0" t="n">
        <f aca="false">F7</f>
        <v>20708</v>
      </c>
      <c r="K8" s="0" t="n">
        <f aca="false">D7</f>
        <v>3311</v>
      </c>
      <c r="L8" s="0" t="n">
        <v>20011</v>
      </c>
      <c r="M8" s="9" t="n">
        <f aca="false">H8-I8</f>
        <v>-1024</v>
      </c>
      <c r="N8" s="24" t="n">
        <f aca="false">M8/J8</f>
        <v>-0.0494494881205331</v>
      </c>
      <c r="O8" s="24" t="n">
        <f aca="false">((G8-L8)-(D8-K8))/J8</f>
        <v>0.0649990341896851</v>
      </c>
      <c r="P8" s="24" t="n">
        <f aca="false">E8/J8</f>
        <v>0.778781147382654</v>
      </c>
      <c r="Q8" s="31" t="n">
        <v>-0.429</v>
      </c>
      <c r="R8" s="31" t="n">
        <v>-1.753</v>
      </c>
      <c r="S8" s="31" t="n">
        <v>0.431</v>
      </c>
      <c r="T8" s="12" t="n">
        <f aca="false">Q8+(R8*O8)+(S8*P8)</f>
        <v>-0.207288632412594</v>
      </c>
      <c r="U8" s="13" t="n">
        <f aca="false">N8-T8</f>
        <v>0.157839144292061</v>
      </c>
      <c r="V8" s="22"/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0" t="n">
        <f aca="false">F8</f>
        <v>20513</v>
      </c>
      <c r="K9" s="0" t="n">
        <f aca="false">D8</f>
        <v>3121</v>
      </c>
      <c r="L9" s="0" t="n">
        <v>21167</v>
      </c>
      <c r="M9" s="9" t="n">
        <f aca="false">H9-I9</f>
        <v>12</v>
      </c>
      <c r="N9" s="24" t="n">
        <f aca="false">M9/J9</f>
        <v>0.000584994881294789</v>
      </c>
      <c r="O9" s="24" t="n">
        <f aca="false">((G9-L9)-(D9-K9))/J9</f>
        <v>0.0740993516306732</v>
      </c>
      <c r="P9" s="24" t="n">
        <f aca="false">E9/J9</f>
        <v>0.829571491249452</v>
      </c>
      <c r="Q9" s="31" t="n">
        <v>-0.152</v>
      </c>
      <c r="R9" s="31" t="n">
        <v>0.197</v>
      </c>
      <c r="S9" s="31" t="n">
        <v>0.092</v>
      </c>
      <c r="T9" s="12" t="n">
        <f aca="false">Q9+(R9*O9)+(S9*P9)</f>
        <v>-0.0610818505338078</v>
      </c>
      <c r="U9" s="13" t="n">
        <f aca="false">N9-T9</f>
        <v>0.0616668454151026</v>
      </c>
      <c r="V9" s="22"/>
    </row>
    <row r="10" customFormat="false" ht="1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0" t="n">
        <f aca="false">F9</f>
        <v>21294</v>
      </c>
      <c r="K10" s="0" t="n">
        <f aca="false">D9</f>
        <v>3357</v>
      </c>
      <c r="L10" s="0" t="n">
        <v>22923</v>
      </c>
      <c r="M10" s="9" t="n">
        <f aca="false">H10-I10</f>
        <v>-179</v>
      </c>
      <c r="N10" s="24" t="n">
        <f aca="false">M10/J10</f>
        <v>-0.00840612379073917</v>
      </c>
      <c r="O10" s="24" t="n">
        <f aca="false">((G10-L10)-(D10-K10))/J10</f>
        <v>0.0617075232459848</v>
      </c>
      <c r="P10" s="24" t="n">
        <f aca="false">E10/J10</f>
        <v>0.863623555931248</v>
      </c>
      <c r="Q10" s="31" t="n">
        <v>-0.049</v>
      </c>
      <c r="R10" s="31" t="n">
        <v>-0.069</v>
      </c>
      <c r="S10" s="31" t="n">
        <v>-0.004</v>
      </c>
      <c r="T10" s="12" t="n">
        <f aca="false">Q10+(R10*O10)+(S10*P10)</f>
        <v>-0.0567123133276979</v>
      </c>
      <c r="U10" s="13" t="n">
        <f aca="false">N10-T10</f>
        <v>0.0483061895369588</v>
      </c>
      <c r="V10" s="22"/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0" t="n">
        <f aca="false">F10</f>
        <v>24694</v>
      </c>
      <c r="K11" s="0" t="n">
        <f aca="false">D10</f>
        <v>3582</v>
      </c>
      <c r="L11" s="0" t="n">
        <v>24462</v>
      </c>
      <c r="M11" s="9" t="n">
        <f aca="false">H11-I11</f>
        <v>-1073</v>
      </c>
      <c r="N11" s="24" t="n">
        <f aca="false">M11/J11</f>
        <v>-0.0434518506519802</v>
      </c>
      <c r="O11" s="24" t="n">
        <f aca="false">((G11-L11)-(D11-K11))/J11</f>
        <v>0.0430873896493075</v>
      </c>
      <c r="P11" s="24" t="n">
        <f aca="false">E11/J11</f>
        <v>0.7618044869199</v>
      </c>
      <c r="Q11" s="31" t="n">
        <v>0.035</v>
      </c>
      <c r="R11" s="31" t="n">
        <v>0.112</v>
      </c>
      <c r="S11" s="31" t="n">
        <v>-0.119</v>
      </c>
      <c r="T11" s="17" t="n">
        <f aca="false">Q11+(R11*O11)+(S11*P11)</f>
        <v>-0.0508289463027456</v>
      </c>
      <c r="U11" s="18" t="n">
        <f aca="false">N11-T11</f>
        <v>0.00737709565076537</v>
      </c>
      <c r="V11" s="32"/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26" t="n">
        <v>3667.69230769231</v>
      </c>
      <c r="E12" s="25" t="n">
        <v>19440</v>
      </c>
      <c r="F12" s="26" t="n">
        <v>28634.6153846154</v>
      </c>
      <c r="G12" s="25" t="n">
        <v>23123</v>
      </c>
      <c r="H12" s="26" t="n">
        <v>4493</v>
      </c>
      <c r="I12" s="25" t="n">
        <v>4941</v>
      </c>
      <c r="J12" s="25" t="n">
        <f aca="false">F11</f>
        <v>25547</v>
      </c>
      <c r="K12" s="25" t="n">
        <f aca="false">D11</f>
        <v>3325</v>
      </c>
      <c r="L12" s="0" t="n">
        <v>25269</v>
      </c>
      <c r="M12" s="9" t="n">
        <f aca="false">H12-I12</f>
        <v>-448</v>
      </c>
      <c r="N12" s="24" t="n">
        <f aca="false">M12/J12</f>
        <v>-0.0175363056327553</v>
      </c>
      <c r="O12" s="24" t="n">
        <f aca="false">((G12-L12)-(D12-K12))/J12</f>
        <v>-0.0974162252981684</v>
      </c>
      <c r="P12" s="24" t="n">
        <f aca="false">E12/J12</f>
        <v>0.760950405135632</v>
      </c>
      <c r="Q12" s="31" t="n">
        <v>-0.069</v>
      </c>
      <c r="R12" s="31" t="n">
        <v>0.152</v>
      </c>
      <c r="S12" s="31" t="n">
        <v>-0.007</v>
      </c>
      <c r="T12" s="12" t="n">
        <f aca="false">Q12+(R12*O12)+(S12*P12)</f>
        <v>-0.089133919081271</v>
      </c>
      <c r="U12" s="19" t="n">
        <f aca="false">N12-T12</f>
        <v>0.0715976134485157</v>
      </c>
      <c r="V12" s="22"/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25" t="n">
        <v>3707</v>
      </c>
      <c r="E13" s="25" t="n">
        <v>20253</v>
      </c>
      <c r="F13" s="25" t="n">
        <v>30156</v>
      </c>
      <c r="G13" s="25" t="n">
        <v>26662</v>
      </c>
      <c r="H13" s="25" t="n">
        <v>4085</v>
      </c>
      <c r="I13" s="25" t="n">
        <v>5174</v>
      </c>
      <c r="J13" s="25" t="n">
        <f aca="false">F12</f>
        <v>28634.6153846154</v>
      </c>
      <c r="K13" s="25" t="n">
        <f aca="false">D12</f>
        <v>3667.69230769231</v>
      </c>
      <c r="L13" s="0" t="n">
        <v>23123</v>
      </c>
      <c r="M13" s="9" t="n">
        <f aca="false">H13-I13</f>
        <v>-1089</v>
      </c>
      <c r="N13" s="24" t="n">
        <f aca="false">M13/J13</f>
        <v>-0.0380308932169241</v>
      </c>
      <c r="O13" s="24" t="n">
        <f aca="false">((G13-L13)-(D13-K13))/J13</f>
        <v>0.122218938885158</v>
      </c>
      <c r="P13" s="24" t="n">
        <f aca="false">E13/J13</f>
        <v>0.70729079919409</v>
      </c>
      <c r="Q13" s="31" t="n">
        <v>0.017</v>
      </c>
      <c r="R13" s="31" t="n">
        <v>0.335</v>
      </c>
      <c r="S13" s="31" t="n">
        <v>-0.084</v>
      </c>
      <c r="T13" s="12" t="n">
        <f aca="false">Q13+(R13*O13)+(S13*P13)</f>
        <v>-0.00146908260577569</v>
      </c>
      <c r="U13" s="19" t="n">
        <f aca="false">N13-T13</f>
        <v>-0.0365618106111484</v>
      </c>
      <c r="V13" s="22"/>
    </row>
    <row r="14" customFormat="false" ht="15" hidden="false" customHeight="false" outlineLevel="0" collapsed="false">
      <c r="Q14" s="0"/>
      <c r="R14" s="0"/>
      <c r="S14" s="0"/>
      <c r="U14" s="21"/>
    </row>
    <row r="15" customFormat="false" ht="15" hidden="false" customHeight="false" outlineLevel="0" collapsed="false">
      <c r="Q15" s="0"/>
      <c r="R15" s="0"/>
      <c r="S15" s="0"/>
      <c r="T15" s="0" t="s">
        <v>38</v>
      </c>
      <c r="U15" s="22" t="n">
        <f aca="false">AVERAGE(U2:U11)</f>
        <v>0.0296774239380631</v>
      </c>
      <c r="V15" s="22"/>
    </row>
    <row r="16" customFormat="false" ht="15" hidden="false" customHeight="false" outlineLevel="0" collapsed="false">
      <c r="Q16" s="0"/>
      <c r="R16" s="0"/>
      <c r="S16" s="0"/>
      <c r="T16" s="0" t="s">
        <v>39</v>
      </c>
      <c r="U16" s="22" t="n">
        <f aca="false">MIN(U2:U11)</f>
        <v>-0.0376929272945665</v>
      </c>
      <c r="V16" s="22"/>
    </row>
    <row r="17" customFormat="false" ht="15" hidden="false" customHeight="false" outlineLevel="0" collapsed="false">
      <c r="Q17" s="0"/>
      <c r="R17" s="0"/>
      <c r="S17" s="0"/>
      <c r="T17" s="0" t="s">
        <v>47</v>
      </c>
      <c r="U17" s="22" t="n">
        <f aca="false">MAX(U2:U11)</f>
        <v>0.157839144292061</v>
      </c>
      <c r="V17" s="22"/>
    </row>
    <row r="22" customFormat="false" ht="15" hidden="false" customHeight="false" outlineLevel="0" collapsed="false">
      <c r="A22" s="0" t="s">
        <v>54</v>
      </c>
      <c r="D22" s="0" t="n">
        <v>3360</v>
      </c>
      <c r="F22" s="0" t="n">
        <v>27250</v>
      </c>
      <c r="H22" s="0" t="n">
        <v>3193</v>
      </c>
      <c r="P22" s="22"/>
      <c r="Q22" s="27"/>
      <c r="R22" s="27"/>
      <c r="S22" s="20"/>
      <c r="T22" s="33"/>
      <c r="V22" s="22"/>
      <c r="W22" s="22"/>
    </row>
    <row r="23" customFormat="false" ht="15" hidden="false" customHeight="false" outlineLevel="0" collapsed="false">
      <c r="A23" s="0" t="s">
        <v>55</v>
      </c>
      <c r="D23" s="0" t="n">
        <f aca="false">H23/0.65</f>
        <v>307.692307692308</v>
      </c>
      <c r="F23" s="0" t="n">
        <f aca="false">H23/0.65</f>
        <v>307.692307692308</v>
      </c>
      <c r="H23" s="0" t="n">
        <v>200</v>
      </c>
    </row>
    <row r="24" customFormat="false" ht="15" hidden="false" customHeight="false" outlineLevel="0" collapsed="false">
      <c r="A24" s="0" t="s">
        <v>56</v>
      </c>
      <c r="F24" s="0" t="n">
        <f aca="false">H24/0.65</f>
        <v>1076.92307692308</v>
      </c>
      <c r="H24" s="0" t="n">
        <v>700</v>
      </c>
    </row>
    <row r="25" customFormat="false" ht="15" hidden="false" customHeight="false" outlineLevel="0" collapsed="false">
      <c r="A25" s="0" t="s">
        <v>57</v>
      </c>
      <c r="H25" s="0" t="n">
        <v>400</v>
      </c>
    </row>
    <row r="26" customFormat="false" ht="15" hidden="false" customHeight="false" outlineLevel="0" collapsed="false">
      <c r="A26" s="0" t="s">
        <v>58</v>
      </c>
      <c r="D26" s="21" t="n">
        <f aca="false">SUM(D22:D25)</f>
        <v>3667.69230769231</v>
      </c>
      <c r="F26" s="21" t="n">
        <f aca="false">SUM(F22:F25)</f>
        <v>28634.6153846154</v>
      </c>
      <c r="H26" s="21" t="n">
        <f aca="false">SUM(H22:H25)</f>
        <v>4493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1417004048583"/>
    <col collapsed="false" hidden="false" max="2" min="2" style="0" width="8"/>
    <col collapsed="false" hidden="false" max="3" min="3" style="0" width="8.2834008097166"/>
    <col collapsed="false" hidden="false" max="4" min="4" style="0" width="10.8542510121457"/>
    <col collapsed="false" hidden="false" max="5" min="5" style="0" width="8.2834008097166"/>
    <col collapsed="false" hidden="false" max="6" min="6" style="0" width="8.57085020242915"/>
    <col collapsed="false" hidden="false" max="7" min="7" style="0" width="9.4251012145749"/>
    <col collapsed="false" hidden="false" max="8" min="8" style="0" width="8.85425101214575"/>
    <col collapsed="false" hidden="false" max="9" min="9" style="0" width="10.995951417004"/>
    <col collapsed="false" hidden="false" max="10" min="10" style="0" width="8.57085020242915"/>
    <col collapsed="false" hidden="false" max="12" min="11" style="0" width="8.71255060728745"/>
    <col collapsed="false" hidden="false" max="13" min="13" style="0" width="9.71255060728745"/>
    <col collapsed="false" hidden="false" max="14" min="14" style="0" width="9.99595141700405"/>
    <col collapsed="false" hidden="false" max="15" min="15" style="0" width="10.2834008097166"/>
    <col collapsed="false" hidden="false" max="16" min="16" style="0" width="9.71255060728745"/>
    <col collapsed="false" hidden="false" max="17" min="17" style="1" width="10.2834008097166"/>
    <col collapsed="false" hidden="false" max="18" min="18" style="1" width="12.995951417004"/>
    <col collapsed="false" hidden="false" max="19" min="19" style="1" width="8.2834008097166"/>
    <col collapsed="false" hidden="false" max="20" min="20" style="0" width="11.1417004048583"/>
    <col collapsed="false" hidden="false" max="21" min="21" style="0" width="14.2834008097166"/>
    <col collapsed="false" hidden="false" max="1025" min="22" style="0" width="8.5748987854251"/>
  </cols>
  <sheetData>
    <row r="1" s="8" customFormat="tru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 t="s">
        <v>20</v>
      </c>
    </row>
    <row r="2" customFormat="false" ht="15" hidden="false" customHeight="false" outlineLevel="0" collapsed="false">
      <c r="A2" s="0" t="s">
        <v>22</v>
      </c>
      <c r="B2" s="0" t="n">
        <v>2670</v>
      </c>
      <c r="C2" s="0" t="n">
        <v>1999</v>
      </c>
      <c r="D2" s="0" t="n">
        <v>3069</v>
      </c>
      <c r="E2" s="0" t="n">
        <v>13379</v>
      </c>
      <c r="F2" s="0" t="n">
        <v>13896</v>
      </c>
      <c r="G2" s="0" t="n">
        <v>15659</v>
      </c>
      <c r="H2" s="0" t="n">
        <v>1763</v>
      </c>
      <c r="I2" s="0" t="n">
        <v>3038</v>
      </c>
      <c r="J2" s="0" t="n">
        <v>14153</v>
      </c>
      <c r="K2" s="0" t="n">
        <v>2957</v>
      </c>
      <c r="L2" s="0" t="n">
        <v>15021</v>
      </c>
      <c r="M2" s="9" t="n">
        <f aca="false">H2-I2</f>
        <v>-1275</v>
      </c>
      <c r="N2" s="24" t="n">
        <f aca="false">M2/J2</f>
        <v>-0.0900869073694623</v>
      </c>
      <c r="O2" s="24" t="n">
        <f aca="false">((G2-L2)-(D2-K2))/J2</f>
        <v>0.0371652653147743</v>
      </c>
      <c r="P2" s="24" t="n">
        <f aca="false">E2/J2</f>
        <v>0.945311947996891</v>
      </c>
      <c r="Q2" s="31" t="n">
        <v>-0.066</v>
      </c>
      <c r="R2" s="31" t="n">
        <v>0.01</v>
      </c>
      <c r="S2" s="31" t="n">
        <v>0.014</v>
      </c>
      <c r="T2" s="12" t="n">
        <f aca="false">Q2+(R2*O2)+(S2*P2)</f>
        <v>-0.0523939800748958</v>
      </c>
      <c r="U2" s="13" t="n">
        <f aca="false">N2-T2</f>
        <v>-0.0376929272945665</v>
      </c>
      <c r="V2" s="22"/>
    </row>
    <row r="3" customFormat="false" ht="15" hidden="false" customHeight="false" outlineLevel="0" collapsed="false">
      <c r="A3" s="0" t="s">
        <v>22</v>
      </c>
      <c r="B3" s="0" t="n">
        <v>2670</v>
      </c>
      <c r="C3" s="0" t="n">
        <v>2000</v>
      </c>
      <c r="D3" s="0" t="n">
        <v>3158</v>
      </c>
      <c r="E3" s="0" t="n">
        <v>14170</v>
      </c>
      <c r="F3" s="0" t="n">
        <v>14522</v>
      </c>
      <c r="G3" s="0" t="n">
        <v>16724</v>
      </c>
      <c r="H3" s="0" t="n">
        <v>1857</v>
      </c>
      <c r="I3" s="0" t="n">
        <v>2326</v>
      </c>
      <c r="J3" s="0" t="n">
        <f aca="false">F2</f>
        <v>13896</v>
      </c>
      <c r="K3" s="0" t="n">
        <f aca="false">D2</f>
        <v>3069</v>
      </c>
      <c r="L3" s="0" t="n">
        <f aca="false">G2</f>
        <v>15659</v>
      </c>
      <c r="M3" s="9" t="n">
        <f aca="false">H3-I3</f>
        <v>-469</v>
      </c>
      <c r="N3" s="24" t="n">
        <f aca="false">M3/J3</f>
        <v>-0.0337507196315486</v>
      </c>
      <c r="O3" s="24" t="n">
        <f aca="false">((G3-L3)-(D3-K3))/J3</f>
        <v>0.0702360391479562</v>
      </c>
      <c r="P3" s="24" t="n">
        <f aca="false">E3/J3</f>
        <v>1.01971790443293</v>
      </c>
      <c r="Q3" s="31" t="n">
        <v>-0.224</v>
      </c>
      <c r="R3" s="31" t="n">
        <v>1.754</v>
      </c>
      <c r="S3" s="31" t="n">
        <v>0.024</v>
      </c>
      <c r="T3" s="12" t="n">
        <f aca="false">Q3+(R3*O3)+(S3*P3)</f>
        <v>-0.0763327576280944</v>
      </c>
      <c r="U3" s="13" t="n">
        <f aca="false">N3-T3</f>
        <v>0.0425820379965458</v>
      </c>
      <c r="V3" s="22"/>
    </row>
    <row r="4" customFormat="false" ht="15" hidden="false" customHeight="false" outlineLevel="0" collapsed="false">
      <c r="A4" s="0" t="s">
        <v>22</v>
      </c>
      <c r="B4" s="0" t="n">
        <v>2670</v>
      </c>
      <c r="C4" s="0" t="n">
        <v>2001</v>
      </c>
      <c r="D4" s="0" t="n">
        <v>2786</v>
      </c>
      <c r="E4" s="0" t="n">
        <v>14365</v>
      </c>
      <c r="F4" s="0" t="n">
        <v>14606</v>
      </c>
      <c r="G4" s="0" t="n">
        <v>16079</v>
      </c>
      <c r="H4" s="0" t="n">
        <v>1430</v>
      </c>
      <c r="I4" s="0" t="n">
        <v>3078</v>
      </c>
      <c r="J4" s="0" t="n">
        <f aca="false">F3</f>
        <v>14522</v>
      </c>
      <c r="K4" s="0" t="n">
        <f aca="false">D3</f>
        <v>3158</v>
      </c>
      <c r="L4" s="0" t="n">
        <f aca="false">G3</f>
        <v>16724</v>
      </c>
      <c r="M4" s="9" t="n">
        <f aca="false">H4-I4</f>
        <v>-1648</v>
      </c>
      <c r="N4" s="24" t="n">
        <f aca="false">M4/J4</f>
        <v>-0.113482991323509</v>
      </c>
      <c r="O4" s="24" t="n">
        <f aca="false">((G4-L4)-(D4-K4))/J4</f>
        <v>-0.0187990634898774</v>
      </c>
      <c r="P4" s="24" t="n">
        <f aca="false">E4/J4</f>
        <v>0.98918881696736</v>
      </c>
      <c r="Q4" s="31" t="n">
        <v>-0.058</v>
      </c>
      <c r="R4" s="31" t="n">
        <v>-0.065</v>
      </c>
      <c r="S4" s="31" t="n">
        <v>-0.044</v>
      </c>
      <c r="T4" s="12" t="n">
        <f aca="false">Q4+(R4*O4)+(S4*P4)</f>
        <v>-0.100302368819722</v>
      </c>
      <c r="U4" s="13" t="n">
        <f aca="false">N4-T4</f>
        <v>-0.0131806225037873</v>
      </c>
      <c r="V4" s="22"/>
    </row>
    <row r="5" customFormat="false" ht="15" hidden="false" customHeight="false" outlineLevel="0" collapsed="false">
      <c r="A5" s="0" t="s">
        <v>22</v>
      </c>
      <c r="B5" s="0" t="n">
        <v>2670</v>
      </c>
      <c r="C5" s="0" t="n">
        <v>2002</v>
      </c>
      <c r="D5" s="0" t="n">
        <v>2840</v>
      </c>
      <c r="E5" s="0" t="n">
        <v>15058</v>
      </c>
      <c r="F5" s="0" t="n">
        <v>15329</v>
      </c>
      <c r="G5" s="0" t="n">
        <v>16332</v>
      </c>
      <c r="H5" s="0" t="n">
        <v>1974</v>
      </c>
      <c r="I5" s="0" t="n">
        <v>2992</v>
      </c>
      <c r="J5" s="0" t="n">
        <f aca="false">F4</f>
        <v>14606</v>
      </c>
      <c r="K5" s="0" t="n">
        <f aca="false">D4</f>
        <v>2786</v>
      </c>
      <c r="L5" s="0" t="n">
        <f aca="false">G4</f>
        <v>16079</v>
      </c>
      <c r="M5" s="9" t="n">
        <f aca="false">H5-I5</f>
        <v>-1018</v>
      </c>
      <c r="N5" s="24" t="n">
        <f aca="false">M5/J5</f>
        <v>-0.0696973846364508</v>
      </c>
      <c r="O5" s="24" t="n">
        <f aca="false">((G5-L5)-(D5-K5))/J5</f>
        <v>0.013624537861153</v>
      </c>
      <c r="P5" s="24" t="n">
        <f aca="false">E5/J5</f>
        <v>1.0309461864987</v>
      </c>
      <c r="Q5" s="31" t="n">
        <v>-0.185</v>
      </c>
      <c r="R5" s="31" t="n">
        <v>-0.101</v>
      </c>
      <c r="S5" s="31" t="n">
        <v>0.095</v>
      </c>
      <c r="T5" s="12" t="n">
        <f aca="false">Q5+(R5*O5)+(S5*P5)</f>
        <v>-0.0884361906066</v>
      </c>
      <c r="U5" s="13" t="n">
        <f aca="false">N5-T5</f>
        <v>0.0187388059701493</v>
      </c>
      <c r="V5" s="22"/>
    </row>
    <row r="6" customFormat="false" ht="15" hidden="false" customHeight="false" outlineLevel="0" collapsed="false">
      <c r="A6" s="0" t="s">
        <v>22</v>
      </c>
      <c r="B6" s="0" t="n">
        <v>2670</v>
      </c>
      <c r="C6" s="0" t="n">
        <v>2003</v>
      </c>
      <c r="D6" s="0" t="n">
        <v>3162</v>
      </c>
      <c r="E6" s="0" t="n">
        <v>15841</v>
      </c>
      <c r="F6" s="0" t="n">
        <v>17600</v>
      </c>
      <c r="G6" s="0" t="n">
        <v>18232</v>
      </c>
      <c r="H6" s="0" t="n">
        <v>2403</v>
      </c>
      <c r="I6" s="0" t="n">
        <v>3773</v>
      </c>
      <c r="J6" s="0" t="n">
        <f aca="false">F5</f>
        <v>15329</v>
      </c>
      <c r="K6" s="0" t="n">
        <f aca="false">D5</f>
        <v>2840</v>
      </c>
      <c r="L6" s="0" t="n">
        <f aca="false">G5</f>
        <v>16332</v>
      </c>
      <c r="M6" s="9" t="n">
        <f aca="false">H6-I6</f>
        <v>-1370</v>
      </c>
      <c r="N6" s="24" t="n">
        <f aca="false">M6/J6</f>
        <v>-0.0893730836975667</v>
      </c>
      <c r="O6" s="24" t="n">
        <f aca="false">((G6-L6)-(D6-K6))/J6</f>
        <v>0.102942135820993</v>
      </c>
      <c r="P6" s="24" t="n">
        <f aca="false">E6/J6</f>
        <v>1.03340074368843</v>
      </c>
      <c r="Q6" s="31" t="n">
        <v>-0.108</v>
      </c>
      <c r="R6" s="31" t="n">
        <v>0.144</v>
      </c>
      <c r="S6" s="31" t="n">
        <v>0.026</v>
      </c>
      <c r="T6" s="12" t="n">
        <f aca="false">Q6+(R6*O6)+(S6*P6)</f>
        <v>-0.0663079131058777</v>
      </c>
      <c r="U6" s="13" t="n">
        <f aca="false">N6-T6</f>
        <v>-0.023065170591689</v>
      </c>
      <c r="V6" s="22"/>
    </row>
    <row r="7" customFormat="false" ht="15" hidden="false" customHeight="false" outlineLevel="0" collapsed="false">
      <c r="A7" s="0" t="s">
        <v>22</v>
      </c>
      <c r="B7" s="0" t="n">
        <v>2670</v>
      </c>
      <c r="C7" s="0" t="n">
        <v>2004</v>
      </c>
      <c r="D7" s="0" t="n">
        <v>3311</v>
      </c>
      <c r="E7" s="0" t="n">
        <v>16290</v>
      </c>
      <c r="F7" s="0" t="n">
        <v>20708</v>
      </c>
      <c r="G7" s="0" t="n">
        <v>20011</v>
      </c>
      <c r="H7" s="0" t="n">
        <v>2990</v>
      </c>
      <c r="I7" s="0" t="n">
        <v>4282</v>
      </c>
      <c r="J7" s="0" t="n">
        <f aca="false">F6</f>
        <v>17600</v>
      </c>
      <c r="K7" s="0" t="n">
        <f aca="false">D6</f>
        <v>3162</v>
      </c>
      <c r="L7" s="0" t="n">
        <f aca="false">G6</f>
        <v>18232</v>
      </c>
      <c r="M7" s="9" t="n">
        <f aca="false">H7-I7</f>
        <v>-1292</v>
      </c>
      <c r="N7" s="24" t="n">
        <f aca="false">M7/J7</f>
        <v>-0.0734090909090909</v>
      </c>
      <c r="O7" s="24" t="n">
        <f aca="false">((G7-L7)-(D7-K7))/J7</f>
        <v>0.0926136363636364</v>
      </c>
      <c r="P7" s="24" t="n">
        <f aca="false">E7/J7</f>
        <v>0.925568181818182</v>
      </c>
      <c r="Q7" s="31" t="n">
        <v>-0.181</v>
      </c>
      <c r="R7" s="31" t="n">
        <v>-0.167</v>
      </c>
      <c r="S7" s="31" t="n">
        <v>0.096</v>
      </c>
      <c r="T7" s="12" t="n">
        <f aca="false">Q7+(R7*O7)+(S7*P7)</f>
        <v>-0.107611931818182</v>
      </c>
      <c r="U7" s="13" t="n">
        <f aca="false">N7-T7</f>
        <v>0.0342028409090909</v>
      </c>
      <c r="V7" s="22"/>
    </row>
    <row r="8" customFormat="false" ht="15" hidden="false" customHeight="false" outlineLevel="0" collapsed="false">
      <c r="A8" s="0" t="s">
        <v>22</v>
      </c>
      <c r="B8" s="0" t="n">
        <v>2670</v>
      </c>
      <c r="C8" s="0" t="n">
        <v>2005</v>
      </c>
      <c r="D8" s="0" t="n">
        <v>3121</v>
      </c>
      <c r="E8" s="0" t="n">
        <v>16127</v>
      </c>
      <c r="F8" s="0" t="n">
        <v>20513</v>
      </c>
      <c r="G8" s="0" t="n">
        <v>21167</v>
      </c>
      <c r="H8" s="0" t="n">
        <v>3234</v>
      </c>
      <c r="I8" s="0" t="n">
        <v>4258</v>
      </c>
      <c r="J8" s="0" t="n">
        <f aca="false">F7</f>
        <v>20708</v>
      </c>
      <c r="K8" s="0" t="n">
        <f aca="false">D7</f>
        <v>3311</v>
      </c>
      <c r="L8" s="0" t="n">
        <f aca="false">G7</f>
        <v>20011</v>
      </c>
      <c r="M8" s="9" t="n">
        <f aca="false">H8-I8</f>
        <v>-1024</v>
      </c>
      <c r="N8" s="24" t="n">
        <f aca="false">M8/J8</f>
        <v>-0.0494494881205331</v>
      </c>
      <c r="O8" s="24" t="n">
        <f aca="false">((G8-L8)-(D8-K8))/J8</f>
        <v>0.0649990341896851</v>
      </c>
      <c r="P8" s="24" t="n">
        <f aca="false">E8/J8</f>
        <v>0.778781147382654</v>
      </c>
      <c r="Q8" s="31" t="n">
        <v>-0.429</v>
      </c>
      <c r="R8" s="31" t="n">
        <v>-1.753</v>
      </c>
      <c r="S8" s="31" t="n">
        <v>0.431</v>
      </c>
      <c r="T8" s="12" t="n">
        <f aca="false">Q8+(R8*O8)+(S8*P8)</f>
        <v>-0.207288632412594</v>
      </c>
      <c r="U8" s="13" t="n">
        <f aca="false">N8-T8</f>
        <v>0.157839144292061</v>
      </c>
      <c r="V8" s="22"/>
    </row>
    <row r="9" customFormat="false" ht="15" hidden="false" customHeight="false" outlineLevel="0" collapsed="false">
      <c r="A9" s="0" t="s">
        <v>22</v>
      </c>
      <c r="B9" s="0" t="n">
        <v>2670</v>
      </c>
      <c r="C9" s="0" t="n">
        <v>2006</v>
      </c>
      <c r="D9" s="0" t="n">
        <v>3357</v>
      </c>
      <c r="E9" s="0" t="n">
        <v>17017</v>
      </c>
      <c r="F9" s="0" t="n">
        <v>21294</v>
      </c>
      <c r="G9" s="0" t="n">
        <v>22923</v>
      </c>
      <c r="H9" s="0" t="n">
        <v>3851</v>
      </c>
      <c r="I9" s="0" t="n">
        <v>3839</v>
      </c>
      <c r="J9" s="0" t="n">
        <f aca="false">F8</f>
        <v>20513</v>
      </c>
      <c r="K9" s="0" t="n">
        <f aca="false">D8</f>
        <v>3121</v>
      </c>
      <c r="L9" s="0" t="n">
        <f aca="false">G8</f>
        <v>21167</v>
      </c>
      <c r="M9" s="9" t="n">
        <f aca="false">H9-I9</f>
        <v>12</v>
      </c>
      <c r="N9" s="24" t="n">
        <f aca="false">M9/J9</f>
        <v>0.000584994881294789</v>
      </c>
      <c r="O9" s="24" t="n">
        <f aca="false">((G9-L9)-(D9-K9))/J9</f>
        <v>0.0740993516306732</v>
      </c>
      <c r="P9" s="24" t="n">
        <f aca="false">E9/J9</f>
        <v>0.829571491249452</v>
      </c>
      <c r="Q9" s="31" t="n">
        <v>-0.152</v>
      </c>
      <c r="R9" s="31" t="n">
        <v>0.197</v>
      </c>
      <c r="S9" s="31" t="n">
        <v>0.092</v>
      </c>
      <c r="T9" s="12" t="n">
        <f aca="false">Q9+(R9*O9)+(S9*P9)</f>
        <v>-0.0610818505338078</v>
      </c>
      <c r="U9" s="13" t="n">
        <f aca="false">N9-T9</f>
        <v>0.0616668454151026</v>
      </c>
      <c r="V9" s="22"/>
    </row>
    <row r="10" customFormat="false" ht="15" hidden="false" customHeight="false" outlineLevel="0" collapsed="false">
      <c r="A10" s="0" t="s">
        <v>22</v>
      </c>
      <c r="B10" s="0" t="n">
        <v>2670</v>
      </c>
      <c r="C10" s="0" t="n">
        <v>2007</v>
      </c>
      <c r="D10" s="0" t="n">
        <v>3582</v>
      </c>
      <c r="E10" s="0" t="n">
        <v>18390</v>
      </c>
      <c r="F10" s="0" t="n">
        <v>24694</v>
      </c>
      <c r="G10" s="0" t="n">
        <v>24462</v>
      </c>
      <c r="H10" s="0" t="n">
        <v>4096</v>
      </c>
      <c r="I10" s="0" t="n">
        <v>4275</v>
      </c>
      <c r="J10" s="0" t="n">
        <f aca="false">F9</f>
        <v>21294</v>
      </c>
      <c r="K10" s="0" t="n">
        <f aca="false">D9</f>
        <v>3357</v>
      </c>
      <c r="L10" s="0" t="n">
        <f aca="false">G9</f>
        <v>22923</v>
      </c>
      <c r="M10" s="9" t="n">
        <f aca="false">H10-I10</f>
        <v>-179</v>
      </c>
      <c r="N10" s="24" t="n">
        <f aca="false">M10/J10</f>
        <v>-0.00840612379073917</v>
      </c>
      <c r="O10" s="24" t="n">
        <f aca="false">((G10-L10)-(D10-K10))/J10</f>
        <v>0.0617075232459848</v>
      </c>
      <c r="P10" s="24" t="n">
        <f aca="false">E10/J10</f>
        <v>0.863623555931248</v>
      </c>
      <c r="Q10" s="31" t="n">
        <v>-0.049</v>
      </c>
      <c r="R10" s="31" t="n">
        <v>-0.069</v>
      </c>
      <c r="S10" s="31" t="n">
        <v>-0.004</v>
      </c>
      <c r="T10" s="12" t="n">
        <f aca="false">Q10+(R10*O10)+(S10*P10)</f>
        <v>-0.0567123133276979</v>
      </c>
      <c r="U10" s="13" t="n">
        <f aca="false">N10-T10</f>
        <v>0.0483061895369588</v>
      </c>
      <c r="V10" s="22"/>
    </row>
    <row r="11" customFormat="false" ht="15" hidden="false" customHeight="false" outlineLevel="0" collapsed="false">
      <c r="A11" s="0" t="s">
        <v>22</v>
      </c>
      <c r="B11" s="0" t="n">
        <v>2670</v>
      </c>
      <c r="C11" s="0" t="n">
        <v>2008</v>
      </c>
      <c r="D11" s="0" t="n">
        <v>3325</v>
      </c>
      <c r="E11" s="0" t="n">
        <v>18812</v>
      </c>
      <c r="F11" s="0" t="n">
        <v>25547</v>
      </c>
      <c r="G11" s="0" t="n">
        <v>25269</v>
      </c>
      <c r="H11" s="0" t="n">
        <v>3460</v>
      </c>
      <c r="I11" s="0" t="n">
        <v>4533</v>
      </c>
      <c r="J11" s="0" t="n">
        <f aca="false">F10</f>
        <v>24694</v>
      </c>
      <c r="K11" s="0" t="n">
        <f aca="false">D10</f>
        <v>3582</v>
      </c>
      <c r="L11" s="0" t="n">
        <f aca="false">G10</f>
        <v>24462</v>
      </c>
      <c r="M11" s="9" t="n">
        <f aca="false">H11-I11</f>
        <v>-1073</v>
      </c>
      <c r="N11" s="24" t="n">
        <f aca="false">M11/J11</f>
        <v>-0.0434518506519802</v>
      </c>
      <c r="O11" s="24" t="n">
        <f aca="false">((G11-L11)-(D11-K11))/J11</f>
        <v>0.0430873896493075</v>
      </c>
      <c r="P11" s="24" t="n">
        <f aca="false">E11/J11</f>
        <v>0.7618044869199</v>
      </c>
      <c r="Q11" s="31" t="n">
        <v>0.035</v>
      </c>
      <c r="R11" s="31" t="n">
        <v>0.112</v>
      </c>
      <c r="S11" s="31" t="n">
        <v>-0.119</v>
      </c>
      <c r="T11" s="17" t="n">
        <f aca="false">Q11+(R11*O11)+(S11*P11)</f>
        <v>-0.0508289463027456</v>
      </c>
      <c r="U11" s="18" t="n">
        <f aca="false">N11-T11</f>
        <v>0.00737709565076537</v>
      </c>
      <c r="V11" s="32"/>
    </row>
    <row r="12" customFormat="false" ht="15" hidden="false" customHeight="false" outlineLevel="0" collapsed="false">
      <c r="A12" s="0" t="s">
        <v>22</v>
      </c>
      <c r="B12" s="0" t="n">
        <v>2670</v>
      </c>
      <c r="C12" s="0" t="n">
        <v>2009</v>
      </c>
      <c r="D12" s="21" t="n">
        <v>5360</v>
      </c>
      <c r="E12" s="0" t="n">
        <v>19440</v>
      </c>
      <c r="F12" s="21" t="n">
        <v>29250</v>
      </c>
      <c r="G12" s="21" t="n">
        <v>25123</v>
      </c>
      <c r="H12" s="21" t="n">
        <v>4493</v>
      </c>
      <c r="I12" s="0" t="n">
        <v>4941</v>
      </c>
      <c r="J12" s="0" t="n">
        <f aca="false">F11</f>
        <v>25547</v>
      </c>
      <c r="K12" s="0" t="n">
        <f aca="false">D11</f>
        <v>3325</v>
      </c>
      <c r="L12" s="0" t="n">
        <f aca="false">G11</f>
        <v>25269</v>
      </c>
      <c r="M12" s="9" t="n">
        <f aca="false">H12-I12</f>
        <v>-448</v>
      </c>
      <c r="N12" s="24" t="n">
        <f aca="false">M12/J12</f>
        <v>-0.0175363056327553</v>
      </c>
      <c r="O12" s="24" t="n">
        <f aca="false">((G12-L12)-(D12-K12))/J12</f>
        <v>-0.0853720593416057</v>
      </c>
      <c r="P12" s="24" t="n">
        <f aca="false">E12/J12</f>
        <v>0.760950405135632</v>
      </c>
      <c r="Q12" s="31" t="n">
        <v>-0.069</v>
      </c>
      <c r="R12" s="31" t="n">
        <v>0.152</v>
      </c>
      <c r="S12" s="31" t="n">
        <v>-0.007</v>
      </c>
      <c r="T12" s="12" t="n">
        <f aca="false">Q12+(R12*O12)+(S12*P12)</f>
        <v>-0.0873032058558735</v>
      </c>
      <c r="U12" s="19" t="n">
        <f aca="false">N12-T12</f>
        <v>0.0697669002231182</v>
      </c>
      <c r="V12" s="22"/>
    </row>
    <row r="13" customFormat="false" ht="15" hidden="false" customHeight="false" outlineLevel="0" collapsed="false">
      <c r="A13" s="0" t="s">
        <v>22</v>
      </c>
      <c r="B13" s="0" t="n">
        <v>2670</v>
      </c>
      <c r="C13" s="0" t="n">
        <v>2010</v>
      </c>
      <c r="D13" s="0" t="n">
        <v>3707</v>
      </c>
      <c r="E13" s="0" t="n">
        <v>20253</v>
      </c>
      <c r="F13" s="0" t="n">
        <v>30156</v>
      </c>
      <c r="G13" s="0" t="n">
        <v>26662</v>
      </c>
      <c r="H13" s="0" t="n">
        <v>4085</v>
      </c>
      <c r="I13" s="0" t="n">
        <v>5174</v>
      </c>
      <c r="J13" s="0" t="n">
        <f aca="false">F12</f>
        <v>29250</v>
      </c>
      <c r="K13" s="0" t="n">
        <f aca="false">D12</f>
        <v>5360</v>
      </c>
      <c r="L13" s="0" t="n">
        <f aca="false">G12</f>
        <v>25123</v>
      </c>
      <c r="M13" s="9" t="n">
        <f aca="false">H13-I13</f>
        <v>-1089</v>
      </c>
      <c r="N13" s="24" t="n">
        <f aca="false">M13/J13</f>
        <v>-0.0372307692307692</v>
      </c>
      <c r="O13" s="24" t="n">
        <f aca="false">((G13-L13)-(D13-K13))/J13</f>
        <v>0.109128205128205</v>
      </c>
      <c r="P13" s="24" t="n">
        <f aca="false">E13/J13</f>
        <v>0.692410256410256</v>
      </c>
      <c r="Q13" s="31" t="n">
        <v>0.017</v>
      </c>
      <c r="R13" s="31" t="n">
        <v>0.335</v>
      </c>
      <c r="S13" s="31" t="n">
        <v>-0.084</v>
      </c>
      <c r="T13" s="12" t="n">
        <f aca="false">Q13+(R13*O13)+(S13*P13)</f>
        <v>-0.00460451282051282</v>
      </c>
      <c r="U13" s="19" t="n">
        <f aca="false">N13-T13</f>
        <v>-0.0326262564102564</v>
      </c>
      <c r="V13" s="22"/>
    </row>
    <row r="14" customFormat="false" ht="15" hidden="false" customHeight="false" outlineLevel="0" collapsed="false">
      <c r="Q14" s="0"/>
      <c r="R14" s="0"/>
      <c r="U14" s="21"/>
    </row>
    <row r="15" customFormat="false" ht="15" hidden="false" customHeight="false" outlineLevel="0" collapsed="false">
      <c r="Q15" s="0"/>
      <c r="R15" s="0"/>
      <c r="T15" s="0" t="s">
        <v>38</v>
      </c>
      <c r="U15" s="22" t="n">
        <f aca="false">AVERAGE(U2:U11)</f>
        <v>0.0296774239380631</v>
      </c>
      <c r="V15" s="22"/>
    </row>
    <row r="16" customFormat="false" ht="15" hidden="false" customHeight="false" outlineLevel="0" collapsed="false">
      <c r="Q16" s="0"/>
      <c r="R16" s="0"/>
      <c r="T16" s="0" t="s">
        <v>39</v>
      </c>
      <c r="U16" s="22" t="n">
        <f aca="false">MIN(U2:U11)</f>
        <v>-0.0376929272945665</v>
      </c>
      <c r="V16" s="22"/>
    </row>
    <row r="17" customFormat="false" ht="15" hidden="false" customHeight="false" outlineLevel="0" collapsed="false">
      <c r="Q17" s="0"/>
      <c r="R17" s="0"/>
      <c r="T17" s="0" t="s">
        <v>47</v>
      </c>
      <c r="U17" s="22" t="n">
        <f aca="false">MAX(U2:U11)</f>
        <v>0.157839144292061</v>
      </c>
      <c r="V17" s="22"/>
    </row>
    <row r="18" customFormat="false" ht="15" hidden="false" customHeight="false" outlineLevel="0" collapsed="false">
      <c r="Q18" s="0"/>
      <c r="R18" s="0"/>
    </row>
    <row r="19" customFormat="false" ht="15" hidden="false" customHeight="false" outlineLevel="0" collapsed="false">
      <c r="Q19" s="0"/>
      <c r="R19" s="0"/>
    </row>
    <row r="20" customFormat="false" ht="15" hidden="false" customHeight="false" outlineLevel="0" collapsed="false">
      <c r="Q20" s="0"/>
      <c r="R20" s="0"/>
    </row>
    <row r="21" customFormat="false" ht="15" hidden="false" customHeight="false" outlineLevel="0" collapsed="false">
      <c r="Q21" s="0"/>
      <c r="R21" s="0"/>
    </row>
    <row r="22" customFormat="false" ht="15" hidden="false" customHeight="false" outlineLevel="0" collapsed="false">
      <c r="A22" s="0" t="s">
        <v>54</v>
      </c>
      <c r="D22" s="0" t="n">
        <v>3360</v>
      </c>
      <c r="F22" s="0" t="n">
        <v>27250</v>
      </c>
      <c r="G22" s="0" t="n">
        <v>23123</v>
      </c>
      <c r="H22" s="0" t="n">
        <v>3193</v>
      </c>
      <c r="P22" s="22"/>
      <c r="Q22" s="27"/>
      <c r="R22" s="27"/>
      <c r="V22" s="22"/>
      <c r="W22" s="22"/>
    </row>
    <row r="23" customFormat="false" ht="15" hidden="false" customHeight="false" outlineLevel="0" collapsed="false">
      <c r="A23" s="0" t="s">
        <v>59</v>
      </c>
      <c r="D23" s="0" t="n">
        <f aca="false">H23/0.65</f>
        <v>2000</v>
      </c>
      <c r="F23" s="0" t="n">
        <f aca="false">H23/0.65</f>
        <v>2000</v>
      </c>
      <c r="G23" s="0" t="n">
        <f aca="false">D23</f>
        <v>2000</v>
      </c>
      <c r="H23" s="0" t="n">
        <v>1300</v>
      </c>
    </row>
    <row r="24" customFormat="false" ht="15" hidden="false" customHeight="false" outlineLevel="0" collapsed="false">
      <c r="A24" s="0" t="s">
        <v>56</v>
      </c>
    </row>
    <row r="25" customFormat="false" ht="15" hidden="false" customHeight="false" outlineLevel="0" collapsed="false">
      <c r="A25" s="0" t="s">
        <v>57</v>
      </c>
    </row>
    <row r="26" customFormat="false" ht="15" hidden="false" customHeight="false" outlineLevel="0" collapsed="false">
      <c r="A26" s="0" t="s">
        <v>58</v>
      </c>
      <c r="D26" s="21" t="n">
        <f aca="false">SUM(D22:D25)</f>
        <v>5360</v>
      </c>
      <c r="F26" s="21" t="n">
        <f aca="false">SUM(F22:F25)</f>
        <v>29250</v>
      </c>
      <c r="G26" s="21" t="n">
        <f aca="false">SUM(G22:G25)</f>
        <v>25123</v>
      </c>
      <c r="H26" s="21" t="n">
        <f aca="false">SUM(H22:H25)</f>
        <v>4493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2015-02-05T20:44:16Z</dcterms:created>
  <dc:creator>Brian Bushee</dc:creator>
  <dc:language>en-GB</dc:language>
  <cp:lastModifiedBy>Brian Bushee</cp:lastModifiedBy>
  <dcterms:modified xsi:type="dcterms:W3CDTF">2015-12-30T17:02:41Z</dcterms:modified>
  <cp:revision>0</cp:revision>
</cp:coreProperties>
</file>