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kabeto\Dropbox (University of Michigan)\Pepper Center support\PowerCalculationMKabeto\"/>
    </mc:Choice>
  </mc:AlternateContent>
  <xr:revisionPtr revIDLastSave="0" documentId="8_{1139DC05-ABEC-4F21-B815-145912ECB34F}" xr6:coauthVersionLast="47" xr6:coauthVersionMax="47" xr10:uidLastSave="{00000000-0000-0000-0000-000000000000}"/>
  <bookViews>
    <workbookView xWindow="4155" yWindow="2880" windowWidth="19905" windowHeight="10920" activeTab="3" xr2:uid="{00000000-000D-0000-FFFF-FFFF00000000}"/>
  </bookViews>
  <sheets>
    <sheet name="Total Sample" sheetId="1" r:id="rId1"/>
    <sheet name="ACCORD" sheetId="2" r:id="rId2"/>
    <sheet name="DPPOS" sheetId="3" r:id="rId3"/>
    <sheet name="GRAD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" l="1"/>
  <c r="C21" i="2"/>
  <c r="C22" i="2"/>
  <c r="C19" i="2"/>
  <c r="C17" i="2"/>
  <c r="C14" i="3"/>
  <c r="B14" i="3"/>
  <c r="L10" i="3"/>
  <c r="L9" i="3"/>
  <c r="C14" i="2"/>
  <c r="B14" i="2"/>
  <c r="M10" i="2"/>
  <c r="M9" i="2"/>
  <c r="B13" i="2"/>
  <c r="C9" i="4"/>
  <c r="C10" i="4"/>
  <c r="B9" i="4"/>
  <c r="B10" i="4"/>
  <c r="K13" i="4"/>
  <c r="C13" i="4" s="1"/>
  <c r="C14" i="4" s="1"/>
  <c r="B9" i="3"/>
  <c r="B10" i="3"/>
  <c r="C9" i="3"/>
  <c r="C10" i="3"/>
  <c r="C13" i="3"/>
  <c r="B13" i="3"/>
  <c r="K13" i="3"/>
  <c r="C9" i="2"/>
  <c r="C10" i="2"/>
  <c r="B9" i="2"/>
  <c r="B10" i="2"/>
  <c r="C13" i="2"/>
  <c r="K13" i="2"/>
  <c r="B13" i="4" l="1"/>
  <c r="B14" i="4" s="1"/>
  <c r="L10" i="4"/>
  <c r="L9" i="4"/>
</calcChain>
</file>

<file path=xl/sharedStrings.xml><?xml version="1.0" encoding="utf-8"?>
<sst xmlns="http://schemas.openxmlformats.org/spreadsheetml/2006/main" count="454" uniqueCount="60">
  <si>
    <t>Racial Categories</t>
  </si>
  <si>
    <t>Ethnic Categories</t>
  </si>
  <si>
    <t>Not Hispanic or Latino</t>
  </si>
  <si>
    <t>Hispanic or Latino</t>
  </si>
  <si>
    <t>Unknown/Not Reported Ethnicity</t>
  </si>
  <si>
    <t>Female</t>
  </si>
  <si>
    <t>Male</t>
  </si>
  <si>
    <t>Unknown / Not Reported</t>
  </si>
  <si>
    <t>Total</t>
  </si>
  <si>
    <t>American Indian / Alaska Native</t>
  </si>
  <si>
    <t>Asian</t>
  </si>
  <si>
    <t>Native Hawaiian or Other Pacific Islander</t>
  </si>
  <si>
    <t>Black or African American</t>
  </si>
  <si>
    <t>White</t>
  </si>
  <si>
    <t>More than One Race</t>
  </si>
  <si>
    <t>Unknown or Not Reported</t>
  </si>
  <si>
    <t xml:space="preserve">Table 1. Planned enrollment for Aim 2 of DIABETES COG. </t>
  </si>
  <si>
    <t>-</t>
  </si>
  <si>
    <t>Table 1. Planned enrollment for ACCORD.</t>
  </si>
  <si>
    <t>Table 1. Planned enrollment for DPPOS.</t>
  </si>
  <si>
    <t>Table 1. Planned enrollment for GRADE.</t>
  </si>
  <si>
    <t>Education</t>
  </si>
  <si>
    <t>Less HS</t>
  </si>
  <si>
    <t>HS</t>
  </si>
  <si>
    <t>Some college</t>
  </si>
  <si>
    <t>College</t>
  </si>
  <si>
    <t>smoke</t>
  </si>
  <si>
    <t>Never</t>
  </si>
  <si>
    <t>former</t>
  </si>
  <si>
    <t>SBP</t>
  </si>
  <si>
    <t>135.2 (18.1)</t>
  </si>
  <si>
    <t>DBP</t>
  </si>
  <si>
    <t>75.0 (10.3)</t>
  </si>
  <si>
    <t>BMI</t>
  </si>
  <si>
    <t>33.0 (5.3)</t>
  </si>
  <si>
    <t>age</t>
  </si>
  <si>
    <t>62.4 (5.8)</t>
  </si>
  <si>
    <t>51.1 (9.9)</t>
  </si>
  <si>
    <t>123.4 (14.7)</t>
  </si>
  <si>
    <t>78.1 (9.4)</t>
  </si>
  <si>
    <t>56.7 (10.0)</t>
  </si>
  <si>
    <t>Grad</t>
  </si>
  <si>
    <t>34.3 (6.8)</t>
  </si>
  <si>
    <t>128.3 (14.7)</t>
  </si>
  <si>
    <t>77.3 (9.9)</t>
  </si>
  <si>
    <t>Baseline DSST</t>
  </si>
  <si>
    <t>52.5 (15.8)</t>
  </si>
  <si>
    <t>40-m DSST</t>
  </si>
  <si>
    <t>50.70 (</t>
  </si>
  <si>
    <t>DSST</t>
  </si>
  <si>
    <t>Baseline</t>
  </si>
  <si>
    <t>20-m</t>
  </si>
  <si>
    <t>40-m</t>
  </si>
  <si>
    <t>40-m change</t>
  </si>
  <si>
    <t>consider from the paper with some estimate</t>
  </si>
  <si>
    <t>year 10</t>
  </si>
  <si>
    <t>year 8</t>
  </si>
  <si>
    <t>consider from the paper with some estimate (using Table 4)</t>
  </si>
  <si>
    <t>Differene</t>
  </si>
  <si>
    <t>46.5 (13.9)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</si>
</sst>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1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zoomScale="70" zoomScaleNormal="70" workbookViewId="0">
      <selection activeCell="A18" sqref="A18"/>
    </sheetView>
  </sheetViews>
  <sheetFormatPr defaultRowHeight="15" x14ac:dyDescent="0.25"/>
  <cols>
    <col min="1" max="1" width="19.5703125" customWidth="1"/>
    <col min="2" max="11" width="14.5703125" customWidth="1"/>
  </cols>
  <sheetData>
    <row r="1" spans="1:12" x14ac:dyDescent="0.25">
      <c r="A1" s="2" t="s">
        <v>16</v>
      </c>
    </row>
    <row r="2" spans="1:12" x14ac:dyDescent="0.25">
      <c r="A2" s="1"/>
    </row>
    <row r="3" spans="1:12" x14ac:dyDescent="0.25">
      <c r="A3" s="16" t="s">
        <v>0</v>
      </c>
      <c r="B3" s="19" t="s">
        <v>1</v>
      </c>
      <c r="C3" s="19"/>
      <c r="D3" s="19"/>
      <c r="E3" s="19"/>
      <c r="F3" s="19"/>
      <c r="G3" s="19"/>
      <c r="H3" s="19"/>
      <c r="I3" s="19"/>
      <c r="J3" s="19"/>
      <c r="K3" s="19"/>
    </row>
    <row r="4" spans="1:12" x14ac:dyDescent="0.25">
      <c r="A4" s="17"/>
      <c r="B4" s="20" t="s">
        <v>2</v>
      </c>
      <c r="C4" s="20"/>
      <c r="D4" s="20"/>
      <c r="E4" s="20" t="s">
        <v>3</v>
      </c>
      <c r="F4" s="20"/>
      <c r="G4" s="20"/>
      <c r="H4" s="20" t="s">
        <v>4</v>
      </c>
      <c r="I4" s="20"/>
      <c r="J4" s="20"/>
      <c r="K4" s="3"/>
    </row>
    <row r="5" spans="1:12" ht="32.450000000000003" customHeight="1" x14ac:dyDescent="0.25">
      <c r="A5" s="18"/>
      <c r="B5" s="4" t="s">
        <v>5</v>
      </c>
      <c r="C5" s="4" t="s">
        <v>6</v>
      </c>
      <c r="D5" s="5" t="s">
        <v>7</v>
      </c>
      <c r="E5" s="4" t="s">
        <v>5</v>
      </c>
      <c r="F5" s="4" t="s">
        <v>6</v>
      </c>
      <c r="G5" s="5" t="s">
        <v>7</v>
      </c>
      <c r="H5" s="4" t="s">
        <v>5</v>
      </c>
      <c r="I5" s="4" t="s">
        <v>6</v>
      </c>
      <c r="J5" s="5" t="s">
        <v>7</v>
      </c>
      <c r="K5" s="4" t="s">
        <v>8</v>
      </c>
    </row>
    <row r="6" spans="1:12" ht="30" x14ac:dyDescent="0.25">
      <c r="A6" s="6" t="s">
        <v>9</v>
      </c>
      <c r="B6" s="8" t="s">
        <v>17</v>
      </c>
      <c r="C6" s="8" t="s">
        <v>17</v>
      </c>
      <c r="D6" s="8" t="s">
        <v>17</v>
      </c>
      <c r="E6" s="8" t="s">
        <v>17</v>
      </c>
      <c r="F6" s="8" t="s">
        <v>17</v>
      </c>
      <c r="G6" s="8" t="s">
        <v>17</v>
      </c>
      <c r="H6" s="8" t="s">
        <v>17</v>
      </c>
      <c r="I6" s="8" t="s">
        <v>17</v>
      </c>
      <c r="J6" s="8" t="s">
        <v>17</v>
      </c>
      <c r="K6" s="8" t="s">
        <v>17</v>
      </c>
    </row>
    <row r="7" spans="1:12" x14ac:dyDescent="0.25">
      <c r="A7" s="6" t="s">
        <v>10</v>
      </c>
      <c r="B7" s="8" t="s">
        <v>17</v>
      </c>
      <c r="C7" s="8" t="s">
        <v>17</v>
      </c>
      <c r="D7" s="8" t="s">
        <v>17</v>
      </c>
      <c r="E7" s="8" t="s">
        <v>17</v>
      </c>
      <c r="F7" s="8" t="s">
        <v>17</v>
      </c>
      <c r="G7" s="8" t="s">
        <v>17</v>
      </c>
      <c r="H7" s="8" t="s">
        <v>17</v>
      </c>
      <c r="I7" s="8" t="s">
        <v>17</v>
      </c>
      <c r="J7" s="8" t="s">
        <v>17</v>
      </c>
      <c r="K7" s="8" t="s">
        <v>17</v>
      </c>
    </row>
    <row r="8" spans="1:12" ht="29.1" customHeight="1" x14ac:dyDescent="0.25">
      <c r="A8" s="6" t="s">
        <v>11</v>
      </c>
      <c r="B8" s="8" t="s">
        <v>17</v>
      </c>
      <c r="C8" s="8" t="s">
        <v>17</v>
      </c>
      <c r="D8" s="8" t="s">
        <v>17</v>
      </c>
      <c r="E8" s="8" t="s">
        <v>17</v>
      </c>
      <c r="F8" s="8" t="s">
        <v>17</v>
      </c>
      <c r="G8" s="8" t="s">
        <v>17</v>
      </c>
      <c r="H8" s="8" t="s">
        <v>17</v>
      </c>
      <c r="I8" s="8" t="s">
        <v>17</v>
      </c>
      <c r="J8" s="8" t="s">
        <v>17</v>
      </c>
      <c r="K8" s="8" t="s">
        <v>17</v>
      </c>
    </row>
    <row r="9" spans="1:12" ht="30" x14ac:dyDescent="0.25">
      <c r="A9" s="6" t="s">
        <v>12</v>
      </c>
      <c r="B9" s="12">
        <v>909</v>
      </c>
      <c r="C9" s="12">
        <v>1046</v>
      </c>
      <c r="D9" s="8" t="s">
        <v>17</v>
      </c>
      <c r="E9" s="8" t="s">
        <v>17</v>
      </c>
      <c r="F9" s="8" t="s">
        <v>17</v>
      </c>
      <c r="G9" s="8" t="s">
        <v>17</v>
      </c>
      <c r="H9" s="8" t="s">
        <v>17</v>
      </c>
      <c r="I9" s="8" t="s">
        <v>17</v>
      </c>
      <c r="J9" s="8" t="s">
        <v>17</v>
      </c>
      <c r="K9" s="12">
        <v>1955</v>
      </c>
      <c r="L9" s="13"/>
    </row>
    <row r="10" spans="1:12" x14ac:dyDescent="0.25">
      <c r="A10" s="6" t="s">
        <v>13</v>
      </c>
      <c r="B10" s="12">
        <v>3015</v>
      </c>
      <c r="C10" s="12">
        <v>3618</v>
      </c>
      <c r="D10" s="8" t="s">
        <v>17</v>
      </c>
      <c r="E10" s="8" t="s">
        <v>17</v>
      </c>
      <c r="F10" s="8" t="s">
        <v>17</v>
      </c>
      <c r="G10" s="8" t="s">
        <v>17</v>
      </c>
      <c r="H10" s="8" t="s">
        <v>17</v>
      </c>
      <c r="I10" s="8" t="s">
        <v>17</v>
      </c>
      <c r="J10" s="8" t="s">
        <v>17</v>
      </c>
      <c r="K10" s="12">
        <v>6633</v>
      </c>
      <c r="L10" s="13"/>
    </row>
    <row r="11" spans="1:12" ht="14.45" customHeight="1" x14ac:dyDescent="0.25">
      <c r="A11" s="6" t="s">
        <v>14</v>
      </c>
      <c r="B11" s="8" t="s">
        <v>17</v>
      </c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12" t="s">
        <v>17</v>
      </c>
      <c r="L11" s="13"/>
    </row>
    <row r="12" spans="1:12" ht="30" x14ac:dyDescent="0.25">
      <c r="A12" s="6" t="s">
        <v>15</v>
      </c>
      <c r="B12" s="8" t="s">
        <v>17</v>
      </c>
      <c r="C12" s="8" t="s">
        <v>17</v>
      </c>
      <c r="D12" s="8" t="s">
        <v>17</v>
      </c>
      <c r="E12" s="8" t="s">
        <v>17</v>
      </c>
      <c r="F12" s="8" t="s">
        <v>17</v>
      </c>
      <c r="G12" s="8" t="s">
        <v>17</v>
      </c>
      <c r="H12" s="8" t="s">
        <v>17</v>
      </c>
      <c r="I12" s="8" t="s">
        <v>17</v>
      </c>
      <c r="J12" s="8" t="s">
        <v>17</v>
      </c>
      <c r="K12" s="12" t="s">
        <v>17</v>
      </c>
      <c r="L12" s="13"/>
    </row>
    <row r="13" spans="1:12" x14ac:dyDescent="0.25">
      <c r="A13" s="7" t="s">
        <v>8</v>
      </c>
      <c r="B13" s="12">
        <v>3924</v>
      </c>
      <c r="C13" s="12">
        <v>4664</v>
      </c>
      <c r="D13" s="8" t="s">
        <v>17</v>
      </c>
      <c r="E13" s="8" t="s">
        <v>17</v>
      </c>
      <c r="F13" s="8" t="s">
        <v>17</v>
      </c>
      <c r="G13" s="8" t="s">
        <v>17</v>
      </c>
      <c r="H13" s="8" t="s">
        <v>17</v>
      </c>
      <c r="I13" s="8" t="s">
        <v>17</v>
      </c>
      <c r="J13" s="8" t="s">
        <v>17</v>
      </c>
      <c r="K13" s="12">
        <v>8588</v>
      </c>
      <c r="L13" s="13"/>
    </row>
    <row r="14" spans="1:12" x14ac:dyDescent="0.25">
      <c r="K14" s="13"/>
      <c r="L14" s="13"/>
    </row>
  </sheetData>
  <mergeCells count="5">
    <mergeCell ref="A3:A5"/>
    <mergeCell ref="B3:K3"/>
    <mergeCell ref="B4:D4"/>
    <mergeCell ref="E4:G4"/>
    <mergeCell ref="H4:J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F061-5F44-4185-9831-A6B436B6B126}">
  <dimension ref="A1:M38"/>
  <sheetViews>
    <sheetView topLeftCell="A11" zoomScale="70" zoomScaleNormal="70" workbookViewId="0">
      <selection activeCell="E33" sqref="E33:G38"/>
    </sheetView>
  </sheetViews>
  <sheetFormatPr defaultRowHeight="15" x14ac:dyDescent="0.25"/>
  <cols>
    <col min="1" max="1" width="19.5703125" customWidth="1"/>
    <col min="2" max="11" width="14.5703125" customWidth="1"/>
  </cols>
  <sheetData>
    <row r="1" spans="1:13" x14ac:dyDescent="0.25">
      <c r="A1" s="2" t="s">
        <v>18</v>
      </c>
    </row>
    <row r="2" spans="1:13" x14ac:dyDescent="0.25">
      <c r="A2" s="1"/>
    </row>
    <row r="3" spans="1:13" x14ac:dyDescent="0.25">
      <c r="A3" s="16" t="s">
        <v>0</v>
      </c>
      <c r="B3" s="19" t="s">
        <v>1</v>
      </c>
      <c r="C3" s="19"/>
      <c r="D3" s="19"/>
      <c r="E3" s="19"/>
      <c r="F3" s="19"/>
      <c r="G3" s="19"/>
      <c r="H3" s="19"/>
      <c r="I3" s="19"/>
      <c r="J3" s="19"/>
      <c r="K3" s="19"/>
    </row>
    <row r="4" spans="1:13" x14ac:dyDescent="0.25">
      <c r="A4" s="17"/>
      <c r="B4" s="20" t="s">
        <v>2</v>
      </c>
      <c r="C4" s="20"/>
      <c r="D4" s="20"/>
      <c r="E4" s="20" t="s">
        <v>3</v>
      </c>
      <c r="F4" s="20"/>
      <c r="G4" s="20"/>
      <c r="H4" s="20" t="s">
        <v>4</v>
      </c>
      <c r="I4" s="20"/>
      <c r="J4" s="20"/>
      <c r="K4" s="3"/>
    </row>
    <row r="5" spans="1:13" ht="32.450000000000003" customHeight="1" x14ac:dyDescent="0.25">
      <c r="A5" s="18"/>
      <c r="B5" s="4" t="s">
        <v>5</v>
      </c>
      <c r="C5" s="4" t="s">
        <v>6</v>
      </c>
      <c r="D5" s="5" t="s">
        <v>7</v>
      </c>
      <c r="E5" s="4" t="s">
        <v>5</v>
      </c>
      <c r="F5" s="4" t="s">
        <v>6</v>
      </c>
      <c r="G5" s="5" t="s">
        <v>7</v>
      </c>
      <c r="H5" s="4" t="s">
        <v>5</v>
      </c>
      <c r="I5" s="4" t="s">
        <v>6</v>
      </c>
      <c r="J5" s="5" t="s">
        <v>7</v>
      </c>
      <c r="K5" s="4" t="s">
        <v>8</v>
      </c>
    </row>
    <row r="6" spans="1:13" ht="30" x14ac:dyDescent="0.25">
      <c r="A6" s="6" t="s">
        <v>9</v>
      </c>
      <c r="B6" s="8" t="s">
        <v>17</v>
      </c>
      <c r="C6" s="8" t="s">
        <v>17</v>
      </c>
      <c r="D6" s="8" t="s">
        <v>17</v>
      </c>
      <c r="E6" s="8" t="s">
        <v>17</v>
      </c>
      <c r="F6" s="8" t="s">
        <v>17</v>
      </c>
      <c r="G6" s="8" t="s">
        <v>17</v>
      </c>
      <c r="H6" s="8" t="s">
        <v>17</v>
      </c>
      <c r="I6" s="8" t="s">
        <v>17</v>
      </c>
      <c r="J6" s="8" t="s">
        <v>17</v>
      </c>
      <c r="K6" s="8" t="s">
        <v>17</v>
      </c>
    </row>
    <row r="7" spans="1:13" x14ac:dyDescent="0.25">
      <c r="A7" s="6" t="s">
        <v>10</v>
      </c>
      <c r="B7" s="8" t="s">
        <v>17</v>
      </c>
      <c r="C7" s="8" t="s">
        <v>17</v>
      </c>
      <c r="D7" s="8" t="s">
        <v>17</v>
      </c>
      <c r="E7" s="8" t="s">
        <v>17</v>
      </c>
      <c r="F7" s="8" t="s">
        <v>17</v>
      </c>
      <c r="G7" s="8" t="s">
        <v>17</v>
      </c>
      <c r="H7" s="8" t="s">
        <v>17</v>
      </c>
      <c r="I7" s="8" t="s">
        <v>17</v>
      </c>
      <c r="J7" s="8" t="s">
        <v>17</v>
      </c>
      <c r="K7" s="8" t="s">
        <v>17</v>
      </c>
    </row>
    <row r="8" spans="1:13" ht="29.1" customHeight="1" x14ac:dyDescent="0.25">
      <c r="A8" s="6" t="s">
        <v>11</v>
      </c>
      <c r="B8" s="8" t="s">
        <v>17</v>
      </c>
      <c r="C8" s="8" t="s">
        <v>17</v>
      </c>
      <c r="D8" s="8" t="s">
        <v>17</v>
      </c>
      <c r="E8" s="8" t="s">
        <v>17</v>
      </c>
      <c r="F8" s="8" t="s">
        <v>17</v>
      </c>
      <c r="G8" s="8" t="s">
        <v>17</v>
      </c>
      <c r="H8" s="12" t="s">
        <v>17</v>
      </c>
      <c r="I8" s="12" t="s">
        <v>17</v>
      </c>
      <c r="J8" s="12" t="s">
        <v>17</v>
      </c>
      <c r="K8" s="12" t="s">
        <v>17</v>
      </c>
      <c r="L8" s="13"/>
    </row>
    <row r="9" spans="1:13" ht="30" x14ac:dyDescent="0.25">
      <c r="A9" s="6" t="s">
        <v>12</v>
      </c>
      <c r="B9" s="11">
        <f>K9*0.466</f>
        <v>225.54400000000001</v>
      </c>
      <c r="C9" s="11">
        <f>K9*(1-0.466)</f>
        <v>258.45600000000002</v>
      </c>
      <c r="D9" s="8" t="s">
        <v>17</v>
      </c>
      <c r="E9" s="8" t="s">
        <v>17</v>
      </c>
      <c r="F9" s="8" t="s">
        <v>17</v>
      </c>
      <c r="G9" s="8" t="s">
        <v>17</v>
      </c>
      <c r="H9" s="8" t="s">
        <v>17</v>
      </c>
      <c r="I9" s="8" t="s">
        <v>17</v>
      </c>
      <c r="J9" s="12" t="s">
        <v>17</v>
      </c>
      <c r="K9" s="12">
        <v>484</v>
      </c>
      <c r="L9" s="13"/>
      <c r="M9">
        <f>K9/$K$13</f>
        <v>0.18921032056293979</v>
      </c>
    </row>
    <row r="10" spans="1:13" x14ac:dyDescent="0.25">
      <c r="A10" s="6" t="s">
        <v>13</v>
      </c>
      <c r="B10" s="11">
        <f>K10*0.466</f>
        <v>966.48400000000004</v>
      </c>
      <c r="C10" s="11">
        <f>K10*(1-0.466)</f>
        <v>1107.5160000000001</v>
      </c>
      <c r="D10" s="8" t="s">
        <v>17</v>
      </c>
      <c r="E10" s="8" t="s">
        <v>17</v>
      </c>
      <c r="F10" s="8" t="s">
        <v>17</v>
      </c>
      <c r="G10" s="8" t="s">
        <v>17</v>
      </c>
      <c r="H10" s="8" t="s">
        <v>17</v>
      </c>
      <c r="I10" s="8" t="s">
        <v>17</v>
      </c>
      <c r="J10" s="12" t="s">
        <v>17</v>
      </c>
      <c r="K10" s="12">
        <v>2074</v>
      </c>
      <c r="L10" s="13"/>
      <c r="M10">
        <f>K10/$K$13</f>
        <v>0.81078967943706015</v>
      </c>
    </row>
    <row r="11" spans="1:13" ht="14.45" customHeight="1" x14ac:dyDescent="0.25">
      <c r="A11" s="6" t="s">
        <v>14</v>
      </c>
      <c r="B11" s="11" t="s">
        <v>17</v>
      </c>
      <c r="C11" s="11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12" t="s">
        <v>17</v>
      </c>
      <c r="K11" s="12" t="s">
        <v>17</v>
      </c>
      <c r="L11" s="13"/>
    </row>
    <row r="12" spans="1:13" ht="30" x14ac:dyDescent="0.25">
      <c r="A12" s="6" t="s">
        <v>15</v>
      </c>
      <c r="B12" s="11" t="s">
        <v>17</v>
      </c>
      <c r="C12" s="11" t="s">
        <v>17</v>
      </c>
      <c r="D12" s="8" t="s">
        <v>17</v>
      </c>
      <c r="E12" s="8" t="s">
        <v>17</v>
      </c>
      <c r="F12" s="8" t="s">
        <v>17</v>
      </c>
      <c r="G12" s="8" t="s">
        <v>17</v>
      </c>
      <c r="H12" s="8" t="s">
        <v>17</v>
      </c>
      <c r="I12" s="8" t="s">
        <v>17</v>
      </c>
      <c r="J12" s="12" t="s">
        <v>17</v>
      </c>
      <c r="K12" s="12" t="s">
        <v>17</v>
      </c>
      <c r="L12" s="13"/>
    </row>
    <row r="13" spans="1:13" x14ac:dyDescent="0.25">
      <c r="A13" s="7" t="s">
        <v>8</v>
      </c>
      <c r="B13" s="11">
        <f>K13*0.466</f>
        <v>1192.028</v>
      </c>
      <c r="C13" s="11">
        <f>K13*(1-0.466)</f>
        <v>1365.972</v>
      </c>
      <c r="D13" s="8" t="s">
        <v>17</v>
      </c>
      <c r="E13" s="8" t="s">
        <v>17</v>
      </c>
      <c r="F13" s="8" t="s">
        <v>17</v>
      </c>
      <c r="G13" s="8" t="s">
        <v>17</v>
      </c>
      <c r="H13" s="8" t="s">
        <v>17</v>
      </c>
      <c r="I13" s="8" t="s">
        <v>17</v>
      </c>
      <c r="J13" s="12" t="s">
        <v>17</v>
      </c>
      <c r="K13" s="12">
        <f>SUM(K9+K10)</f>
        <v>2558</v>
      </c>
      <c r="L13" s="13"/>
    </row>
    <row r="14" spans="1:13" x14ac:dyDescent="0.25">
      <c r="B14">
        <f>B13/$K$13</f>
        <v>0.46600000000000003</v>
      </c>
      <c r="C14">
        <f>C13/$K$13</f>
        <v>0.53400000000000003</v>
      </c>
      <c r="H14" s="14"/>
      <c r="I14" s="14"/>
      <c r="J14" s="13"/>
      <c r="K14" s="13"/>
      <c r="L14" s="13"/>
    </row>
    <row r="15" spans="1:13" x14ac:dyDescent="0.25">
      <c r="H15" s="13"/>
      <c r="I15" s="13"/>
      <c r="J15" s="13"/>
      <c r="K15" s="13"/>
      <c r="L15" s="13"/>
    </row>
    <row r="16" spans="1:13" x14ac:dyDescent="0.25">
      <c r="H16" s="13"/>
      <c r="I16" s="13"/>
      <c r="J16" s="13"/>
      <c r="K16" s="13"/>
      <c r="L16" s="13"/>
    </row>
    <row r="17" spans="1:12" x14ac:dyDescent="0.25">
      <c r="C17" s="15">
        <f>SUM(B19:B22)</f>
        <v>2977</v>
      </c>
      <c r="H17" s="13"/>
      <c r="I17" s="13"/>
      <c r="J17" s="13"/>
      <c r="K17" s="13"/>
      <c r="L17" s="13"/>
    </row>
    <row r="18" spans="1:12" x14ac:dyDescent="0.25">
      <c r="A18" t="s">
        <v>21</v>
      </c>
      <c r="H18" s="13"/>
      <c r="I18" s="13"/>
      <c r="J18" s="13"/>
      <c r="K18" s="13"/>
      <c r="L18" s="13"/>
    </row>
    <row r="19" spans="1:12" x14ac:dyDescent="0.25">
      <c r="A19" t="s">
        <v>22</v>
      </c>
      <c r="B19">
        <v>392</v>
      </c>
      <c r="C19">
        <f>B19/$C$17</f>
        <v>0.1316761840779308</v>
      </c>
      <c r="H19" s="13"/>
      <c r="I19" s="13"/>
      <c r="J19" s="13"/>
      <c r="K19" s="13"/>
      <c r="L19" s="13"/>
    </row>
    <row r="20" spans="1:12" x14ac:dyDescent="0.25">
      <c r="A20" t="s">
        <v>23</v>
      </c>
      <c r="B20">
        <v>769</v>
      </c>
      <c r="C20">
        <f t="shared" ref="C20:C22" si="0">B20/$C$17</f>
        <v>0.25831373866308366</v>
      </c>
      <c r="H20" s="13"/>
      <c r="I20" s="13"/>
      <c r="J20" s="13"/>
      <c r="K20" s="13"/>
      <c r="L20" s="13"/>
    </row>
    <row r="21" spans="1:12" x14ac:dyDescent="0.25">
      <c r="A21" t="s">
        <v>24</v>
      </c>
      <c r="B21">
        <v>1027</v>
      </c>
      <c r="C21">
        <f t="shared" si="0"/>
        <v>0.34497816593886466</v>
      </c>
    </row>
    <row r="22" spans="1:12" x14ac:dyDescent="0.25">
      <c r="A22" t="s">
        <v>25</v>
      </c>
      <c r="B22">
        <v>789</v>
      </c>
      <c r="C22">
        <f t="shared" si="0"/>
        <v>0.26503191132012094</v>
      </c>
    </row>
    <row r="24" spans="1:12" x14ac:dyDescent="0.25">
      <c r="A24" t="s">
        <v>26</v>
      </c>
    </row>
    <row r="25" spans="1:12" x14ac:dyDescent="0.25">
      <c r="A25" t="s">
        <v>27</v>
      </c>
      <c r="B25">
        <v>350</v>
      </c>
    </row>
    <row r="26" spans="1:12" x14ac:dyDescent="0.25">
      <c r="A26" t="s">
        <v>28</v>
      </c>
      <c r="B26">
        <v>1295</v>
      </c>
    </row>
    <row r="27" spans="1:12" x14ac:dyDescent="0.25">
      <c r="A27" t="s">
        <v>27</v>
      </c>
      <c r="B27">
        <v>727</v>
      </c>
    </row>
    <row r="29" spans="1:12" x14ac:dyDescent="0.25">
      <c r="A29" t="s">
        <v>29</v>
      </c>
      <c r="B29" t="s">
        <v>30</v>
      </c>
    </row>
    <row r="30" spans="1:12" x14ac:dyDescent="0.25">
      <c r="A30" t="s">
        <v>31</v>
      </c>
      <c r="B30" t="s">
        <v>32</v>
      </c>
    </row>
    <row r="31" spans="1:12" x14ac:dyDescent="0.25">
      <c r="A31" t="s">
        <v>33</v>
      </c>
      <c r="B31" t="s">
        <v>34</v>
      </c>
    </row>
    <row r="32" spans="1:12" x14ac:dyDescent="0.25">
      <c r="A32" t="s">
        <v>35</v>
      </c>
      <c r="B32" t="s">
        <v>36</v>
      </c>
    </row>
    <row r="33" spans="1:7" x14ac:dyDescent="0.25">
      <c r="E33" t="s">
        <v>54</v>
      </c>
    </row>
    <row r="34" spans="1:7" x14ac:dyDescent="0.25">
      <c r="A34" t="s">
        <v>45</v>
      </c>
      <c r="B34" t="s">
        <v>46</v>
      </c>
      <c r="E34" t="s">
        <v>49</v>
      </c>
    </row>
    <row r="35" spans="1:7" x14ac:dyDescent="0.25">
      <c r="A35" t="s">
        <v>47</v>
      </c>
      <c r="B35" t="s">
        <v>48</v>
      </c>
      <c r="E35" t="s">
        <v>50</v>
      </c>
      <c r="F35">
        <v>52.5</v>
      </c>
      <c r="G35">
        <v>15.8</v>
      </c>
    </row>
    <row r="36" spans="1:7" x14ac:dyDescent="0.25">
      <c r="E36" t="s">
        <v>51</v>
      </c>
      <c r="F36">
        <v>51.4</v>
      </c>
      <c r="G36">
        <v>15.8</v>
      </c>
    </row>
    <row r="37" spans="1:7" x14ac:dyDescent="0.25">
      <c r="E37" t="s">
        <v>52</v>
      </c>
      <c r="F37">
        <v>50.7</v>
      </c>
      <c r="G37">
        <v>15.8</v>
      </c>
    </row>
    <row r="38" spans="1:7" x14ac:dyDescent="0.25">
      <c r="E38" t="s">
        <v>53</v>
      </c>
      <c r="F38">
        <v>-1.7</v>
      </c>
    </row>
  </sheetData>
  <mergeCells count="5">
    <mergeCell ref="A3:A5"/>
    <mergeCell ref="B3:K3"/>
    <mergeCell ref="B4:D4"/>
    <mergeCell ref="E4:G4"/>
    <mergeCell ref="H4:J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BF03F-1DDB-4DC7-9891-928768762A36}">
  <dimension ref="A1:L38"/>
  <sheetViews>
    <sheetView topLeftCell="A10" zoomScale="70" zoomScaleNormal="70" workbookViewId="0">
      <selection activeCell="F33" sqref="F33:I38"/>
    </sheetView>
  </sheetViews>
  <sheetFormatPr defaultRowHeight="15" x14ac:dyDescent="0.25"/>
  <cols>
    <col min="1" max="1" width="19.5703125" customWidth="1"/>
    <col min="2" max="11" width="14.5703125" customWidth="1"/>
  </cols>
  <sheetData>
    <row r="1" spans="1:12" x14ac:dyDescent="0.25">
      <c r="A1" s="2" t="s">
        <v>19</v>
      </c>
    </row>
    <row r="2" spans="1:12" x14ac:dyDescent="0.25">
      <c r="A2" s="1"/>
    </row>
    <row r="3" spans="1:12" x14ac:dyDescent="0.25">
      <c r="A3" s="16" t="s">
        <v>0</v>
      </c>
      <c r="B3" s="19" t="s">
        <v>1</v>
      </c>
      <c r="C3" s="19"/>
      <c r="D3" s="19"/>
      <c r="E3" s="19"/>
      <c r="F3" s="19"/>
      <c r="G3" s="19"/>
      <c r="H3" s="19"/>
      <c r="I3" s="19"/>
      <c r="J3" s="19"/>
      <c r="K3" s="19"/>
    </row>
    <row r="4" spans="1:12" x14ac:dyDescent="0.25">
      <c r="A4" s="17"/>
      <c r="B4" s="20" t="s">
        <v>2</v>
      </c>
      <c r="C4" s="20"/>
      <c r="D4" s="20"/>
      <c r="E4" s="20" t="s">
        <v>3</v>
      </c>
      <c r="F4" s="20"/>
      <c r="G4" s="20"/>
      <c r="H4" s="20" t="s">
        <v>4</v>
      </c>
      <c r="I4" s="20"/>
      <c r="J4" s="20"/>
      <c r="K4" s="3"/>
    </row>
    <row r="5" spans="1:12" ht="32.450000000000003" customHeight="1" x14ac:dyDescent="0.25">
      <c r="A5" s="18"/>
      <c r="B5" s="4" t="s">
        <v>5</v>
      </c>
      <c r="C5" s="4" t="s">
        <v>6</v>
      </c>
      <c r="D5" s="5" t="s">
        <v>7</v>
      </c>
      <c r="E5" s="4" t="s">
        <v>5</v>
      </c>
      <c r="F5" s="4" t="s">
        <v>6</v>
      </c>
      <c r="G5" s="5" t="s">
        <v>7</v>
      </c>
      <c r="H5" s="4" t="s">
        <v>5</v>
      </c>
      <c r="I5" s="4" t="s">
        <v>6</v>
      </c>
      <c r="J5" s="5" t="s">
        <v>7</v>
      </c>
      <c r="K5" s="4" t="s">
        <v>8</v>
      </c>
    </row>
    <row r="6" spans="1:12" ht="30" x14ac:dyDescent="0.25">
      <c r="A6" s="6" t="s">
        <v>9</v>
      </c>
      <c r="B6" s="8" t="s">
        <v>17</v>
      </c>
      <c r="C6" s="8" t="s">
        <v>17</v>
      </c>
      <c r="D6" s="8" t="s">
        <v>17</v>
      </c>
      <c r="E6" s="8" t="s">
        <v>17</v>
      </c>
      <c r="F6" s="8" t="s">
        <v>17</v>
      </c>
      <c r="G6" s="8" t="s">
        <v>17</v>
      </c>
      <c r="H6" s="8" t="s">
        <v>17</v>
      </c>
      <c r="I6" s="8" t="s">
        <v>17</v>
      </c>
      <c r="J6" s="8" t="s">
        <v>17</v>
      </c>
      <c r="K6" s="8" t="s">
        <v>17</v>
      </c>
    </row>
    <row r="7" spans="1:12" x14ac:dyDescent="0.25">
      <c r="A7" s="6" t="s">
        <v>10</v>
      </c>
      <c r="B7" s="8" t="s">
        <v>17</v>
      </c>
      <c r="C7" s="8" t="s">
        <v>17</v>
      </c>
      <c r="D7" s="8" t="s">
        <v>17</v>
      </c>
      <c r="E7" s="8" t="s">
        <v>17</v>
      </c>
      <c r="F7" s="8" t="s">
        <v>17</v>
      </c>
      <c r="G7" s="8" t="s">
        <v>17</v>
      </c>
      <c r="H7" s="8" t="s">
        <v>17</v>
      </c>
      <c r="I7" s="8" t="s">
        <v>17</v>
      </c>
      <c r="J7" s="8" t="s">
        <v>17</v>
      </c>
      <c r="K7" s="8" t="s">
        <v>17</v>
      </c>
    </row>
    <row r="8" spans="1:12" ht="29.1" customHeight="1" x14ac:dyDescent="0.25">
      <c r="A8" s="6" t="s">
        <v>11</v>
      </c>
      <c r="B8" s="8" t="s">
        <v>17</v>
      </c>
      <c r="C8" s="8" t="s">
        <v>17</v>
      </c>
      <c r="D8" s="8" t="s">
        <v>17</v>
      </c>
      <c r="E8" s="8" t="s">
        <v>17</v>
      </c>
      <c r="F8" s="8" t="s">
        <v>17</v>
      </c>
      <c r="G8" s="8" t="s">
        <v>17</v>
      </c>
      <c r="H8" s="8" t="s">
        <v>17</v>
      </c>
      <c r="I8" s="8" t="s">
        <v>17</v>
      </c>
      <c r="J8" s="8" t="s">
        <v>17</v>
      </c>
      <c r="K8" s="8" t="s">
        <v>17</v>
      </c>
    </row>
    <row r="9" spans="1:12" ht="30" x14ac:dyDescent="0.25">
      <c r="A9" s="6" t="s">
        <v>12</v>
      </c>
      <c r="B9" s="11">
        <f>K9*0.677</f>
        <v>318.86700000000002</v>
      </c>
      <c r="C9" s="11">
        <f>K9*(1-0.677)</f>
        <v>152.13299999999998</v>
      </c>
      <c r="D9" s="8" t="s">
        <v>17</v>
      </c>
      <c r="E9" s="8" t="s">
        <v>17</v>
      </c>
      <c r="F9" s="8" t="s">
        <v>17</v>
      </c>
      <c r="G9" s="8" t="s">
        <v>17</v>
      </c>
      <c r="H9" s="8" t="s">
        <v>17</v>
      </c>
      <c r="I9" s="8" t="s">
        <v>17</v>
      </c>
      <c r="J9" s="12" t="s">
        <v>17</v>
      </c>
      <c r="K9" s="12">
        <v>471</v>
      </c>
      <c r="L9">
        <f>K9/$K$13</f>
        <v>0.27447552447552448</v>
      </c>
    </row>
    <row r="10" spans="1:12" x14ac:dyDescent="0.25">
      <c r="A10" s="6" t="s">
        <v>13</v>
      </c>
      <c r="B10" s="11">
        <f>K10*0.677</f>
        <v>842.86500000000001</v>
      </c>
      <c r="C10" s="11">
        <f>K10*(1-0.677)</f>
        <v>402.13499999999993</v>
      </c>
      <c r="D10" s="8" t="s">
        <v>17</v>
      </c>
      <c r="E10" s="8" t="s">
        <v>17</v>
      </c>
      <c r="F10" s="8" t="s">
        <v>17</v>
      </c>
      <c r="G10" s="8" t="s">
        <v>17</v>
      </c>
      <c r="H10" s="8" t="s">
        <v>17</v>
      </c>
      <c r="I10" s="8" t="s">
        <v>17</v>
      </c>
      <c r="J10" s="12" t="s">
        <v>17</v>
      </c>
      <c r="K10" s="12">
        <v>1245</v>
      </c>
      <c r="L10">
        <f>K10/$K$13</f>
        <v>0.72552447552447552</v>
      </c>
    </row>
    <row r="11" spans="1:12" ht="14.45" customHeight="1" x14ac:dyDescent="0.25">
      <c r="A11" s="6" t="s">
        <v>14</v>
      </c>
      <c r="B11" s="11" t="s">
        <v>17</v>
      </c>
      <c r="C11" s="11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12" t="s">
        <v>17</v>
      </c>
      <c r="K11" s="12" t="s">
        <v>17</v>
      </c>
    </row>
    <row r="12" spans="1:12" ht="30" x14ac:dyDescent="0.25">
      <c r="A12" s="6" t="s">
        <v>15</v>
      </c>
      <c r="B12" s="11" t="s">
        <v>17</v>
      </c>
      <c r="C12" s="11" t="s">
        <v>17</v>
      </c>
      <c r="D12" s="8" t="s">
        <v>17</v>
      </c>
      <c r="E12" s="8" t="s">
        <v>17</v>
      </c>
      <c r="F12" s="8" t="s">
        <v>17</v>
      </c>
      <c r="G12" s="8" t="s">
        <v>17</v>
      </c>
      <c r="H12" s="8" t="s">
        <v>17</v>
      </c>
      <c r="I12" s="8" t="s">
        <v>17</v>
      </c>
      <c r="J12" s="12" t="s">
        <v>17</v>
      </c>
      <c r="K12" s="12" t="s">
        <v>17</v>
      </c>
    </row>
    <row r="13" spans="1:12" x14ac:dyDescent="0.25">
      <c r="A13" s="7" t="s">
        <v>8</v>
      </c>
      <c r="B13" s="11">
        <f>K13*0.677</f>
        <v>1161.732</v>
      </c>
      <c r="C13" s="11">
        <f>K13*(1-0.677)</f>
        <v>554.26799999999992</v>
      </c>
      <c r="D13" s="8" t="s">
        <v>17</v>
      </c>
      <c r="E13" s="8" t="s">
        <v>17</v>
      </c>
      <c r="F13" s="8" t="s">
        <v>17</v>
      </c>
      <c r="G13" s="8" t="s">
        <v>17</v>
      </c>
      <c r="H13" s="8" t="s">
        <v>17</v>
      </c>
      <c r="I13" s="8" t="s">
        <v>17</v>
      </c>
      <c r="J13" s="12" t="s">
        <v>17</v>
      </c>
      <c r="K13" s="12">
        <f>SUM(K9+K10)</f>
        <v>1716</v>
      </c>
    </row>
    <row r="14" spans="1:12" x14ac:dyDescent="0.25">
      <c r="B14">
        <f>B13/$K$13</f>
        <v>0.67699999999999994</v>
      </c>
      <c r="C14">
        <f>C13/$K$13</f>
        <v>0.32299999999999995</v>
      </c>
      <c r="H14" s="13"/>
      <c r="I14" s="13"/>
      <c r="J14" s="13"/>
      <c r="K14" s="13"/>
    </row>
    <row r="15" spans="1:12" x14ac:dyDescent="0.25">
      <c r="H15" s="13"/>
      <c r="I15" s="13"/>
      <c r="J15" s="13"/>
      <c r="K15" s="13"/>
    </row>
    <row r="18" spans="1:3" x14ac:dyDescent="0.25">
      <c r="A18" t="s">
        <v>21</v>
      </c>
    </row>
    <row r="19" spans="1:3" x14ac:dyDescent="0.25">
      <c r="A19" t="s">
        <v>22</v>
      </c>
      <c r="C19">
        <v>24.7</v>
      </c>
    </row>
    <row r="20" spans="1:3" x14ac:dyDescent="0.25">
      <c r="A20" t="s">
        <v>23</v>
      </c>
    </row>
    <row r="21" spans="1:3" x14ac:dyDescent="0.25">
      <c r="A21" t="s">
        <v>24</v>
      </c>
      <c r="C21">
        <v>48.7</v>
      </c>
    </row>
    <row r="22" spans="1:3" x14ac:dyDescent="0.25">
      <c r="A22" t="s">
        <v>25</v>
      </c>
      <c r="C22">
        <v>26.6</v>
      </c>
    </row>
    <row r="24" spans="1:3" x14ac:dyDescent="0.25">
      <c r="A24" t="s">
        <v>26</v>
      </c>
    </row>
    <row r="25" spans="1:3" x14ac:dyDescent="0.25">
      <c r="A25" t="s">
        <v>27</v>
      </c>
    </row>
    <row r="26" spans="1:3" x14ac:dyDescent="0.25">
      <c r="A26" t="s">
        <v>28</v>
      </c>
    </row>
    <row r="27" spans="1:3" x14ac:dyDescent="0.25">
      <c r="A27" t="s">
        <v>27</v>
      </c>
    </row>
    <row r="29" spans="1:3" x14ac:dyDescent="0.25">
      <c r="A29" t="s">
        <v>29</v>
      </c>
      <c r="C29" t="s">
        <v>38</v>
      </c>
    </row>
    <row r="30" spans="1:3" x14ac:dyDescent="0.25">
      <c r="A30" t="s">
        <v>31</v>
      </c>
      <c r="C30" t="s">
        <v>39</v>
      </c>
    </row>
    <row r="31" spans="1:3" x14ac:dyDescent="0.25">
      <c r="A31" t="s">
        <v>33</v>
      </c>
    </row>
    <row r="32" spans="1:3" x14ac:dyDescent="0.25">
      <c r="A32" t="s">
        <v>35</v>
      </c>
      <c r="C32" t="s">
        <v>37</v>
      </c>
    </row>
    <row r="33" spans="6:8" x14ac:dyDescent="0.25">
      <c r="F33" t="s">
        <v>57</v>
      </c>
    </row>
    <row r="34" spans="6:8" x14ac:dyDescent="0.25">
      <c r="F34" t="s">
        <v>49</v>
      </c>
    </row>
    <row r="35" spans="6:8" x14ac:dyDescent="0.25">
      <c r="F35" t="s">
        <v>50</v>
      </c>
      <c r="G35">
        <v>52.5</v>
      </c>
      <c r="H35">
        <v>15.8</v>
      </c>
    </row>
    <row r="36" spans="6:8" x14ac:dyDescent="0.25">
      <c r="F36" t="s">
        <v>56</v>
      </c>
      <c r="G36">
        <v>49.24</v>
      </c>
      <c r="H36">
        <v>12.5</v>
      </c>
    </row>
    <row r="37" spans="6:8" x14ac:dyDescent="0.25">
      <c r="F37" t="s">
        <v>55</v>
      </c>
      <c r="G37">
        <v>49.15</v>
      </c>
      <c r="H37">
        <v>13.26</v>
      </c>
    </row>
    <row r="38" spans="6:8" x14ac:dyDescent="0.25">
      <c r="F38" t="s">
        <v>58</v>
      </c>
      <c r="G38">
        <v>-0.14000000000000001</v>
      </c>
    </row>
  </sheetData>
  <mergeCells count="5">
    <mergeCell ref="A3:A5"/>
    <mergeCell ref="B3:K3"/>
    <mergeCell ref="B4:D4"/>
    <mergeCell ref="E4:G4"/>
    <mergeCell ref="H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B7E2-1C91-404A-BD91-49872E9C3FB0}">
  <dimension ref="A1:L39"/>
  <sheetViews>
    <sheetView tabSelected="1" zoomScale="70" zoomScaleNormal="70" workbookViewId="0">
      <selection activeCell="I23" sqref="I23"/>
    </sheetView>
  </sheetViews>
  <sheetFormatPr defaultRowHeight="15" x14ac:dyDescent="0.25"/>
  <cols>
    <col min="1" max="1" width="19.5703125" customWidth="1"/>
    <col min="2" max="11" width="14.5703125" customWidth="1"/>
  </cols>
  <sheetData>
    <row r="1" spans="1:12" x14ac:dyDescent="0.25">
      <c r="A1" s="2" t="s">
        <v>20</v>
      </c>
    </row>
    <row r="2" spans="1:12" x14ac:dyDescent="0.25">
      <c r="A2" s="1"/>
    </row>
    <row r="3" spans="1:12" x14ac:dyDescent="0.25">
      <c r="A3" s="16" t="s">
        <v>0</v>
      </c>
      <c r="B3" s="19" t="s">
        <v>1</v>
      </c>
      <c r="C3" s="19"/>
      <c r="D3" s="19"/>
      <c r="E3" s="19"/>
      <c r="F3" s="19"/>
      <c r="G3" s="19"/>
      <c r="H3" s="19"/>
      <c r="I3" s="19"/>
      <c r="J3" s="19"/>
      <c r="K3" s="19"/>
    </row>
    <row r="4" spans="1:12" x14ac:dyDescent="0.25">
      <c r="A4" s="17"/>
      <c r="B4" s="20" t="s">
        <v>2</v>
      </c>
      <c r="C4" s="20"/>
      <c r="D4" s="20"/>
      <c r="E4" s="20" t="s">
        <v>3</v>
      </c>
      <c r="F4" s="20"/>
      <c r="G4" s="20"/>
      <c r="H4" s="20" t="s">
        <v>4</v>
      </c>
      <c r="I4" s="20"/>
      <c r="J4" s="20"/>
      <c r="K4" s="3"/>
    </row>
    <row r="5" spans="1:12" ht="32.450000000000003" customHeight="1" x14ac:dyDescent="0.25">
      <c r="A5" s="18"/>
      <c r="B5" s="4" t="s">
        <v>5</v>
      </c>
      <c r="C5" s="4" t="s">
        <v>6</v>
      </c>
      <c r="D5" s="5" t="s">
        <v>7</v>
      </c>
      <c r="E5" s="4" t="s">
        <v>5</v>
      </c>
      <c r="F5" s="4" t="s">
        <v>6</v>
      </c>
      <c r="G5" s="5" t="s">
        <v>7</v>
      </c>
      <c r="H5" s="4" t="s">
        <v>5</v>
      </c>
      <c r="I5" s="4" t="s">
        <v>6</v>
      </c>
      <c r="J5" s="5" t="s">
        <v>7</v>
      </c>
      <c r="K5" s="4" t="s">
        <v>8</v>
      </c>
    </row>
    <row r="6" spans="1:12" ht="30" x14ac:dyDescent="0.25">
      <c r="A6" s="6" t="s">
        <v>9</v>
      </c>
      <c r="B6" s="8" t="s">
        <v>17</v>
      </c>
      <c r="C6" s="8" t="s">
        <v>17</v>
      </c>
      <c r="D6" s="8" t="s">
        <v>17</v>
      </c>
      <c r="E6" s="8" t="s">
        <v>17</v>
      </c>
      <c r="F6" s="8" t="s">
        <v>17</v>
      </c>
      <c r="G6" s="8" t="s">
        <v>17</v>
      </c>
      <c r="H6" s="8" t="s">
        <v>17</v>
      </c>
      <c r="I6" s="8" t="s">
        <v>17</v>
      </c>
      <c r="J6" s="8" t="s">
        <v>17</v>
      </c>
      <c r="K6" s="8" t="s">
        <v>17</v>
      </c>
    </row>
    <row r="7" spans="1:12" x14ac:dyDescent="0.25">
      <c r="A7" s="6" t="s">
        <v>10</v>
      </c>
      <c r="B7" s="8" t="s">
        <v>17</v>
      </c>
      <c r="C7" s="8" t="s">
        <v>17</v>
      </c>
      <c r="D7" s="8" t="s">
        <v>17</v>
      </c>
      <c r="E7" s="8" t="s">
        <v>17</v>
      </c>
      <c r="F7" s="8" t="s">
        <v>17</v>
      </c>
      <c r="G7" s="8" t="s">
        <v>17</v>
      </c>
      <c r="H7" s="8" t="s">
        <v>17</v>
      </c>
      <c r="I7" s="8" t="s">
        <v>17</v>
      </c>
      <c r="J7" s="8" t="s">
        <v>17</v>
      </c>
      <c r="K7" s="8" t="s">
        <v>17</v>
      </c>
    </row>
    <row r="8" spans="1:12" ht="29.1" customHeight="1" x14ac:dyDescent="0.25">
      <c r="A8" s="6" t="s">
        <v>11</v>
      </c>
      <c r="B8" s="8" t="s">
        <v>17</v>
      </c>
      <c r="C8" s="8" t="s">
        <v>17</v>
      </c>
      <c r="D8" s="8" t="s">
        <v>17</v>
      </c>
      <c r="E8" s="8" t="s">
        <v>17</v>
      </c>
      <c r="F8" s="8" t="s">
        <v>17</v>
      </c>
      <c r="G8" s="8" t="s">
        <v>17</v>
      </c>
      <c r="H8" s="8" t="s">
        <v>17</v>
      </c>
      <c r="I8" s="8" t="s">
        <v>17</v>
      </c>
      <c r="J8" s="8" t="s">
        <v>17</v>
      </c>
      <c r="K8" s="8" t="s">
        <v>17</v>
      </c>
    </row>
    <row r="9" spans="1:12" ht="30" x14ac:dyDescent="0.25">
      <c r="A9" s="6" t="s">
        <v>12</v>
      </c>
      <c r="B9" s="9">
        <f>K9*0.364</f>
        <v>364</v>
      </c>
      <c r="C9" s="9">
        <f>K9*(1-0.364)</f>
        <v>636</v>
      </c>
      <c r="D9" s="8" t="s">
        <v>17</v>
      </c>
      <c r="E9" s="8" t="s">
        <v>17</v>
      </c>
      <c r="F9" s="8" t="s">
        <v>17</v>
      </c>
      <c r="G9" s="8" t="s">
        <v>17</v>
      </c>
      <c r="H9" s="8" t="s">
        <v>17</v>
      </c>
      <c r="I9" s="8" t="s">
        <v>17</v>
      </c>
      <c r="J9" s="10" t="s">
        <v>17</v>
      </c>
      <c r="K9" s="10">
        <v>1000</v>
      </c>
      <c r="L9">
        <f>K9/$K$13</f>
        <v>0.23180343069077422</v>
      </c>
    </row>
    <row r="10" spans="1:12" x14ac:dyDescent="0.25">
      <c r="A10" s="6" t="s">
        <v>13</v>
      </c>
      <c r="B10" s="9">
        <f>K10*0.364</f>
        <v>1206.296</v>
      </c>
      <c r="C10" s="9">
        <f>K10*(1-0.364)</f>
        <v>2107.7040000000002</v>
      </c>
      <c r="D10" s="8" t="s">
        <v>17</v>
      </c>
      <c r="E10" s="8" t="s">
        <v>17</v>
      </c>
      <c r="F10" s="8" t="s">
        <v>17</v>
      </c>
      <c r="G10" s="8" t="s">
        <v>17</v>
      </c>
      <c r="H10" s="8" t="s">
        <v>17</v>
      </c>
      <c r="I10" s="8" t="s">
        <v>17</v>
      </c>
      <c r="J10" s="10" t="s">
        <v>17</v>
      </c>
      <c r="K10" s="10">
        <v>3314</v>
      </c>
      <c r="L10">
        <f>K10/$K$13</f>
        <v>0.76819656930922575</v>
      </c>
    </row>
    <row r="11" spans="1:12" ht="14.45" customHeight="1" x14ac:dyDescent="0.25">
      <c r="A11" s="6" t="s">
        <v>14</v>
      </c>
      <c r="B11" s="9" t="s">
        <v>17</v>
      </c>
      <c r="C11" s="9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10" t="s">
        <v>17</v>
      </c>
      <c r="K11" s="10" t="s">
        <v>17</v>
      </c>
    </row>
    <row r="12" spans="1:12" ht="30" x14ac:dyDescent="0.25">
      <c r="A12" s="6" t="s">
        <v>15</v>
      </c>
      <c r="B12" s="9" t="s">
        <v>17</v>
      </c>
      <c r="C12" s="9" t="s">
        <v>17</v>
      </c>
      <c r="D12" s="8" t="s">
        <v>17</v>
      </c>
      <c r="E12" s="8" t="s">
        <v>17</v>
      </c>
      <c r="F12" s="8" t="s">
        <v>17</v>
      </c>
      <c r="G12" s="8" t="s">
        <v>17</v>
      </c>
      <c r="H12" s="8" t="s">
        <v>17</v>
      </c>
      <c r="I12" s="8" t="s">
        <v>17</v>
      </c>
      <c r="J12" s="10" t="s">
        <v>17</v>
      </c>
      <c r="K12" s="10" t="s">
        <v>17</v>
      </c>
    </row>
    <row r="13" spans="1:12" x14ac:dyDescent="0.25">
      <c r="A13" s="7" t="s">
        <v>8</v>
      </c>
      <c r="B13" s="9">
        <f>K13*0.364</f>
        <v>1570.296</v>
      </c>
      <c r="C13" s="9">
        <f>K13*(1-0.364)</f>
        <v>2743.7040000000002</v>
      </c>
      <c r="D13" s="8" t="s">
        <v>17</v>
      </c>
      <c r="E13" s="8" t="s">
        <v>17</v>
      </c>
      <c r="F13" s="8" t="s">
        <v>17</v>
      </c>
      <c r="G13" s="8" t="s">
        <v>17</v>
      </c>
      <c r="H13" s="8" t="s">
        <v>17</v>
      </c>
      <c r="I13" s="8" t="s">
        <v>17</v>
      </c>
      <c r="J13" s="10" t="s">
        <v>17</v>
      </c>
      <c r="K13" s="10">
        <f>SUM(K9+K10)</f>
        <v>4314</v>
      </c>
    </row>
    <row r="14" spans="1:12" x14ac:dyDescent="0.25">
      <c r="B14">
        <f>B13/$K$13</f>
        <v>0.36399999999999999</v>
      </c>
      <c r="C14">
        <f>C13/$K$13</f>
        <v>0.63600000000000001</v>
      </c>
    </row>
    <row r="18" spans="1:3" x14ac:dyDescent="0.25">
      <c r="A18" t="s">
        <v>21</v>
      </c>
    </row>
    <row r="19" spans="1:3" x14ac:dyDescent="0.25">
      <c r="A19" t="s">
        <v>22</v>
      </c>
      <c r="C19">
        <v>7.2</v>
      </c>
    </row>
    <row r="20" spans="1:3" x14ac:dyDescent="0.25">
      <c r="A20" t="s">
        <v>23</v>
      </c>
      <c r="C20">
        <v>20.6</v>
      </c>
    </row>
    <row r="21" spans="1:3" x14ac:dyDescent="0.25">
      <c r="A21" t="s">
        <v>24</v>
      </c>
      <c r="C21">
        <v>29</v>
      </c>
    </row>
    <row r="22" spans="1:3" x14ac:dyDescent="0.25">
      <c r="A22" t="s">
        <v>25</v>
      </c>
      <c r="C22">
        <v>26.4</v>
      </c>
    </row>
    <row r="23" spans="1:3" x14ac:dyDescent="0.25">
      <c r="A23" t="s">
        <v>41</v>
      </c>
      <c r="C23">
        <v>16.8</v>
      </c>
    </row>
    <row r="25" spans="1:3" x14ac:dyDescent="0.25">
      <c r="A25" t="s">
        <v>26</v>
      </c>
    </row>
    <row r="26" spans="1:3" x14ac:dyDescent="0.25">
      <c r="A26" t="s">
        <v>27</v>
      </c>
    </row>
    <row r="27" spans="1:3" x14ac:dyDescent="0.25">
      <c r="A27" t="s">
        <v>28</v>
      </c>
    </row>
    <row r="28" spans="1:3" x14ac:dyDescent="0.25">
      <c r="A28" t="s">
        <v>27</v>
      </c>
    </row>
    <row r="30" spans="1:3" x14ac:dyDescent="0.25">
      <c r="A30" t="s">
        <v>29</v>
      </c>
      <c r="C30" t="s">
        <v>43</v>
      </c>
    </row>
    <row r="31" spans="1:3" x14ac:dyDescent="0.25">
      <c r="A31" t="s">
        <v>31</v>
      </c>
      <c r="C31" t="s">
        <v>44</v>
      </c>
    </row>
    <row r="32" spans="1:3" x14ac:dyDescent="0.25">
      <c r="A32" t="s">
        <v>33</v>
      </c>
      <c r="C32" t="s">
        <v>42</v>
      </c>
    </row>
    <row r="33" spans="1:8" x14ac:dyDescent="0.25">
      <c r="A33" t="s">
        <v>35</v>
      </c>
      <c r="C33" t="s">
        <v>40</v>
      </c>
    </row>
    <row r="34" spans="1:8" x14ac:dyDescent="0.25">
      <c r="G34" t="s">
        <v>57</v>
      </c>
    </row>
    <row r="35" spans="1:8" x14ac:dyDescent="0.25">
      <c r="G35" t="s">
        <v>49</v>
      </c>
    </row>
    <row r="36" spans="1:8" x14ac:dyDescent="0.25">
      <c r="G36" t="s">
        <v>50</v>
      </c>
      <c r="H36" t="s">
        <v>59</v>
      </c>
    </row>
    <row r="37" spans="1:8" x14ac:dyDescent="0.25">
      <c r="G37" t="s">
        <v>56</v>
      </c>
    </row>
    <row r="38" spans="1:8" x14ac:dyDescent="0.25">
      <c r="G38" t="s">
        <v>55</v>
      </c>
    </row>
    <row r="39" spans="1:8" x14ac:dyDescent="0.25">
      <c r="G39" t="s">
        <v>58</v>
      </c>
      <c r="H39">
        <v>-0.14000000000000001</v>
      </c>
    </row>
  </sheetData>
  <mergeCells count="5">
    <mergeCell ref="A3:A5"/>
    <mergeCell ref="B3:K3"/>
    <mergeCell ref="B4:D4"/>
    <mergeCell ref="E4:G4"/>
    <mergeCell ref="H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Sample</vt:lpstr>
      <vt:lpstr>ACCORD</vt:lpstr>
      <vt:lpstr>DPPOS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Whitney, Rachael</dc:creator>
  <cp:lastModifiedBy>Kabeto, Mohammed</cp:lastModifiedBy>
  <dcterms:created xsi:type="dcterms:W3CDTF">2015-06-05T18:17:20Z</dcterms:created>
  <dcterms:modified xsi:type="dcterms:W3CDTF">2021-11-03T16:15:44Z</dcterms:modified>
</cp:coreProperties>
</file>