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N BIOS Reports\EXT-BAT\"/>
    </mc:Choice>
  </mc:AlternateContent>
  <xr:revisionPtr revIDLastSave="0" documentId="13_ncr:1_{984C95B6-BF3B-40FC-9C2A-78B8CA7370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Test_Data!$A$1:$O$111</definedName>
    <definedName name="Z_1F346D0C_40AD_4290_8507_1539A892E613_.wvu.Cols" localSheetId="0" hidden="1">Test_Data!$D:$G</definedName>
    <definedName name="Z_1F346D0C_40AD_4290_8507_1539A892E613_.wvu.FilterData" localSheetId="0" hidden="1">Test_Data!$A$1:$O$111</definedName>
    <definedName name="Z_20822748_4A28_4E37_80F4_ED0FBA631264_.wvu.FilterData" localSheetId="0" hidden="1">Test_Data!$A$1:$O$111</definedName>
    <definedName name="Z_211425FC_0978_4931_BADC_DAF619AEB9C3_.wvu.FilterData" localSheetId="0" hidden="1">Test_Data!$A$1:$O$62</definedName>
    <definedName name="Z_4BE6B12C_A9FA_4F97_B05A_3E7C47F52A49_.wvu.FilterData" localSheetId="0" hidden="1">Test_Data!$A$1:$O$62</definedName>
    <definedName name="Z_5A1CDED0_EFFB_496F_8D57_086BF69A7A1D_.wvu.FilterData" localSheetId="0" hidden="1">Test_Data!$A$1:$O$62</definedName>
    <definedName name="Z_5CEA5C04_1ADA_4CE3_B370_8D03B812935E_.wvu.FilterData" localSheetId="0" hidden="1">Test_Data!$A$1:$O$62</definedName>
    <definedName name="Z_5EC0C7FC_834F_4ABD_B2C7_50DD99D3C540_.wvu.FilterData" localSheetId="0" hidden="1">Test_Data!$A$1:$O$111</definedName>
    <definedName name="Z_60B7C65D_214D_44B3_90B3_D42F6B7DEDD5_.wvu.FilterData" localSheetId="0" hidden="1">Test_Data!$A$1:$O$62</definedName>
    <definedName name="Z_7360C41D_AE4F_47C2_8754_C0E2EE335B2E_.wvu.FilterData" localSheetId="0" hidden="1">Test_Data!$A$1:$O$62</definedName>
    <definedName name="Z_78199EDB_4E7C_43F3_9C60_0AE54E1D784E_.wvu.FilterData" localSheetId="0" hidden="1">Test_Data!$A$1:$O$62</definedName>
    <definedName name="Z_9315F1BD_8772_467F_A1EF_18AD4F7B6FC2_.wvu.FilterData" localSheetId="0" hidden="1">Test_Data!$A$1:$O$62</definedName>
    <definedName name="Z_9EAD7B44_B9DB_4788_83CE_AEDCF6F75B44_.wvu.FilterData" localSheetId="0" hidden="1">Test_Data!$A$1:$O$111</definedName>
    <definedName name="Z_AB201543_BFE8_4DAF_BFF2_D134C96651D2_.wvu.FilterData" localSheetId="0" hidden="1">Test_Data!$A$1:$O$62</definedName>
    <definedName name="Z_B457F0CF_9CA5_4261_8647_60981073C65E_.wvu.FilterData" localSheetId="0" hidden="1">Test_Data!$A$1:$O$62</definedName>
    <definedName name="Z_B474D4E6_8C96_4CCF_AA58_518697E00C1C_.wvu.FilterData" localSheetId="0" hidden="1">Test_Data!$A$1:$O$62</definedName>
    <definedName name="Z_B5F07DE0_BC42_40DA_8C02_1D84DE597830_.wvu.FilterData" localSheetId="0" hidden="1">Test_Data!$A$1:$O$62</definedName>
    <definedName name="Z_B835B6B3_1C15_4715_919C_3AAE549491CB_.wvu.FilterData" localSheetId="0" hidden="1">Test_Data!$A$1:$O$111</definedName>
    <definedName name="Z_CCAB033F_70A6_4010_95E8_F7DD11697935_.wvu.FilterData" localSheetId="0" hidden="1">Test_Data!$A$1:$O$111</definedName>
    <definedName name="Z_DBD25A03_3FE2_43E5_BFC3_E6E2EB5D55F5_.wvu.FilterData" localSheetId="0" hidden="1">Test_Data!$A$1:$O$62</definedName>
    <definedName name="Z_DEEB1EA9_481D_4EE9_97AA_61A0CDB730B2_.wvu.FilterData" localSheetId="0" hidden="1">Test_Data!$A$1:$O$111</definedName>
    <definedName name="Z_F041DA21_9132_472E_91FE_E2A9119C9DDB_.wvu.FilterData" localSheetId="0" hidden="1">Test_Data!$A$1:$O$62</definedName>
    <definedName name="Z_FA783DF4_9BA3_4A53_BBD3_555ADD5591CF_.wvu.FilterData" localSheetId="0" hidden="1">Test_Data!$A$1:$O$111</definedName>
    <definedName name="Z_FBD65CC2_196B_410E_B7E0_00A9D84B9B04_.wvu.FilterData" localSheetId="0" hidden="1">Test_Data!$A$1:$O$62</definedName>
  </definedNames>
  <calcPr calcId="191029"/>
  <customWorkbookViews>
    <customWorkbookView name="Pandyala, JijinaX Nellyatt - Personal View" guid="{CCAB033F-70A6-4010-95E8-F7DD11697935}" mergeInterval="0" personalView="1" maximized="1" xWindow="-9" yWindow="-9" windowWidth="1938" windowHeight="1048" activeSheetId="2"/>
    <customWorkbookView name="Zama, MohammedX Faheem - Personal View" guid="{B835B6B3-1C15-4715-919C-3AAE549491CB}" mergeInterval="0" personalView="1" maximized="1" xWindow="-9" yWindow="-9" windowWidth="1938" windowHeight="1048" activeSheetId="2"/>
    <customWorkbookView name="Prakash, AbhijithX - Personal View" guid="{B5F07DE0-BC42-40DA-8C02-1D84DE597830}" mergeInterval="0" personalView="1" maximized="1" xWindow="-9" yWindow="-9" windowWidth="1938" windowHeight="1060" activeSheetId="2"/>
    <customWorkbookView name="Radhakrishnan, SreelaksmiX Mayamandiram - Personal View" guid="{211425FC-0978-4931-BADC-DAF619AEB9C3}" mergeInterval="0" personalView="1" maximized="1" xWindow="-9" yWindow="-9" windowWidth="1938" windowHeight="1048" activeSheetId="2"/>
    <customWorkbookView name="Vishwanath, PoluruX - Personal View" guid="{1F346D0C-40AD-4290-8507-1539A892E613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2" l="1"/>
  <c r="A3" i="2"/>
  <c r="A8" i="2"/>
  <c r="A62" i="2" l="1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A2" i="2"/>
</calcChain>
</file>

<file path=xl/sharedStrings.xml><?xml version="1.0" encoding="utf-8"?>
<sst xmlns="http://schemas.openxmlformats.org/spreadsheetml/2006/main" count="1178" uniqueCount="332">
  <si>
    <t>jama_id</t>
  </si>
  <si>
    <t>owner</t>
  </si>
  <si>
    <t>test_complexity</t>
  </si>
  <si>
    <t>Verify Board ID, FW, BIOS, ME, EC and IGFX GOP details on BIOS Platform Information Menu  and System scope tool are accurate</t>
  </si>
  <si>
    <t>CSS-IVE-50989</t>
  </si>
  <si>
    <t>chassanx</t>
  </si>
  <si>
    <t>Platform Config and Board BOM</t>
  </si>
  <si>
    <t>Low</t>
  </si>
  <si>
    <t>Verify DMIC Array works with Intel Wake on Voice enabled in BIOS</t>
  </si>
  <si>
    <t>CSS-IVE-53969</t>
  </si>
  <si>
    <t>pke</t>
  </si>
  <si>
    <t>Display, Graphics, Video and Audio</t>
  </si>
  <si>
    <t>Medium</t>
  </si>
  <si>
    <t>Validate if BIOS detects and initializes the memory module inserted</t>
  </si>
  <si>
    <t>CSS-IVE-54163</t>
  </si>
  <si>
    <t>anaray5x</t>
  </si>
  <si>
    <t>Memory Technologies and Topologies</t>
  </si>
  <si>
    <t>SMBIOS Type 17 Structure</t>
  </si>
  <si>
    <t>CSS-IVE-54188</t>
  </si>
  <si>
    <t>vhebbarx</t>
  </si>
  <si>
    <t>Industry Specs and Open source initiatives</t>
  </si>
  <si>
    <t>BIOS should update the changes for SMBIOS type 7</t>
  </si>
  <si>
    <t>CSS-IVE-50533</t>
  </si>
  <si>
    <t>Verify Processor reaches all P-states irrespective of C-states</t>
  </si>
  <si>
    <t>CSS-IVE-50806</t>
  </si>
  <si>
    <t>reddyv5x</t>
  </si>
  <si>
    <t>Power Management</t>
  </si>
  <si>
    <t>BIOS should update the changes for SMBIOS type 4 [Processor Information]</t>
  </si>
  <si>
    <t>CSS-IVE-50532</t>
  </si>
  <si>
    <t>Validate the number of CPU Core enumeration under OS</t>
  </si>
  <si>
    <t>CSS-IVE-50706</t>
  </si>
  <si>
    <t>Validate the CPU processor info listed in BIOS</t>
  </si>
  <si>
    <t>CSS-IVE-85701</t>
  </si>
  <si>
    <t>Verify PC10 when S0 idle condition</t>
  </si>
  <si>
    <t>CSS-IVE-130052</t>
  </si>
  <si>
    <t>Verify 4K Display Monitor functionality over USB type-C port</t>
  </si>
  <si>
    <t>CSS-IVE-66098</t>
  </si>
  <si>
    <t>raghav3x</t>
  </si>
  <si>
    <t>TCSS</t>
  </si>
  <si>
    <t>Verify the functionality of Bluetooth device[Mouse,Keyboard,Headset]</t>
  </si>
  <si>
    <t>CSS-IVE-70025</t>
  </si>
  <si>
    <t>Networking and Connectivity</t>
  </si>
  <si>
    <t>Verify user will be only able to login using registered finger</t>
  </si>
  <si>
    <t>CSS-IVE-70969</t>
  </si>
  <si>
    <t>sumith2x</t>
  </si>
  <si>
    <t>Touch &amp; Sensing</t>
  </si>
  <si>
    <t>Verify DP display functionality over USB Type-C port during Pre and Post boot</t>
  </si>
  <si>
    <t>CSS-IVE-88912</t>
  </si>
  <si>
    <t>High</t>
  </si>
  <si>
    <t>Verify BIOS passes all PEP Constraints using WOS PEP BIOS Checker tool</t>
  </si>
  <si>
    <t>CSS-IVE-92262</t>
  </si>
  <si>
    <t>Verify BIOS Setup options between current and previous BIOS version</t>
  </si>
  <si>
    <t>CSS-IVE-92253</t>
  </si>
  <si>
    <t>Verify USB3.1 gen2 device enumeration as SuperSpeed+ device over USB3.0 Type-A port</t>
  </si>
  <si>
    <t>CSS-IVE-99297</t>
  </si>
  <si>
    <t>Internal and External Storage</t>
  </si>
  <si>
    <t>Verify C-state low power audio residency on system entry and exit to low power state with audio playback</t>
  </si>
  <si>
    <t>CSS-IVE-99448</t>
  </si>
  <si>
    <t>Verify system can shutdown(S5) using OS start Menu followed by G3</t>
  </si>
  <si>
    <t>CSS-IVE-100919</t>
  </si>
  <si>
    <t>Verify TouchPad option Enable/Disable in BIOS</t>
  </si>
  <si>
    <t>CSS-IVE-97325</t>
  </si>
  <si>
    <t>Verify Type-C Concurrent x4 DP, High Speed Device Functionality on Clod-plug</t>
  </si>
  <si>
    <t>CSS-IVE-101082</t>
  </si>
  <si>
    <t>Verify USB2 DbC Functionality</t>
  </si>
  <si>
    <t>CSS-IVE-101316</t>
  </si>
  <si>
    <t>Debug Interfaces and Traces</t>
  </si>
  <si>
    <t>Verify CNVi Mode BIOS Options</t>
  </si>
  <si>
    <t>CSS-IVE-101555</t>
  </si>
  <si>
    <t>Verify SMBIOS type 1 provides System information</t>
  </si>
  <si>
    <t>CSS-IVE-101593</t>
  </si>
  <si>
    <t>Verify SLP_S0 residency when system connected to Wi-Fi Network</t>
  </si>
  <si>
    <t>CSS-IVE-105840</t>
  </si>
  <si>
    <t>[FSP2.0]: Verify "FSP Information" under BIOS</t>
  </si>
  <si>
    <t>CSS-IVE-108352</t>
  </si>
  <si>
    <t>Verify USB devices information are displayed in BIOS setup, Connected over Type C port</t>
  </si>
  <si>
    <t>CSS-IVE-113590</t>
  </si>
  <si>
    <t>Verify SoC crash dump and crash logging</t>
  </si>
  <si>
    <t>CSS-IVE-111675</t>
  </si>
  <si>
    <t>Verify OS content during system"s hibernation entry and exit</t>
  </si>
  <si>
    <t>CSS-IVE-115668</t>
  </si>
  <si>
    <t>Verify if system boot with MAF configuration</t>
  </si>
  <si>
    <t>CSS-IVE-116793</t>
  </si>
  <si>
    <t>System Firmware Builds and bringup</t>
  </si>
  <si>
    <t>Verify Xml Cli support</t>
  </si>
  <si>
    <t>CSS-IVE-116755</t>
  </si>
  <si>
    <t>Verify Power Consumption by Wi-Fi module using "Power Meter" tool</t>
  </si>
  <si>
    <t>CSS-IVE-117486</t>
  </si>
  <si>
    <t>Verify System memory using Windows Memory Diagnostics tool (Standard)</t>
  </si>
  <si>
    <t>CSS-IVE-135380</t>
  </si>
  <si>
    <t>Verify USB-Keyboards functionality connected on Type-C port in Pre-OS and Post OS environment</t>
  </si>
  <si>
    <t>CSS-IVE-76273</t>
  </si>
  <si>
    <t>Verify system stability when hot-plug Type-C power adapter</t>
  </si>
  <si>
    <t>CSS-IVE-134011</t>
  </si>
  <si>
    <t>Verify CPU fan is on during system boot</t>
  </si>
  <si>
    <t>CSS-IVE-71406</t>
  </si>
  <si>
    <t>Embedded controller and Power sources</t>
  </si>
  <si>
    <t>Verify Scroll Lock/Num/caps Lock on-board LED Functionality using USB keyboard</t>
  </si>
  <si>
    <t>CSS-IVE-71476</t>
  </si>
  <si>
    <t>Flex I/O and Internal Buses</t>
  </si>
  <si>
    <t>[FSP]: Verify FSP image ID and Image Revision</t>
  </si>
  <si>
    <t>CSS-IVE-78723</t>
  </si>
  <si>
    <t>Verify FSP version on SUT</t>
  </si>
  <si>
    <t>CSS-IVE-78727</t>
  </si>
  <si>
    <t>[FSP2.0]: Validate FSP TempRamInit initialization and TempRamExit API"s</t>
  </si>
  <si>
    <t>CSS-IVE-78730</t>
  </si>
  <si>
    <t>[FSP2.0]: Validate Pre and Post OS display with different FSP Bios</t>
  </si>
  <si>
    <t>CSS-IVE-78900</t>
  </si>
  <si>
    <t>[FSP2.0]: Verify GUID of SMBIOS HOB"s (Memory, Processor and Cache)</t>
  </si>
  <si>
    <t>CSS-IVE-86540</t>
  </si>
  <si>
    <t>[FSP] Verify FSP BIOS Boot Flow</t>
  </si>
  <si>
    <t>CSS-IVE-78905</t>
  </si>
  <si>
    <t>[FSP2.1]: Verify FSP_SMBIOS_EFI_PEI_GRAPHICS_DEVICE_INFO_HOB table</t>
  </si>
  <si>
    <t>CSS-IVE-122365</t>
  </si>
  <si>
    <t>[FSP2.0][GCC]: Verify "FSP Information" under BIOS</t>
  </si>
  <si>
    <t>CSS-IVE-132867</t>
  </si>
  <si>
    <t>[FSP][GCC]: Verify FSP version on SUT</t>
  </si>
  <si>
    <t>CSS-IVE-132853</t>
  </si>
  <si>
    <t>[FSP2.1][GCC]: Verify FSP_SMBIOS_EFI_PEI_GRAPHICS_DEVICE_INFO_HOB table</t>
  </si>
  <si>
    <t>CSS-IVE-132898</t>
  </si>
  <si>
    <t>Verifying Brightness levels in AC/DC mode</t>
  </si>
  <si>
    <t>CSS-IVE-67805</t>
  </si>
  <si>
    <t>Verify OPI/DMI Config enabled</t>
  </si>
  <si>
    <t>CSS-IVE-70958</t>
  </si>
  <si>
    <t>Verify IPU AVStream enumerated as ACPI device</t>
  </si>
  <si>
    <t>CSS-IVE-71125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</si>
  <si>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</si>
  <si>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</si>
  <si>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</si>
  <si>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</si>
  <si>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and recording on 3.5mm-Jack-Headset (via Soundwire)</t>
  </si>
  <si>
    <t>CSS-IVE-99977</t>
  </si>
  <si>
    <t>Verify Tri-display is working in Extended mode</t>
  </si>
  <si>
    <t>CSS-IVE-103532</t>
  </si>
  <si>
    <t>Verify IPU Enable/Disable Capability in BIOS</t>
  </si>
  <si>
    <t>CSS-IVE-105482</t>
  </si>
  <si>
    <t>Verify IPU-Camera Sensor module enumeration pre and post S4, S5 ,warm and cold reboot cycles</t>
  </si>
  <si>
    <t>CSS-IVE-145238</t>
  </si>
  <si>
    <t>Verify rear camera is functioning properly for capturing images pre and post S4, S5, warm and cold reboot cycles</t>
  </si>
  <si>
    <t>CSS-IVE-145240</t>
  </si>
  <si>
    <t>Verify front camera is functioning properly for capturing images  pre and post S4, S5, warm and cold reboot cycles</t>
  </si>
  <si>
    <t>CSS-IVE-145241</t>
  </si>
  <si>
    <t>Validate presence of computer systems/components information as per Intel standards</t>
  </si>
  <si>
    <t>CSS-IVE-44411</t>
  </si>
  <si>
    <t>Verify if bootable devices are detected properly on the first boot itself, after flashing BIOS</t>
  </si>
  <si>
    <t>CSS-IVE-44418</t>
  </si>
  <si>
    <t>Verify eSPI Initialization</t>
  </si>
  <si>
    <t>CSS-IVE-62161</t>
  </si>
  <si>
    <t>Verify Trace Hub Initialization</t>
  </si>
  <si>
    <t>CSS-IVE-62162</t>
  </si>
  <si>
    <t>Verify plug &amp; unplug USB hub over Type-C port</t>
  </si>
  <si>
    <t>CSS-IVE-70029</t>
  </si>
  <si>
    <t>Verify Trace hub initialization in debug BIOS</t>
  </si>
  <si>
    <t>CSS-IVE-71061</t>
  </si>
  <si>
    <t>Verify USB3 ports description in ACPI domain</t>
  </si>
  <si>
    <t>CSS-IVE-73615</t>
  </si>
  <si>
    <t>Verify Embedded-keyboard functionality in pre and post OS</t>
  </si>
  <si>
    <t>CSS-IVE-93289</t>
  </si>
  <si>
    <t>Verify SUT support Debug Trace log capture via TAP over JTAG (Route traces to PTI)</t>
  </si>
  <si>
    <t>CSS-IVE-99696</t>
  </si>
  <si>
    <t>Verify SUT support Debug Trace log capture - Route traces to BSSB in low power mode</t>
  </si>
  <si>
    <t>CSS-IVE-99698</t>
  </si>
  <si>
    <t>BIOS should be able to change, append and remove devices from the boot order</t>
  </si>
  <si>
    <t>CSS-IVE-85705</t>
  </si>
  <si>
    <t>Verify PCIe SD Card detection after multiple cycles of plug and play media file with Sx cycles in DC mode</t>
  </si>
  <si>
    <t>CSS-IVE-101619</t>
  </si>
  <si>
    <t>Verify device initialization and respective register configuration don"t have failures in Self test tool</t>
  </si>
  <si>
    <t>CSS-IVE-105545</t>
  </si>
  <si>
    <t>Verify GPIO initialization and respective values don"t have failures in GPIO configuration tool</t>
  </si>
  <si>
    <t>CSS-IVE-115843</t>
  </si>
  <si>
    <t>Verify CNVi Bluetooth Enumeration in OS before and after warm and cold  reset</t>
  </si>
  <si>
    <t>CSS-IVE-145028</t>
  </si>
  <si>
    <t>Verify "Wake on Voice" functionality when System in SLP_S0 state using DMIC pre and post S4/S5 cycle</t>
  </si>
  <si>
    <t>CSS-IVE-145227</t>
  </si>
  <si>
    <t>Verify Audio recording and Playback over 3.5mm-Jack-Headsets (via HD-A) pre and post S4, S5, warm and cold reboot cycles</t>
  </si>
  <si>
    <t>CSS-IVE-145257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</si>
  <si>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</si>
  <si>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</si>
  <si>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</si>
  <si>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</si>
  <si>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System boot to OS/BIOS/EDK from diffrent reset flow</t>
  </si>
  <si>
    <t>CSS-IVE-62409</t>
  </si>
  <si>
    <t>Validate hot-plug USB keyboard, mouse over USB Type-A port when SUT is in BIOS, EFI and OS level</t>
  </si>
  <si>
    <t>CSS-IVE-64111</t>
  </si>
  <si>
    <t>Microcode version should be uniform in all CPU cores</t>
  </si>
  <si>
    <t>CSS-IVE-65505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</si>
  <si>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</si>
  <si>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</si>
  <si>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</si>
  <si>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</si>
  <si>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</si>
  <si>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</si>
  <si>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Debug log for no asserts messages</t>
  </si>
  <si>
    <t>CSS-IVE-101572</t>
  </si>
  <si>
    <t>Verify C10 package state support</t>
  </si>
  <si>
    <t>CSS-IVE-63683</t>
  </si>
  <si>
    <t>Verify that the microcode patch is loaded and applied</t>
  </si>
  <si>
    <t>CSS-IVE-62676</t>
  </si>
  <si>
    <t>Verify SUT boot from USB2.0 device</t>
  </si>
  <si>
    <t>CSS-IVE-75930</t>
  </si>
  <si>
    <t>Verify that the system boots to the BIOS setup menu</t>
  </si>
  <si>
    <t>CSS-IVE-75933</t>
  </si>
  <si>
    <t>Verify system stability on performing cold boot cycles</t>
  </si>
  <si>
    <t>CSS-IVE-75953</t>
  </si>
  <si>
    <t>Verify that SUT boots to OS with Virtual battery &amp; retain AC/DC mode after Sx/G3 cycle</t>
  </si>
  <si>
    <t>CSS-IVE-75957</t>
  </si>
  <si>
    <t>Verify BKC drivers installation on SUT</t>
  </si>
  <si>
    <t>CSS-IVE-76107</t>
  </si>
  <si>
    <t>Verify OS installation on SUT</t>
  </si>
  <si>
    <t>CSS-IVE-75927</t>
  </si>
  <si>
    <t>Validate Type-C USB2.0 Host Mode (Type-C to A) functionality on hot insert and removal over Type-C port</t>
  </si>
  <si>
    <t>CSS-IVE-76581</t>
  </si>
  <si>
    <t>Verify system wakes from S3 using Keyboard as Wake Source</t>
  </si>
  <si>
    <t>CSS-IVE-77147</t>
  </si>
  <si>
    <t>Verify system wakes from sleep via Mouse as wake source</t>
  </si>
  <si>
    <t>CSS-IVE-77148</t>
  </si>
  <si>
    <t>Verify RTC Date and Time at BIOS and OS level</t>
  </si>
  <si>
    <t>CSS-IVE-77378</t>
  </si>
  <si>
    <t>Verify the Processor Information Displayed in BIOS page and OS are same.</t>
  </si>
  <si>
    <t>CSS-IVE-63681</t>
  </si>
  <si>
    <t>Validate Basic boot check after flashing IFWI to SPI</t>
  </si>
  <si>
    <t>CSS-IVE-71038</t>
  </si>
  <si>
    <t>CPU Patch (MCU) load check and version check</t>
  </si>
  <si>
    <t>CSS-IVE-78721</t>
  </si>
  <si>
    <t>Validate POST Code Progress for IA during Booting on 7 seg Display.</t>
  </si>
  <si>
    <t>CSS-IVE-63287</t>
  </si>
  <si>
    <t>Verify No device yellow bangs pre and post S0i3(Modern Standby) cycle with all device connected as per config planned ( Golden, delta, 5, 4, 3 STAR )</t>
  </si>
  <si>
    <t>CSS-IVE-90558</t>
  </si>
  <si>
    <t>Verify system stability on waking from idle state pre and post CMS/S0i3 cycle</t>
  </si>
  <si>
    <t>CSS-IVE-90933</t>
  </si>
  <si>
    <t>Validate Type-C USB3.0 Host Mode (Type-C to A) functionality on hot insert and removal over Type-C port and connector reversibility</t>
  </si>
  <si>
    <t>CSS-IVE-105843</t>
  </si>
  <si>
    <t>Domain</t>
  </si>
  <si>
    <t>Is_Auto</t>
  </si>
  <si>
    <t>IFWI_Short_Name</t>
  </si>
  <si>
    <t>IFWI_Full_Name</t>
  </si>
  <si>
    <t>IFWI_Ingredient</t>
  </si>
  <si>
    <t>Status</t>
  </si>
  <si>
    <t>Assignee</t>
  </si>
  <si>
    <t>HSD_ID</t>
  </si>
  <si>
    <t>Comments</t>
  </si>
  <si>
    <t>Date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</si>
  <si>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</si>
  <si>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</si>
  <si>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</si>
  <si>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</si>
  <si>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QRC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</si>
  <si>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</si>
  <si>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</si>
  <si>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</si>
  <si>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</si>
  <si>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</si>
  <si>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</si>
  <si>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</si>
  <si>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</si>
  <si>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Abhijith</t>
  </si>
  <si>
    <t>14013160932</t>
  </si>
  <si>
    <t>14013182576</t>
  </si>
  <si>
    <t>14013179171</t>
  </si>
  <si>
    <t>14013172917</t>
  </si>
  <si>
    <t>14013184164</t>
  </si>
  <si>
    <t>14013160097</t>
  </si>
  <si>
    <t>14013174102</t>
  </si>
  <si>
    <t>14013157057</t>
  </si>
  <si>
    <t>14013175744</t>
  </si>
  <si>
    <t>14013179977</t>
  </si>
  <si>
    <t>14013161567</t>
  </si>
  <si>
    <t>14013182423</t>
  </si>
  <si>
    <t>14013182569</t>
  </si>
  <si>
    <t>14013184829</t>
  </si>
  <si>
    <t>14013173247</t>
  </si>
  <si>
    <t>14013173250</t>
  </si>
  <si>
    <t>14013173252</t>
  </si>
  <si>
    <t>14013173259</t>
  </si>
  <si>
    <t>14013159289</t>
  </si>
  <si>
    <t>14013161609</t>
  </si>
  <si>
    <t>14013173281</t>
  </si>
  <si>
    <t>14013175741</t>
  </si>
  <si>
    <t>14013179115</t>
  </si>
  <si>
    <t>14013179303</t>
  </si>
  <si>
    <t>14013120952</t>
  </si>
  <si>
    <t>14013121149</t>
  </si>
  <si>
    <t>14013121166</t>
  </si>
  <si>
    <t>14013160841</t>
  </si>
  <si>
    <t>14013182336</t>
  </si>
  <si>
    <t>14013158998</t>
  </si>
  <si>
    <t>14013159317</t>
  </si>
  <si>
    <t>14013173295</t>
  </si>
  <si>
    <t>14013175455</t>
  </si>
  <si>
    <t>14013175459</t>
  </si>
  <si>
    <t>14013175462</t>
  </si>
  <si>
    <t>14013185086</t>
  </si>
  <si>
    <t>14013161615</t>
  </si>
  <si>
    <t>14013184167</t>
  </si>
  <si>
    <t>14013156894</t>
  </si>
  <si>
    <t>14013173331</t>
  </si>
  <si>
    <t>22011834285</t>
  </si>
  <si>
    <t>14013184616</t>
  </si>
  <si>
    <t>14013182441</t>
  </si>
  <si>
    <t>14013185840</t>
  </si>
  <si>
    <t>14013173359</t>
  </si>
  <si>
    <t>14013179332</t>
  </si>
  <si>
    <t>CSS-IVE-119238</t>
  </si>
  <si>
    <t>Verify whether SUT can power off from EDK shell using PWR_BTN</t>
  </si>
  <si>
    <t>NA</t>
  </si>
  <si>
    <t>Verify system stability post Hibernate(S4) cycling</t>
  </si>
  <si>
    <t>Y</t>
  </si>
  <si>
    <t>FSP Release</t>
  </si>
  <si>
    <t>CSS-IVE-54313</t>
  </si>
  <si>
    <t>Verify system stability post Reboot(S5) cycling</t>
  </si>
  <si>
    <t>CSS-IVE-60413</t>
  </si>
  <si>
    <t>Verify system stability post Sleep(S3) cycling</t>
  </si>
  <si>
    <t>CSS-IVE-60509</t>
  </si>
  <si>
    <t>N</t>
  </si>
  <si>
    <t>14013179223</t>
  </si>
  <si>
    <t>Verify No device yellow bangs with all device connected as per config planned ( Golden, delta, 5, 4, 3 STAR ) pre and post S4 , S5 , warm and cold reboot cycles</t>
  </si>
  <si>
    <t>22011834519</t>
  </si>
  <si>
    <t>Verify Xml Cli support for Test Menu enabled Bios</t>
  </si>
  <si>
    <t>CSS-IVE-118952</t>
  </si>
  <si>
    <t>Aswanth</t>
  </si>
  <si>
    <t>14013176015</t>
  </si>
  <si>
    <t>Validate functionality of BIOS hot keys (F2, F4, F3 &amp; F7)</t>
  </si>
  <si>
    <t>CSS-IVE-52390</t>
  </si>
  <si>
    <t>Faheem</t>
  </si>
  <si>
    <t>Jijina</t>
  </si>
  <si>
    <t>Passed</t>
  </si>
  <si>
    <t xml:space="preserve">ADL-N-ADP-N-21H2-CONS-22.40.4.81 </t>
  </si>
  <si>
    <t>Failed</t>
  </si>
  <si>
    <t>v3343_05_130_Win10</t>
  </si>
  <si>
    <t>ADL_NR01_NNNN-A0ADPN_CPSF_SEP5_01190218_2022WW39.4.0.bin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</si>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</sst>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0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18" fillId="34" borderId="10" xfId="0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4" fontId="0" fillId="0" borderId="0" xfId="0" applyNumberFormat="1"/>
    <xf numFmtId="0" fontId="24" fillId="0" borderId="0" xfId="0" applyFont="1" applyAlignment="1">
      <alignment horizontal="left"/>
    </xf>
    <xf numFmtId="0" fontId="25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zoomScaleNormal="85" workbookViewId="0">
      <selection activeCell="H1" sqref="H1"/>
    </sheetView>
  </sheetViews>
  <sheetFormatPr defaultRowHeight="14.4" x14ac:dyDescent="0.3"/>
  <cols>
    <col min="1" max="1" width="15.6640625" customWidth="1"/>
    <col min="2" max="2" width="70.109375" customWidth="1"/>
    <col min="3" max="3" width="36.33203125" bestFit="1" customWidth="1"/>
    <col min="4" max="4" width="7.21875" bestFit="1" customWidth="1"/>
    <col min="5" max="5" width="16.21875" bestFit="1" customWidth="1"/>
    <col min="6" max="6" width="59.88671875" bestFit="1" customWidth="1"/>
    <col min="7" max="7" width="14.33203125" bestFit="1" customWidth="1"/>
    <col min="8" max="8" width="8.33203125" bestFit="1" customWidth="1"/>
    <col min="9" max="9" width="10.33203125" bestFit="1" customWidth="1"/>
    <col min="10" max="11" width="21.6640625" customWidth="1"/>
    <col min="12" max="12" width="9.44140625" bestFit="1" customWidth="1"/>
    <col min="13" max="13" width="8.6640625" bestFit="1" customWidth="1"/>
    <col min="14" max="14" width="13.77734375" bestFit="1" customWidth="1"/>
    <col min="15" max="15" width="16.33203125" customWidth="1"/>
  </cols>
  <sheetData>
    <row r="1" spans="1:15" x14ac:dyDescent="0.3">
      <c r="A1" s="1" t="s">
        <v>330</v>
      </c>
      <c r="B1" s="1" t="s">
        <v>331</v>
      </c>
      <c r="C1" s="2" t="s">
        <v>232</v>
      </c>
      <c r="D1" s="2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1</v>
      </c>
      <c r="N1" s="1" t="s">
        <v>0</v>
      </c>
      <c r="O1" s="1" t="s">
        <v>2</v>
      </c>
    </row>
    <row r="2" spans="1:15" x14ac:dyDescent="0.3">
      <c r="A2" t="str">
        <f>HYPERLINK("https://hsdes.intel.com/resource/14013115489","14013115489")</f>
        <v>14013115489</v>
      </c>
      <c r="B2" t="s">
        <v>3</v>
      </c>
      <c r="C2" t="s">
        <v>6</v>
      </c>
      <c r="D2" t="s">
        <v>306</v>
      </c>
      <c r="E2" t="s">
        <v>307</v>
      </c>
      <c r="F2" t="s">
        <v>329</v>
      </c>
      <c r="H2" t="s">
        <v>325</v>
      </c>
      <c r="I2" t="s">
        <v>324</v>
      </c>
      <c r="L2" s="7">
        <v>44833</v>
      </c>
      <c r="M2" t="s">
        <v>5</v>
      </c>
      <c r="N2" t="s">
        <v>4</v>
      </c>
      <c r="O2" t="s">
        <v>7</v>
      </c>
    </row>
    <row r="3" spans="1:15" x14ac:dyDescent="0.3">
      <c r="A3" t="str">
        <f>HYPERLINK("https://hsdes.intel.com/resource/14013119042","14013119042")</f>
        <v>14013119042</v>
      </c>
      <c r="B3" t="s">
        <v>321</v>
      </c>
      <c r="C3" t="s">
        <v>99</v>
      </c>
      <c r="D3" t="s">
        <v>313</v>
      </c>
      <c r="E3" t="s">
        <v>307</v>
      </c>
      <c r="F3" t="s">
        <v>329</v>
      </c>
      <c r="H3" t="s">
        <v>325</v>
      </c>
      <c r="I3" t="s">
        <v>323</v>
      </c>
      <c r="L3" s="7">
        <v>44833</v>
      </c>
      <c r="M3" t="s">
        <v>322</v>
      </c>
      <c r="N3" t="s">
        <v>25</v>
      </c>
      <c r="O3" t="s">
        <v>7</v>
      </c>
    </row>
    <row r="4" spans="1:15" x14ac:dyDescent="0.3">
      <c r="A4" t="str">
        <f>HYPERLINK("https://hsdes.intel.com/resource/14013120106","14013120106")</f>
        <v>14013120106</v>
      </c>
      <c r="B4" t="s">
        <v>8</v>
      </c>
      <c r="C4" t="s">
        <v>11</v>
      </c>
      <c r="D4" t="s">
        <v>306</v>
      </c>
      <c r="E4" t="s">
        <v>307</v>
      </c>
      <c r="F4" t="s">
        <v>329</v>
      </c>
      <c r="H4" t="s">
        <v>325</v>
      </c>
      <c r="I4" t="s">
        <v>323</v>
      </c>
      <c r="L4" s="7">
        <v>44833</v>
      </c>
      <c r="M4" t="s">
        <v>10</v>
      </c>
      <c r="N4" t="s">
        <v>9</v>
      </c>
      <c r="O4" t="s">
        <v>12</v>
      </c>
    </row>
    <row r="5" spans="1:15" x14ac:dyDescent="0.3">
      <c r="A5" t="str">
        <f>HYPERLINK("https://hsdes.intel.com/resource/14013120596","14013120596")</f>
        <v>14013120596</v>
      </c>
      <c r="B5" t="s">
        <v>13</v>
      </c>
      <c r="C5" t="s">
        <v>16</v>
      </c>
      <c r="D5" t="s">
        <v>313</v>
      </c>
      <c r="E5" t="s">
        <v>307</v>
      </c>
      <c r="F5" t="s">
        <v>329</v>
      </c>
      <c r="H5" t="s">
        <v>325</v>
      </c>
      <c r="I5" t="s">
        <v>255</v>
      </c>
      <c r="L5" s="7">
        <v>44833</v>
      </c>
      <c r="M5" t="s">
        <v>15</v>
      </c>
      <c r="N5" t="s">
        <v>14</v>
      </c>
      <c r="O5" t="s">
        <v>7</v>
      </c>
    </row>
    <row r="6" spans="1:15" x14ac:dyDescent="0.3">
      <c r="A6" t="str">
        <f>HYPERLINK("https://hsdes.intel.com/resource/14013120845","14013120845")</f>
        <v>14013120845</v>
      </c>
      <c r="B6" t="s">
        <v>17</v>
      </c>
      <c r="C6" t="s">
        <v>20</v>
      </c>
      <c r="D6" t="s">
        <v>306</v>
      </c>
      <c r="E6" t="s">
        <v>307</v>
      </c>
      <c r="F6" t="s">
        <v>329</v>
      </c>
      <c r="H6" t="s">
        <v>325</v>
      </c>
      <c r="I6" t="s">
        <v>255</v>
      </c>
      <c r="L6" s="7">
        <v>44833</v>
      </c>
      <c r="M6" t="s">
        <v>19</v>
      </c>
      <c r="N6" t="s">
        <v>18</v>
      </c>
      <c r="O6" t="s">
        <v>7</v>
      </c>
    </row>
    <row r="7" spans="1:15" x14ac:dyDescent="0.3">
      <c r="A7" t="str">
        <f>HYPERLINK("https://hsdes.intel.com/resource/14013156867","14013156867")</f>
        <v>14013156867</v>
      </c>
      <c r="B7" t="s">
        <v>21</v>
      </c>
      <c r="C7" t="s">
        <v>20</v>
      </c>
      <c r="D7" t="s">
        <v>306</v>
      </c>
      <c r="E7" t="s">
        <v>307</v>
      </c>
      <c r="F7" t="s">
        <v>329</v>
      </c>
      <c r="H7" t="s">
        <v>325</v>
      </c>
      <c r="I7" t="s">
        <v>255</v>
      </c>
      <c r="L7" s="7">
        <v>44833</v>
      </c>
      <c r="M7" t="s">
        <v>19</v>
      </c>
      <c r="N7" t="s">
        <v>22</v>
      </c>
      <c r="O7" t="s">
        <v>12</v>
      </c>
    </row>
    <row r="8" spans="1:15" x14ac:dyDescent="0.3">
      <c r="A8" t="str">
        <f>HYPERLINK("https://hsdes.intel.com/resource/14013156871","14013156871")</f>
        <v>14013156871</v>
      </c>
      <c r="B8" t="s">
        <v>23</v>
      </c>
      <c r="C8" t="s">
        <v>26</v>
      </c>
      <c r="D8" t="s">
        <v>306</v>
      </c>
      <c r="E8" t="s">
        <v>307</v>
      </c>
      <c r="F8" t="s">
        <v>329</v>
      </c>
      <c r="H8" t="s">
        <v>325</v>
      </c>
      <c r="I8" t="s">
        <v>323</v>
      </c>
      <c r="L8" s="7">
        <v>44833</v>
      </c>
      <c r="M8" t="s">
        <v>25</v>
      </c>
      <c r="N8" t="s">
        <v>24</v>
      </c>
      <c r="O8" t="s">
        <v>7</v>
      </c>
    </row>
    <row r="9" spans="1:15" x14ac:dyDescent="0.3">
      <c r="A9" t="str">
        <f>HYPERLINK("https://hsdes.intel.com/resource/14013156884","14013156884")</f>
        <v>14013156884</v>
      </c>
      <c r="B9" t="s">
        <v>27</v>
      </c>
      <c r="C9" t="s">
        <v>20</v>
      </c>
      <c r="D9" t="s">
        <v>306</v>
      </c>
      <c r="E9" t="s">
        <v>307</v>
      </c>
      <c r="F9" t="s">
        <v>329</v>
      </c>
      <c r="H9" t="s">
        <v>325</v>
      </c>
      <c r="I9" t="s">
        <v>255</v>
      </c>
      <c r="L9" s="7">
        <v>44833</v>
      </c>
      <c r="M9" t="s">
        <v>19</v>
      </c>
      <c r="N9" t="s">
        <v>28</v>
      </c>
      <c r="O9" t="s">
        <v>12</v>
      </c>
    </row>
    <row r="10" spans="1:15" x14ac:dyDescent="0.3">
      <c r="A10" t="str">
        <f>HYPERLINK("https://hsdes.intel.com/resource/14013157552","14013157552")</f>
        <v>14013157552</v>
      </c>
      <c r="B10" t="s">
        <v>33</v>
      </c>
      <c r="C10" t="s">
        <v>26</v>
      </c>
      <c r="D10" t="s">
        <v>306</v>
      </c>
      <c r="E10" t="s">
        <v>307</v>
      </c>
      <c r="F10" t="s">
        <v>329</v>
      </c>
      <c r="H10" t="s">
        <v>325</v>
      </c>
      <c r="I10" t="s">
        <v>323</v>
      </c>
      <c r="L10" s="7">
        <v>44833</v>
      </c>
      <c r="M10" t="s">
        <v>25</v>
      </c>
      <c r="N10" t="s">
        <v>34</v>
      </c>
      <c r="O10" t="s">
        <v>7</v>
      </c>
    </row>
    <row r="11" spans="1:15" x14ac:dyDescent="0.3">
      <c r="A11" t="str">
        <f>HYPERLINK("https://hsdes.intel.com/resource/14013158105","14013158105")</f>
        <v>14013158105</v>
      </c>
      <c r="B11" t="s">
        <v>35</v>
      </c>
      <c r="C11" t="s">
        <v>38</v>
      </c>
      <c r="D11" t="s">
        <v>306</v>
      </c>
      <c r="E11" t="s">
        <v>307</v>
      </c>
      <c r="F11" t="s">
        <v>329</v>
      </c>
      <c r="H11" t="s">
        <v>325</v>
      </c>
      <c r="I11" t="s">
        <v>255</v>
      </c>
      <c r="L11" s="7">
        <v>44833</v>
      </c>
      <c r="M11" t="s">
        <v>37</v>
      </c>
      <c r="N11" t="s">
        <v>36</v>
      </c>
      <c r="O11" t="s">
        <v>7</v>
      </c>
    </row>
    <row r="12" spans="1:15" x14ac:dyDescent="0.3">
      <c r="A12" t="str">
        <f>HYPERLINK("https://hsdes.intel.com/resource/14013158206","14013158206")</f>
        <v>14013158206</v>
      </c>
      <c r="B12" t="s">
        <v>39</v>
      </c>
      <c r="C12" t="s">
        <v>41</v>
      </c>
      <c r="D12" t="s">
        <v>306</v>
      </c>
      <c r="E12" t="s">
        <v>307</v>
      </c>
      <c r="F12" t="s">
        <v>329</v>
      </c>
      <c r="H12" t="s">
        <v>325</v>
      </c>
      <c r="I12" t="s">
        <v>255</v>
      </c>
      <c r="L12" s="7">
        <v>44833</v>
      </c>
      <c r="M12" t="s">
        <v>19</v>
      </c>
      <c r="N12" t="s">
        <v>40</v>
      </c>
      <c r="O12" t="s">
        <v>7</v>
      </c>
    </row>
    <row r="13" spans="1:15" x14ac:dyDescent="0.3">
      <c r="A13" t="str">
        <f>HYPERLINK("https://hsdes.intel.com/resource/14013158285","14013158285")</f>
        <v>14013158285</v>
      </c>
      <c r="B13" t="s">
        <v>42</v>
      </c>
      <c r="C13" t="s">
        <v>45</v>
      </c>
      <c r="D13" t="s">
        <v>306</v>
      </c>
      <c r="E13" t="s">
        <v>307</v>
      </c>
      <c r="F13" t="s">
        <v>329</v>
      </c>
      <c r="H13" t="s">
        <v>325</v>
      </c>
      <c r="I13" t="s">
        <v>255</v>
      </c>
      <c r="L13" s="7">
        <v>44833</v>
      </c>
      <c r="M13" t="s">
        <v>44</v>
      </c>
      <c r="N13" t="s">
        <v>43</v>
      </c>
      <c r="O13" t="s">
        <v>7</v>
      </c>
    </row>
    <row r="14" spans="1:15" x14ac:dyDescent="0.3">
      <c r="A14" t="str">
        <f>HYPERLINK("https://hsdes.intel.com/resource/14013158468","14013158468")</f>
        <v>14013158468</v>
      </c>
      <c r="B14" t="s">
        <v>46</v>
      </c>
      <c r="C14" t="s">
        <v>38</v>
      </c>
      <c r="D14" t="s">
        <v>306</v>
      </c>
      <c r="E14" t="s">
        <v>307</v>
      </c>
      <c r="F14" t="s">
        <v>329</v>
      </c>
      <c r="H14" t="s">
        <v>325</v>
      </c>
      <c r="I14" t="s">
        <v>255</v>
      </c>
      <c r="L14" s="7">
        <v>44833</v>
      </c>
      <c r="M14" t="s">
        <v>37</v>
      </c>
      <c r="N14" t="s">
        <v>47</v>
      </c>
      <c r="O14" t="s">
        <v>48</v>
      </c>
    </row>
    <row r="15" spans="1:15" x14ac:dyDescent="0.3">
      <c r="A15" t="str">
        <f>HYPERLINK("https://hsdes.intel.com/resource/14013158543","14013158543")</f>
        <v>14013158543</v>
      </c>
      <c r="B15" t="s">
        <v>49</v>
      </c>
      <c r="C15" t="s">
        <v>20</v>
      </c>
      <c r="D15" t="s">
        <v>306</v>
      </c>
      <c r="E15" t="s">
        <v>307</v>
      </c>
      <c r="F15" t="s">
        <v>329</v>
      </c>
      <c r="H15" t="s">
        <v>325</v>
      </c>
      <c r="I15" t="s">
        <v>323</v>
      </c>
      <c r="L15" s="7">
        <v>44833</v>
      </c>
      <c r="M15" t="s">
        <v>19</v>
      </c>
      <c r="N15" t="s">
        <v>50</v>
      </c>
      <c r="O15" t="s">
        <v>12</v>
      </c>
    </row>
    <row r="16" spans="1:15" x14ac:dyDescent="0.3">
      <c r="A16" t="str">
        <f>HYPERLINK("https://hsdes.intel.com/resource/14013158758","14013158758")</f>
        <v>14013158758</v>
      </c>
      <c r="B16" t="s">
        <v>51</v>
      </c>
      <c r="C16" t="s">
        <v>6</v>
      </c>
      <c r="D16" t="s">
        <v>306</v>
      </c>
      <c r="E16" t="s">
        <v>307</v>
      </c>
      <c r="F16" t="s">
        <v>329</v>
      </c>
      <c r="H16" t="s">
        <v>325</v>
      </c>
      <c r="I16" t="s">
        <v>255</v>
      </c>
      <c r="L16" s="7">
        <v>44833</v>
      </c>
      <c r="M16" t="s">
        <v>5</v>
      </c>
      <c r="N16" t="s">
        <v>52</v>
      </c>
      <c r="O16" t="s">
        <v>7</v>
      </c>
    </row>
    <row r="17" spans="1:15" x14ac:dyDescent="0.3">
      <c r="A17" t="str">
        <f>HYPERLINK("https://hsdes.intel.com/resource/14013159015","14013159015")</f>
        <v>14013159015</v>
      </c>
      <c r="B17" t="s">
        <v>56</v>
      </c>
      <c r="C17" t="s">
        <v>26</v>
      </c>
      <c r="D17" t="s">
        <v>306</v>
      </c>
      <c r="E17" t="s">
        <v>307</v>
      </c>
      <c r="F17" t="s">
        <v>329</v>
      </c>
      <c r="H17" t="s">
        <v>325</v>
      </c>
      <c r="I17" t="s">
        <v>255</v>
      </c>
      <c r="L17" s="7">
        <v>44833</v>
      </c>
      <c r="M17" t="s">
        <v>25</v>
      </c>
      <c r="N17" t="s">
        <v>57</v>
      </c>
      <c r="O17" t="s">
        <v>7</v>
      </c>
    </row>
    <row r="18" spans="1:15" x14ac:dyDescent="0.3">
      <c r="A18" t="str">
        <f>HYPERLINK("https://hsdes.intel.com/resource/14013159448","14013159448")</f>
        <v>14013159448</v>
      </c>
      <c r="B18" t="s">
        <v>62</v>
      </c>
      <c r="C18" t="s">
        <v>38</v>
      </c>
      <c r="D18" t="s">
        <v>306</v>
      </c>
      <c r="E18" t="s">
        <v>307</v>
      </c>
      <c r="F18" t="s">
        <v>329</v>
      </c>
      <c r="H18" t="s">
        <v>325</v>
      </c>
      <c r="I18" t="s">
        <v>324</v>
      </c>
      <c r="L18" s="7">
        <v>44833</v>
      </c>
      <c r="M18" t="s">
        <v>37</v>
      </c>
      <c r="N18" t="s">
        <v>63</v>
      </c>
      <c r="O18" t="s">
        <v>48</v>
      </c>
    </row>
    <row r="19" spans="1:15" x14ac:dyDescent="0.3">
      <c r="A19" t="str">
        <f>HYPERLINK("https://hsdes.intel.com/resource/14013159992","14013159992")</f>
        <v>14013159992</v>
      </c>
      <c r="B19" t="s">
        <v>64</v>
      </c>
      <c r="C19" t="s">
        <v>66</v>
      </c>
      <c r="D19" t="s">
        <v>306</v>
      </c>
      <c r="E19" t="s">
        <v>307</v>
      </c>
      <c r="F19" t="s">
        <v>329</v>
      </c>
      <c r="H19" t="s">
        <v>325</v>
      </c>
      <c r="I19" t="s">
        <v>323</v>
      </c>
      <c r="L19" s="7">
        <v>44833</v>
      </c>
      <c r="M19" t="s">
        <v>5</v>
      </c>
      <c r="N19" t="s">
        <v>65</v>
      </c>
      <c r="O19" t="s">
        <v>48</v>
      </c>
    </row>
    <row r="20" spans="1:15" x14ac:dyDescent="0.3">
      <c r="A20" t="str">
        <f>HYPERLINK("https://hsdes.intel.com/resource/14013160122","14013160122")</f>
        <v>14013160122</v>
      </c>
      <c r="B20" t="s">
        <v>69</v>
      </c>
      <c r="C20" t="s">
        <v>20</v>
      </c>
      <c r="D20" t="s">
        <v>306</v>
      </c>
      <c r="E20" t="s">
        <v>307</v>
      </c>
      <c r="F20" t="s">
        <v>329</v>
      </c>
      <c r="H20" t="s">
        <v>325</v>
      </c>
      <c r="I20" t="s">
        <v>255</v>
      </c>
      <c r="L20" s="7">
        <v>44833</v>
      </c>
      <c r="M20" t="s">
        <v>19</v>
      </c>
      <c r="N20" t="s">
        <v>70</v>
      </c>
      <c r="O20" t="s">
        <v>12</v>
      </c>
    </row>
    <row r="21" spans="1:15" x14ac:dyDescent="0.3">
      <c r="A21" t="str">
        <f>HYPERLINK("https://hsdes.intel.com/resource/14013160810","14013160810")</f>
        <v>14013160810</v>
      </c>
      <c r="B21" t="s">
        <v>71</v>
      </c>
      <c r="C21" t="s">
        <v>41</v>
      </c>
      <c r="D21" t="s">
        <v>306</v>
      </c>
      <c r="E21" t="s">
        <v>307</v>
      </c>
      <c r="F21" t="s">
        <v>329</v>
      </c>
      <c r="H21" t="s">
        <v>325</v>
      </c>
      <c r="I21" t="s">
        <v>323</v>
      </c>
      <c r="L21" s="7">
        <v>44833</v>
      </c>
      <c r="M21" t="s">
        <v>19</v>
      </c>
      <c r="N21" t="s">
        <v>72</v>
      </c>
      <c r="O21" t="s">
        <v>7</v>
      </c>
    </row>
    <row r="22" spans="1:15" x14ac:dyDescent="0.3">
      <c r="A22" t="str">
        <f>HYPERLINK("https://hsdes.intel.com/resource/14013160906","14013160906")</f>
        <v>14013160906</v>
      </c>
      <c r="B22" t="s">
        <v>75</v>
      </c>
      <c r="C22" t="s">
        <v>38</v>
      </c>
      <c r="D22" t="s">
        <v>306</v>
      </c>
      <c r="E22" t="s">
        <v>307</v>
      </c>
      <c r="F22" t="s">
        <v>329</v>
      </c>
      <c r="H22" t="s">
        <v>325</v>
      </c>
      <c r="I22" t="s">
        <v>324</v>
      </c>
      <c r="L22" s="7">
        <v>44833</v>
      </c>
      <c r="M22" t="s">
        <v>37</v>
      </c>
      <c r="N22" t="s">
        <v>76</v>
      </c>
      <c r="O22" t="s">
        <v>7</v>
      </c>
    </row>
    <row r="23" spans="1:15" x14ac:dyDescent="0.3">
      <c r="A23" t="str">
        <f>HYPERLINK("https://hsdes.intel.com/resource/14013161731","14013161731")</f>
        <v>14013161731</v>
      </c>
      <c r="B23" t="s">
        <v>86</v>
      </c>
      <c r="C23" t="s">
        <v>41</v>
      </c>
      <c r="D23" t="s">
        <v>306</v>
      </c>
      <c r="E23" t="s">
        <v>307</v>
      </c>
      <c r="F23" t="s">
        <v>329</v>
      </c>
      <c r="H23" t="s">
        <v>325</v>
      </c>
      <c r="I23" t="s">
        <v>255</v>
      </c>
      <c r="L23" s="7">
        <v>44833</v>
      </c>
      <c r="M23" t="s">
        <v>19</v>
      </c>
      <c r="N23" t="s">
        <v>87</v>
      </c>
      <c r="O23" t="s">
        <v>7</v>
      </c>
    </row>
    <row r="24" spans="1:15" x14ac:dyDescent="0.3">
      <c r="A24" t="str">
        <f>HYPERLINK("https://hsdes.intel.com/resource/14013169052","14013169052")</f>
        <v>14013169052</v>
      </c>
      <c r="B24" t="s">
        <v>88</v>
      </c>
      <c r="C24" t="s">
        <v>16</v>
      </c>
      <c r="D24" t="s">
        <v>306</v>
      </c>
      <c r="E24" t="s">
        <v>307</v>
      </c>
      <c r="F24" t="s">
        <v>329</v>
      </c>
      <c r="H24" t="s">
        <v>325</v>
      </c>
      <c r="I24" t="s">
        <v>323</v>
      </c>
      <c r="L24" s="7">
        <v>44833</v>
      </c>
      <c r="M24" t="s">
        <v>15</v>
      </c>
      <c r="N24" t="s">
        <v>89</v>
      </c>
      <c r="O24" t="s">
        <v>12</v>
      </c>
    </row>
    <row r="25" spans="1:15" x14ac:dyDescent="0.3">
      <c r="A25" t="str">
        <f>HYPERLINK("https://hsdes.intel.com/resource/14013172952","14013172952")</f>
        <v>14013172952</v>
      </c>
      <c r="B25" t="s">
        <v>92</v>
      </c>
      <c r="C25" t="s">
        <v>38</v>
      </c>
      <c r="D25" t="s">
        <v>306</v>
      </c>
      <c r="E25" t="s">
        <v>307</v>
      </c>
      <c r="F25" t="s">
        <v>329</v>
      </c>
      <c r="H25" t="s">
        <v>325</v>
      </c>
      <c r="I25" t="s">
        <v>255</v>
      </c>
      <c r="L25" s="7">
        <v>44833</v>
      </c>
      <c r="M25" t="s">
        <v>37</v>
      </c>
      <c r="N25" t="s">
        <v>93</v>
      </c>
      <c r="O25" t="s">
        <v>48</v>
      </c>
    </row>
    <row r="26" spans="1:15" x14ac:dyDescent="0.3">
      <c r="A26" t="str">
        <f>HYPERLINK("https://hsdes.intel.com/resource/14013173096","14013173096")</f>
        <v>14013173096</v>
      </c>
      <c r="B26" t="s">
        <v>94</v>
      </c>
      <c r="C26" t="s">
        <v>96</v>
      </c>
      <c r="D26" t="s">
        <v>306</v>
      </c>
      <c r="E26" t="s">
        <v>307</v>
      </c>
      <c r="F26" t="s">
        <v>329</v>
      </c>
      <c r="H26" t="s">
        <v>325</v>
      </c>
      <c r="I26" t="s">
        <v>255</v>
      </c>
      <c r="L26" s="7">
        <v>44833</v>
      </c>
      <c r="M26" t="s">
        <v>37</v>
      </c>
      <c r="N26" t="s">
        <v>95</v>
      </c>
      <c r="O26" t="s">
        <v>7</v>
      </c>
    </row>
    <row r="27" spans="1:15" x14ac:dyDescent="0.3">
      <c r="A27" t="str">
        <f>HYPERLINK("https://hsdes.intel.com/resource/14013173122","14013173122")</f>
        <v>14013173122</v>
      </c>
      <c r="B27" t="s">
        <v>97</v>
      </c>
      <c r="C27" t="s">
        <v>99</v>
      </c>
      <c r="D27" t="s">
        <v>313</v>
      </c>
      <c r="E27" t="s">
        <v>307</v>
      </c>
      <c r="F27" t="s">
        <v>329</v>
      </c>
      <c r="H27" t="s">
        <v>325</v>
      </c>
      <c r="I27" t="s">
        <v>255</v>
      </c>
      <c r="L27" s="7">
        <v>44833</v>
      </c>
      <c r="M27" t="s">
        <v>5</v>
      </c>
      <c r="N27" t="s">
        <v>98</v>
      </c>
      <c r="O27" t="s">
        <v>7</v>
      </c>
    </row>
    <row r="28" spans="1:15" x14ac:dyDescent="0.3">
      <c r="A28" t="str">
        <f>HYPERLINK("https://hsdes.intel.com/resource/14013173287","14013173287")</f>
        <v>14013173287</v>
      </c>
      <c r="B28" t="s">
        <v>110</v>
      </c>
      <c r="C28" t="s">
        <v>20</v>
      </c>
      <c r="D28" t="s">
        <v>306</v>
      </c>
      <c r="E28" t="s">
        <v>307</v>
      </c>
      <c r="F28" t="s">
        <v>329</v>
      </c>
      <c r="H28" t="s">
        <v>325</v>
      </c>
      <c r="I28" t="s">
        <v>255</v>
      </c>
      <c r="L28" s="7">
        <v>44833</v>
      </c>
      <c r="M28" t="s">
        <v>19</v>
      </c>
      <c r="N28" t="s">
        <v>111</v>
      </c>
      <c r="O28" t="s">
        <v>7</v>
      </c>
    </row>
    <row r="29" spans="1:15" x14ac:dyDescent="0.3">
      <c r="A29" t="str">
        <f>HYPERLINK("https://hsdes.intel.com/resource/14013173344","14013173344")</f>
        <v>14013173344</v>
      </c>
      <c r="B29" t="s">
        <v>116</v>
      </c>
      <c r="C29" t="s">
        <v>20</v>
      </c>
      <c r="D29" t="s">
        <v>306</v>
      </c>
      <c r="E29" t="s">
        <v>307</v>
      </c>
      <c r="F29" t="s">
        <v>329</v>
      </c>
      <c r="H29" t="s">
        <v>325</v>
      </c>
      <c r="I29" t="s">
        <v>255</v>
      </c>
      <c r="L29" s="7">
        <v>44833</v>
      </c>
      <c r="M29" t="s">
        <v>19</v>
      </c>
      <c r="N29" t="s">
        <v>117</v>
      </c>
      <c r="O29" t="s">
        <v>7</v>
      </c>
    </row>
    <row r="30" spans="1:15" x14ac:dyDescent="0.3">
      <c r="A30" t="str">
        <f>HYPERLINK("https://hsdes.intel.com/resource/14013173999","14013173999")</f>
        <v>14013173999</v>
      </c>
      <c r="B30" t="s">
        <v>120</v>
      </c>
      <c r="C30" t="s">
        <v>11</v>
      </c>
      <c r="D30" t="s">
        <v>306</v>
      </c>
      <c r="E30" t="s">
        <v>307</v>
      </c>
      <c r="F30" t="s">
        <v>329</v>
      </c>
      <c r="H30" t="s">
        <v>325</v>
      </c>
      <c r="I30" t="s">
        <v>255</v>
      </c>
      <c r="L30" s="7">
        <v>44833</v>
      </c>
      <c r="M30" t="s">
        <v>10</v>
      </c>
      <c r="N30" t="s">
        <v>121</v>
      </c>
      <c r="O30" t="s">
        <v>12</v>
      </c>
    </row>
    <row r="31" spans="1:15" x14ac:dyDescent="0.3">
      <c r="A31" t="str">
        <f>HYPERLINK("https://hsdes.intel.com/resource/14013174141","14013174141")</f>
        <v>14013174141</v>
      </c>
      <c r="B31" t="s">
        <v>124</v>
      </c>
      <c r="C31" t="s">
        <v>11</v>
      </c>
      <c r="D31" t="s">
        <v>306</v>
      </c>
      <c r="E31" t="s">
        <v>307</v>
      </c>
      <c r="F31" t="s">
        <v>329</v>
      </c>
      <c r="H31" t="s">
        <v>325</v>
      </c>
      <c r="I31" t="s">
        <v>323</v>
      </c>
      <c r="L31" s="7">
        <v>44833</v>
      </c>
      <c r="M31" t="s">
        <v>10</v>
      </c>
      <c r="N31" t="s">
        <v>125</v>
      </c>
      <c r="O31" t="s">
        <v>7</v>
      </c>
    </row>
    <row r="32" spans="1:15" x14ac:dyDescent="0.3">
      <c r="A32" t="str">
        <f>HYPERLINK("https://hsdes.intel.com/resource/14013174576","14013174576")</f>
        <v>14013174576</v>
      </c>
      <c r="B32" t="s">
        <v>126</v>
      </c>
      <c r="C32" t="s">
        <v>11</v>
      </c>
      <c r="D32" t="s">
        <v>306</v>
      </c>
      <c r="E32" t="s">
        <v>307</v>
      </c>
      <c r="F32" t="s">
        <v>329</v>
      </c>
      <c r="H32" t="s">
        <v>325</v>
      </c>
      <c r="I32" t="s">
        <v>255</v>
      </c>
      <c r="L32" s="7">
        <v>44833</v>
      </c>
      <c r="M32" t="s">
        <v>10</v>
      </c>
      <c r="N32" t="s">
        <v>127</v>
      </c>
      <c r="O32" t="s">
        <v>7</v>
      </c>
    </row>
    <row r="33" spans="1:15" x14ac:dyDescent="0.3">
      <c r="A33" t="str">
        <f>HYPERLINK("https://hsdes.intel.com/resource/14013174585","14013174585")</f>
        <v>14013174585</v>
      </c>
      <c r="B33" t="s">
        <v>128</v>
      </c>
      <c r="C33" t="s">
        <v>11</v>
      </c>
      <c r="D33" t="s">
        <v>306</v>
      </c>
      <c r="E33" t="s">
        <v>307</v>
      </c>
      <c r="F33" t="s">
        <v>329</v>
      </c>
      <c r="H33" t="s">
        <v>325</v>
      </c>
      <c r="I33" t="s">
        <v>255</v>
      </c>
      <c r="L33" s="7">
        <v>44833</v>
      </c>
      <c r="M33" t="s">
        <v>10</v>
      </c>
      <c r="N33" t="s">
        <v>129</v>
      </c>
      <c r="O33" t="s">
        <v>7</v>
      </c>
    </row>
    <row r="34" spans="1:15" x14ac:dyDescent="0.3">
      <c r="A34" t="str">
        <f>HYPERLINK("https://hsdes.intel.com/resource/14013174602","14013174602")</f>
        <v>14013174602</v>
      </c>
      <c r="B34" t="s">
        <v>130</v>
      </c>
      <c r="C34" t="s">
        <v>11</v>
      </c>
      <c r="D34" t="s">
        <v>306</v>
      </c>
      <c r="E34" t="s">
        <v>307</v>
      </c>
      <c r="F34" t="s">
        <v>329</v>
      </c>
      <c r="H34" t="s">
        <v>325</v>
      </c>
      <c r="I34" t="s">
        <v>323</v>
      </c>
      <c r="L34" s="7">
        <v>44833</v>
      </c>
      <c r="M34" t="s">
        <v>10</v>
      </c>
      <c r="N34" t="s">
        <v>131</v>
      </c>
      <c r="O34" t="s">
        <v>7</v>
      </c>
    </row>
    <row r="35" spans="1:15" x14ac:dyDescent="0.3">
      <c r="A35" t="str">
        <f>HYPERLINK("https://hsdes.intel.com/resource/14013174741","14013174741")</f>
        <v>14013174741</v>
      </c>
      <c r="B35" t="s">
        <v>132</v>
      </c>
      <c r="C35" t="s">
        <v>11</v>
      </c>
      <c r="D35" t="s">
        <v>306</v>
      </c>
      <c r="E35" t="s">
        <v>307</v>
      </c>
      <c r="F35" t="s">
        <v>329</v>
      </c>
      <c r="H35" t="s">
        <v>304</v>
      </c>
      <c r="I35" t="s">
        <v>304</v>
      </c>
      <c r="M35" t="s">
        <v>10</v>
      </c>
      <c r="N35" t="s">
        <v>133</v>
      </c>
      <c r="O35" t="s">
        <v>7</v>
      </c>
    </row>
    <row r="36" spans="1:15" x14ac:dyDescent="0.3">
      <c r="A36" t="str">
        <f>HYPERLINK("https://hsdes.intel.com/resource/14013174746","14013174746")</f>
        <v>14013174746</v>
      </c>
      <c r="B36" t="s">
        <v>134</v>
      </c>
      <c r="C36" t="s">
        <v>11</v>
      </c>
      <c r="D36" t="s">
        <v>306</v>
      </c>
      <c r="E36" t="s">
        <v>307</v>
      </c>
      <c r="F36" t="s">
        <v>329</v>
      </c>
      <c r="H36" t="s">
        <v>325</v>
      </c>
      <c r="I36" t="s">
        <v>255</v>
      </c>
      <c r="L36" s="7">
        <v>44833</v>
      </c>
      <c r="M36" t="s">
        <v>10</v>
      </c>
      <c r="N36" t="s">
        <v>135</v>
      </c>
      <c r="O36" t="s">
        <v>7</v>
      </c>
    </row>
    <row r="37" spans="1:15" x14ac:dyDescent="0.3">
      <c r="A37" t="str">
        <f>HYPERLINK("https://hsdes.intel.com/resource/14013175628","14013175628")</f>
        <v>14013175628</v>
      </c>
      <c r="B37" t="s">
        <v>142</v>
      </c>
      <c r="C37" t="s">
        <v>20</v>
      </c>
      <c r="D37" t="s">
        <v>306</v>
      </c>
      <c r="E37" t="s">
        <v>307</v>
      </c>
      <c r="F37" t="s">
        <v>329</v>
      </c>
      <c r="H37" t="s">
        <v>325</v>
      </c>
      <c r="I37" t="s">
        <v>255</v>
      </c>
      <c r="L37" s="7">
        <v>44833</v>
      </c>
      <c r="M37" t="s">
        <v>19</v>
      </c>
      <c r="N37" t="s">
        <v>143</v>
      </c>
      <c r="O37" t="s">
        <v>12</v>
      </c>
    </row>
    <row r="38" spans="1:15" x14ac:dyDescent="0.3">
      <c r="A38" t="str">
        <f>HYPERLINK("https://hsdes.intel.com/resource/14013175643","14013175643")</f>
        <v>14013175643</v>
      </c>
      <c r="B38" t="s">
        <v>144</v>
      </c>
      <c r="C38" t="s">
        <v>83</v>
      </c>
      <c r="D38" t="s">
        <v>306</v>
      </c>
      <c r="E38" t="s">
        <v>307</v>
      </c>
      <c r="F38" t="s">
        <v>329</v>
      </c>
      <c r="H38" t="s">
        <v>325</v>
      </c>
      <c r="I38" t="s">
        <v>255</v>
      </c>
      <c r="L38" s="7">
        <v>44833</v>
      </c>
      <c r="M38" t="s">
        <v>5</v>
      </c>
      <c r="N38" t="s">
        <v>145</v>
      </c>
      <c r="O38" t="s">
        <v>7</v>
      </c>
    </row>
    <row r="39" spans="1:15" x14ac:dyDescent="0.3">
      <c r="A39" t="str">
        <f>HYPERLINK("https://hsdes.intel.com/resource/14013175907","14013175907")</f>
        <v>14013175907</v>
      </c>
      <c r="B39" t="s">
        <v>150</v>
      </c>
      <c r="C39" t="s">
        <v>38</v>
      </c>
      <c r="D39" t="s">
        <v>313</v>
      </c>
      <c r="E39" t="s">
        <v>307</v>
      </c>
      <c r="F39" t="s">
        <v>329</v>
      </c>
      <c r="H39" t="s">
        <v>325</v>
      </c>
      <c r="I39" t="s">
        <v>323</v>
      </c>
      <c r="L39" s="7">
        <v>44833</v>
      </c>
      <c r="M39" t="s">
        <v>37</v>
      </c>
      <c r="N39" t="s">
        <v>151</v>
      </c>
      <c r="O39" t="s">
        <v>7</v>
      </c>
    </row>
    <row r="40" spans="1:15" x14ac:dyDescent="0.3">
      <c r="A40" t="str">
        <f>HYPERLINK("https://hsdes.intel.com/resource/14013176068","14013176068")</f>
        <v>14013176068</v>
      </c>
      <c r="B40" t="s">
        <v>154</v>
      </c>
      <c r="C40" t="s">
        <v>55</v>
      </c>
      <c r="D40" t="s">
        <v>306</v>
      </c>
      <c r="E40" t="s">
        <v>307</v>
      </c>
      <c r="F40" t="s">
        <v>329</v>
      </c>
      <c r="H40" t="s">
        <v>325</v>
      </c>
      <c r="I40" t="s">
        <v>323</v>
      </c>
      <c r="L40" s="7">
        <v>44833</v>
      </c>
      <c r="M40" t="s">
        <v>15</v>
      </c>
      <c r="N40" t="s">
        <v>155</v>
      </c>
      <c r="O40" t="s">
        <v>7</v>
      </c>
    </row>
    <row r="41" spans="1:15" x14ac:dyDescent="0.3">
      <c r="A41" t="str">
        <f>HYPERLINK("https://hsdes.intel.com/resource/14013176457","14013176457")</f>
        <v>14013176457</v>
      </c>
      <c r="B41" t="s">
        <v>156</v>
      </c>
      <c r="C41" t="s">
        <v>99</v>
      </c>
      <c r="D41" t="s">
        <v>306</v>
      </c>
      <c r="E41" t="s">
        <v>307</v>
      </c>
      <c r="F41" t="s">
        <v>329</v>
      </c>
      <c r="H41" t="s">
        <v>325</v>
      </c>
      <c r="I41" t="s">
        <v>323</v>
      </c>
      <c r="L41" s="7">
        <v>44833</v>
      </c>
      <c r="M41" t="s">
        <v>37</v>
      </c>
      <c r="N41" t="s">
        <v>157</v>
      </c>
      <c r="O41" t="s">
        <v>7</v>
      </c>
    </row>
    <row r="42" spans="1:15" x14ac:dyDescent="0.3">
      <c r="A42" t="str">
        <f>HYPERLINK("https://hsdes.intel.com/resource/14013176664","14013176664")</f>
        <v>14013176664</v>
      </c>
      <c r="B42" t="s">
        <v>158</v>
      </c>
      <c r="C42" t="s">
        <v>66</v>
      </c>
      <c r="D42" t="s">
        <v>306</v>
      </c>
      <c r="E42" t="s">
        <v>307</v>
      </c>
      <c r="F42" t="s">
        <v>329</v>
      </c>
      <c r="H42" t="s">
        <v>325</v>
      </c>
      <c r="I42" t="s">
        <v>323</v>
      </c>
      <c r="L42" s="7">
        <v>44833</v>
      </c>
      <c r="M42" t="s">
        <v>5</v>
      </c>
      <c r="N42" t="s">
        <v>159</v>
      </c>
      <c r="O42" t="s">
        <v>48</v>
      </c>
    </row>
    <row r="43" spans="1:15" x14ac:dyDescent="0.3">
      <c r="A43" t="str">
        <f>HYPERLINK("https://hsdes.intel.com/resource/14013176673","14013176673")</f>
        <v>14013176673</v>
      </c>
      <c r="B43" t="s">
        <v>160</v>
      </c>
      <c r="C43" t="s">
        <v>66</v>
      </c>
      <c r="D43" t="s">
        <v>306</v>
      </c>
      <c r="E43" t="s">
        <v>307</v>
      </c>
      <c r="F43" t="s">
        <v>329</v>
      </c>
      <c r="H43" t="s">
        <v>325</v>
      </c>
      <c r="I43" t="s">
        <v>323</v>
      </c>
      <c r="L43" s="7">
        <v>44833</v>
      </c>
      <c r="M43" t="s">
        <v>5</v>
      </c>
      <c r="N43" t="s">
        <v>161</v>
      </c>
      <c r="O43" t="s">
        <v>48</v>
      </c>
    </row>
    <row r="44" spans="1:15" x14ac:dyDescent="0.3">
      <c r="A44" t="str">
        <f>HYPERLINK("https://hsdes.intel.com/resource/14013176711","14013176711")</f>
        <v>14013176711</v>
      </c>
      <c r="B44" t="s">
        <v>162</v>
      </c>
      <c r="C44" t="s">
        <v>83</v>
      </c>
      <c r="D44" t="s">
        <v>306</v>
      </c>
      <c r="E44" t="s">
        <v>307</v>
      </c>
      <c r="F44" t="s">
        <v>329</v>
      </c>
      <c r="H44" t="s">
        <v>325</v>
      </c>
      <c r="I44" t="s">
        <v>255</v>
      </c>
      <c r="L44" s="7">
        <v>44833</v>
      </c>
      <c r="M44" t="s">
        <v>5</v>
      </c>
      <c r="N44" t="s">
        <v>163</v>
      </c>
      <c r="O44" t="s">
        <v>7</v>
      </c>
    </row>
    <row r="45" spans="1:15" x14ac:dyDescent="0.3">
      <c r="A45" t="str">
        <f>HYPERLINK("https://hsdes.intel.com/resource/14013176851","14013176851")</f>
        <v>14013176851</v>
      </c>
      <c r="B45" t="s">
        <v>164</v>
      </c>
      <c r="C45" t="s">
        <v>55</v>
      </c>
      <c r="D45" t="s">
        <v>306</v>
      </c>
      <c r="E45" t="s">
        <v>307</v>
      </c>
      <c r="F45" t="s">
        <v>329</v>
      </c>
      <c r="H45" t="s">
        <v>325</v>
      </c>
      <c r="I45" t="s">
        <v>255</v>
      </c>
      <c r="L45" s="7">
        <v>44833</v>
      </c>
      <c r="M45" t="s">
        <v>15</v>
      </c>
      <c r="N45" t="s">
        <v>165</v>
      </c>
      <c r="O45" t="s">
        <v>48</v>
      </c>
    </row>
    <row r="46" spans="1:15" x14ac:dyDescent="0.3">
      <c r="A46" t="str">
        <f>HYPERLINK("https://hsdes.intel.com/resource/14013176953","14013176953")</f>
        <v>14013176953</v>
      </c>
      <c r="B46" t="s">
        <v>166</v>
      </c>
      <c r="C46" t="s">
        <v>99</v>
      </c>
      <c r="D46" t="s">
        <v>313</v>
      </c>
      <c r="E46" t="s">
        <v>307</v>
      </c>
      <c r="F46" t="s">
        <v>329</v>
      </c>
      <c r="H46" t="s">
        <v>325</v>
      </c>
      <c r="I46" t="s">
        <v>255</v>
      </c>
      <c r="L46" s="7">
        <v>44833</v>
      </c>
      <c r="M46" t="s">
        <v>25</v>
      </c>
      <c r="N46" t="s">
        <v>167</v>
      </c>
      <c r="O46" t="s">
        <v>12</v>
      </c>
    </row>
    <row r="47" spans="1:15" x14ac:dyDescent="0.3">
      <c r="A47" t="str">
        <f>HYPERLINK("https://hsdes.intel.com/resource/14013177269","14013177269")</f>
        <v>14013177269</v>
      </c>
      <c r="B47" t="s">
        <v>168</v>
      </c>
      <c r="C47" t="s">
        <v>99</v>
      </c>
      <c r="D47" t="s">
        <v>313</v>
      </c>
      <c r="E47" t="s">
        <v>307</v>
      </c>
      <c r="F47" t="s">
        <v>329</v>
      </c>
      <c r="H47" t="s">
        <v>325</v>
      </c>
      <c r="I47" t="s">
        <v>255</v>
      </c>
      <c r="L47" s="7">
        <v>44833</v>
      </c>
      <c r="M47" t="s">
        <v>25</v>
      </c>
      <c r="N47" t="s">
        <v>169</v>
      </c>
      <c r="O47" t="s">
        <v>7</v>
      </c>
    </row>
    <row r="48" spans="1:15" x14ac:dyDescent="0.3">
      <c r="A48" t="str">
        <f>HYPERLINK("https://hsdes.intel.com/resource/14013179160","14013179160")</f>
        <v>14013179160</v>
      </c>
      <c r="B48" t="s">
        <v>172</v>
      </c>
      <c r="C48" t="s">
        <v>11</v>
      </c>
      <c r="D48" t="s">
        <v>306</v>
      </c>
      <c r="E48" t="s">
        <v>307</v>
      </c>
      <c r="F48" t="s">
        <v>329</v>
      </c>
      <c r="H48" t="s">
        <v>304</v>
      </c>
      <c r="I48" t="s">
        <v>304</v>
      </c>
      <c r="M48" t="s">
        <v>10</v>
      </c>
      <c r="N48" t="s">
        <v>173</v>
      </c>
      <c r="O48" t="s">
        <v>48</v>
      </c>
    </row>
    <row r="49" spans="1:15" x14ac:dyDescent="0.3">
      <c r="A49" t="str">
        <f>HYPERLINK("https://hsdes.intel.com/resource/14013179166","14013179166")</f>
        <v>14013179166</v>
      </c>
      <c r="B49" t="s">
        <v>174</v>
      </c>
      <c r="C49" t="s">
        <v>11</v>
      </c>
      <c r="D49" t="s">
        <v>306</v>
      </c>
      <c r="E49" t="s">
        <v>307</v>
      </c>
      <c r="F49" t="s">
        <v>329</v>
      </c>
      <c r="H49" t="s">
        <v>325</v>
      </c>
      <c r="I49" t="s">
        <v>323</v>
      </c>
      <c r="L49" s="7">
        <v>44833</v>
      </c>
      <c r="M49" t="s">
        <v>10</v>
      </c>
      <c r="N49" t="s">
        <v>175</v>
      </c>
      <c r="O49" t="s">
        <v>7</v>
      </c>
    </row>
    <row r="50" spans="1:15" x14ac:dyDescent="0.3">
      <c r="A50" t="str">
        <f>HYPERLINK("https://hsdes.intel.com/resource/14013179174","14013179174")</f>
        <v>14013179174</v>
      </c>
      <c r="B50" t="s">
        <v>178</v>
      </c>
      <c r="C50" t="s">
        <v>11</v>
      </c>
      <c r="D50" t="s">
        <v>306</v>
      </c>
      <c r="E50" t="s">
        <v>307</v>
      </c>
      <c r="F50" t="s">
        <v>329</v>
      </c>
      <c r="H50" t="s">
        <v>325</v>
      </c>
      <c r="I50" t="s">
        <v>255</v>
      </c>
      <c r="L50" s="7">
        <v>44833</v>
      </c>
      <c r="M50" t="s">
        <v>10</v>
      </c>
      <c r="N50" t="s">
        <v>179</v>
      </c>
      <c r="O50" t="s">
        <v>7</v>
      </c>
    </row>
    <row r="51" spans="1:15" x14ac:dyDescent="0.3">
      <c r="A51" t="str">
        <f>HYPERLINK("https://hsdes.intel.com/resource/14013179274","14013179274")</f>
        <v>14013179274</v>
      </c>
      <c r="B51" t="s">
        <v>182</v>
      </c>
      <c r="C51" t="s">
        <v>38</v>
      </c>
      <c r="D51" t="s">
        <v>306</v>
      </c>
      <c r="E51" t="s">
        <v>307</v>
      </c>
      <c r="F51" t="s">
        <v>329</v>
      </c>
      <c r="H51" t="s">
        <v>325</v>
      </c>
      <c r="I51" t="s">
        <v>255</v>
      </c>
      <c r="L51" s="7">
        <v>44833</v>
      </c>
      <c r="M51" t="s">
        <v>37</v>
      </c>
      <c r="N51" t="s">
        <v>183</v>
      </c>
      <c r="O51" t="s">
        <v>12</v>
      </c>
    </row>
    <row r="52" spans="1:15" x14ac:dyDescent="0.3">
      <c r="A52" t="str">
        <f>HYPERLINK("https://hsdes.intel.com/resource/14013179315","14013179315")</f>
        <v>14013179315</v>
      </c>
      <c r="B52" t="s">
        <v>186</v>
      </c>
      <c r="C52" t="s">
        <v>66</v>
      </c>
      <c r="D52" t="s">
        <v>306</v>
      </c>
      <c r="E52" t="s">
        <v>307</v>
      </c>
      <c r="F52" t="s">
        <v>329</v>
      </c>
      <c r="H52" t="s">
        <v>325</v>
      </c>
      <c r="I52" t="s">
        <v>255</v>
      </c>
      <c r="L52" s="7">
        <v>44833</v>
      </c>
      <c r="M52" t="s">
        <v>5</v>
      </c>
      <c r="N52" t="s">
        <v>187</v>
      </c>
      <c r="O52" t="s">
        <v>7</v>
      </c>
    </row>
    <row r="53" spans="1:15" x14ac:dyDescent="0.3">
      <c r="A53" t="str">
        <f>HYPERLINK("https://hsdes.intel.com/resource/14013179329","14013179329")</f>
        <v>14013179329</v>
      </c>
      <c r="B53" t="s">
        <v>188</v>
      </c>
      <c r="C53" t="s">
        <v>66</v>
      </c>
      <c r="D53" t="s">
        <v>306</v>
      </c>
      <c r="E53" t="s">
        <v>307</v>
      </c>
      <c r="F53" t="s">
        <v>329</v>
      </c>
      <c r="H53" t="s">
        <v>327</v>
      </c>
      <c r="I53" t="s">
        <v>323</v>
      </c>
      <c r="J53" s="9">
        <f>HYPERLINK("https://hsdes.intel.com/appstore/article/#/16018414227",16018414227)</f>
        <v>16018414227</v>
      </c>
      <c r="L53" s="7">
        <v>44833</v>
      </c>
      <c r="M53" t="s">
        <v>5</v>
      </c>
      <c r="N53" t="s">
        <v>189</v>
      </c>
      <c r="O53" t="s">
        <v>12</v>
      </c>
    </row>
    <row r="54" spans="1:15" x14ac:dyDescent="0.3">
      <c r="A54" t="str">
        <f>HYPERLINK("https://hsdes.intel.com/resource/14013179379","14013179379")</f>
        <v>14013179379</v>
      </c>
      <c r="B54" t="s">
        <v>192</v>
      </c>
      <c r="C54" t="s">
        <v>66</v>
      </c>
      <c r="D54" t="s">
        <v>306</v>
      </c>
      <c r="E54" t="s">
        <v>307</v>
      </c>
      <c r="F54" t="s">
        <v>329</v>
      </c>
      <c r="H54" t="s">
        <v>325</v>
      </c>
      <c r="I54" t="s">
        <v>323</v>
      </c>
      <c r="L54" s="7">
        <v>44833</v>
      </c>
      <c r="M54" t="s">
        <v>5</v>
      </c>
      <c r="N54" t="s">
        <v>193</v>
      </c>
      <c r="O54" t="s">
        <v>12</v>
      </c>
    </row>
    <row r="55" spans="1:15" x14ac:dyDescent="0.3">
      <c r="A55" t="str">
        <f>HYPERLINK("https://hsdes.intel.com/resource/14013179705","14013179705")</f>
        <v>14013179705</v>
      </c>
      <c r="B55" t="s">
        <v>194</v>
      </c>
      <c r="C55" t="s">
        <v>26</v>
      </c>
      <c r="D55" t="s">
        <v>306</v>
      </c>
      <c r="E55" t="s">
        <v>307</v>
      </c>
      <c r="F55" t="s">
        <v>329</v>
      </c>
      <c r="H55" t="s">
        <v>325</v>
      </c>
      <c r="I55" t="s">
        <v>255</v>
      </c>
      <c r="L55" s="7">
        <v>44833</v>
      </c>
      <c r="M55" t="s">
        <v>25</v>
      </c>
      <c r="N55" t="s">
        <v>195</v>
      </c>
      <c r="O55" t="s">
        <v>12</v>
      </c>
    </row>
    <row r="56" spans="1:15" x14ac:dyDescent="0.3">
      <c r="A56" t="str">
        <f>HYPERLINK("https://hsdes.intel.com/resource/14013182314","14013182314")</f>
        <v>14013182314</v>
      </c>
      <c r="B56" t="s">
        <v>198</v>
      </c>
      <c r="C56" t="s">
        <v>55</v>
      </c>
      <c r="D56" t="s">
        <v>306</v>
      </c>
      <c r="E56" t="s">
        <v>307</v>
      </c>
      <c r="F56" t="s">
        <v>329</v>
      </c>
      <c r="H56" t="s">
        <v>325</v>
      </c>
      <c r="I56" t="s">
        <v>255</v>
      </c>
      <c r="L56" s="7">
        <v>44833</v>
      </c>
      <c r="M56" t="s">
        <v>15</v>
      </c>
      <c r="N56" t="s">
        <v>199</v>
      </c>
      <c r="O56" t="s">
        <v>7</v>
      </c>
    </row>
    <row r="57" spans="1:15" x14ac:dyDescent="0.3">
      <c r="A57" t="str">
        <f>HYPERLINK("https://hsdes.intel.com/resource/14013184072","14013184072")</f>
        <v>14013184072</v>
      </c>
      <c r="B57" t="s">
        <v>210</v>
      </c>
      <c r="C57" t="s">
        <v>38</v>
      </c>
      <c r="D57" t="s">
        <v>306</v>
      </c>
      <c r="E57" t="s">
        <v>307</v>
      </c>
      <c r="F57" t="s">
        <v>329</v>
      </c>
      <c r="H57" t="s">
        <v>325</v>
      </c>
      <c r="I57" t="s">
        <v>255</v>
      </c>
      <c r="L57" s="7">
        <v>44833</v>
      </c>
      <c r="M57" t="s">
        <v>37</v>
      </c>
      <c r="N57" t="s">
        <v>211</v>
      </c>
      <c r="O57" t="s">
        <v>7</v>
      </c>
    </row>
    <row r="58" spans="1:15" x14ac:dyDescent="0.3">
      <c r="A58" t="str">
        <f>HYPERLINK("https://hsdes.intel.com/resource/14013184525","14013184525")</f>
        <v>14013184525</v>
      </c>
      <c r="B58" t="s">
        <v>216</v>
      </c>
      <c r="C58" t="s">
        <v>6</v>
      </c>
      <c r="D58" t="s">
        <v>313</v>
      </c>
      <c r="E58" t="s">
        <v>307</v>
      </c>
      <c r="F58" t="s">
        <v>329</v>
      </c>
      <c r="H58" t="s">
        <v>325</v>
      </c>
      <c r="I58" t="s">
        <v>255</v>
      </c>
      <c r="L58" s="7">
        <v>44833</v>
      </c>
      <c r="M58" t="s">
        <v>5</v>
      </c>
      <c r="N58" t="s">
        <v>217</v>
      </c>
      <c r="O58" t="s">
        <v>7</v>
      </c>
    </row>
    <row r="59" spans="1:15" x14ac:dyDescent="0.3">
      <c r="A59" t="str">
        <f>HYPERLINK("https://hsdes.intel.com/resource/14013184642","14013184642")</f>
        <v>14013184642</v>
      </c>
      <c r="B59" t="s">
        <v>220</v>
      </c>
      <c r="C59" t="s">
        <v>83</v>
      </c>
      <c r="D59" t="s">
        <v>306</v>
      </c>
      <c r="E59" t="s">
        <v>307</v>
      </c>
      <c r="F59" t="s">
        <v>329</v>
      </c>
      <c r="H59" t="s">
        <v>325</v>
      </c>
      <c r="I59" t="s">
        <v>255</v>
      </c>
      <c r="L59" s="7">
        <v>44833</v>
      </c>
      <c r="M59" t="s">
        <v>5</v>
      </c>
      <c r="N59" t="s">
        <v>221</v>
      </c>
      <c r="O59" t="s">
        <v>7</v>
      </c>
    </row>
    <row r="60" spans="1:15" x14ac:dyDescent="0.3">
      <c r="A60" t="str">
        <f>HYPERLINK("https://hsdes.intel.com/resource/14013185226","14013185226")</f>
        <v>14013185226</v>
      </c>
      <c r="B60" t="s">
        <v>226</v>
      </c>
      <c r="C60" t="s">
        <v>6</v>
      </c>
      <c r="D60" t="s">
        <v>306</v>
      </c>
      <c r="E60" t="s">
        <v>307</v>
      </c>
      <c r="F60" t="s">
        <v>329</v>
      </c>
      <c r="H60" t="s">
        <v>325</v>
      </c>
      <c r="I60" t="s">
        <v>324</v>
      </c>
      <c r="L60" s="7">
        <v>44833</v>
      </c>
      <c r="M60" t="s">
        <v>5</v>
      </c>
      <c r="N60" t="s">
        <v>227</v>
      </c>
      <c r="O60" t="s">
        <v>7</v>
      </c>
    </row>
    <row r="61" spans="1:15" x14ac:dyDescent="0.3">
      <c r="A61" t="str">
        <f>HYPERLINK("https://hsdes.intel.com/resource/14013185278","14013185278")</f>
        <v>14013185278</v>
      </c>
      <c r="B61" t="s">
        <v>228</v>
      </c>
      <c r="C61" t="s">
        <v>26</v>
      </c>
      <c r="D61" t="s">
        <v>306</v>
      </c>
      <c r="E61" t="s">
        <v>307</v>
      </c>
      <c r="F61" t="s">
        <v>329</v>
      </c>
      <c r="H61" t="s">
        <v>325</v>
      </c>
      <c r="I61" t="s">
        <v>324</v>
      </c>
      <c r="L61" s="7">
        <v>44833</v>
      </c>
      <c r="M61" t="s">
        <v>25</v>
      </c>
      <c r="N61" t="s">
        <v>229</v>
      </c>
      <c r="O61" t="s">
        <v>7</v>
      </c>
    </row>
    <row r="62" spans="1:15" x14ac:dyDescent="0.3">
      <c r="A62" t="str">
        <f>HYPERLINK("https://hsdes.intel.com/resource/14013185755","14013185755")</f>
        <v>14013185755</v>
      </c>
      <c r="B62" t="s">
        <v>230</v>
      </c>
      <c r="C62" t="s">
        <v>38</v>
      </c>
      <c r="D62" t="s">
        <v>306</v>
      </c>
      <c r="E62" t="s">
        <v>307</v>
      </c>
      <c r="F62" t="s">
        <v>329</v>
      </c>
      <c r="H62" t="s">
        <v>325</v>
      </c>
      <c r="I62" t="s">
        <v>255</v>
      </c>
      <c r="L62" s="7">
        <v>44833</v>
      </c>
      <c r="M62" t="s">
        <v>37</v>
      </c>
      <c r="N62" t="s">
        <v>231</v>
      </c>
      <c r="O62" t="s">
        <v>12</v>
      </c>
    </row>
    <row r="63" spans="1:15" x14ac:dyDescent="0.3">
      <c r="A63" t="s">
        <v>280</v>
      </c>
      <c r="B63" t="s">
        <v>305</v>
      </c>
      <c r="C63" t="s">
        <v>26</v>
      </c>
      <c r="D63" t="s">
        <v>306</v>
      </c>
      <c r="E63" t="s">
        <v>307</v>
      </c>
      <c r="F63" t="s">
        <v>329</v>
      </c>
      <c r="H63" t="s">
        <v>325</v>
      </c>
      <c r="I63" t="s">
        <v>319</v>
      </c>
      <c r="L63" s="7">
        <v>44833</v>
      </c>
      <c r="M63" t="s">
        <v>308</v>
      </c>
      <c r="N63" t="s">
        <v>25</v>
      </c>
      <c r="O63" t="s">
        <v>7</v>
      </c>
    </row>
    <row r="64" spans="1:15" x14ac:dyDescent="0.3">
      <c r="A64" t="s">
        <v>281</v>
      </c>
      <c r="B64" t="s">
        <v>309</v>
      </c>
      <c r="C64" t="s">
        <v>26</v>
      </c>
      <c r="D64" t="s">
        <v>306</v>
      </c>
      <c r="E64" t="s">
        <v>307</v>
      </c>
      <c r="F64" t="s">
        <v>329</v>
      </c>
      <c r="H64" t="s">
        <v>325</v>
      </c>
      <c r="I64" t="s">
        <v>319</v>
      </c>
      <c r="L64" s="7">
        <v>44833</v>
      </c>
      <c r="M64" t="s">
        <v>310</v>
      </c>
      <c r="N64" t="s">
        <v>25</v>
      </c>
      <c r="O64" t="s">
        <v>7</v>
      </c>
    </row>
    <row r="65" spans="1:15" x14ac:dyDescent="0.3">
      <c r="A65" t="s">
        <v>282</v>
      </c>
      <c r="B65" t="s">
        <v>311</v>
      </c>
      <c r="C65" t="s">
        <v>26</v>
      </c>
      <c r="D65" t="s">
        <v>306</v>
      </c>
      <c r="E65" t="s">
        <v>307</v>
      </c>
      <c r="F65" t="s">
        <v>329</v>
      </c>
      <c r="H65" t="s">
        <v>325</v>
      </c>
      <c r="I65" t="s">
        <v>319</v>
      </c>
      <c r="L65" s="7">
        <v>44833</v>
      </c>
      <c r="M65" t="s">
        <v>312</v>
      </c>
      <c r="N65" t="s">
        <v>25</v>
      </c>
      <c r="O65" t="s">
        <v>7</v>
      </c>
    </row>
    <row r="66" spans="1:15" x14ac:dyDescent="0.3">
      <c r="A66" t="s">
        <v>294</v>
      </c>
      <c r="B66" t="s">
        <v>29</v>
      </c>
      <c r="C66" t="s">
        <v>6</v>
      </c>
      <c r="D66" t="s">
        <v>306</v>
      </c>
      <c r="E66" t="s">
        <v>307</v>
      </c>
      <c r="F66" t="s">
        <v>329</v>
      </c>
      <c r="H66" t="s">
        <v>325</v>
      </c>
      <c r="I66" t="s">
        <v>319</v>
      </c>
      <c r="L66" s="7">
        <v>44833</v>
      </c>
      <c r="M66" t="s">
        <v>30</v>
      </c>
      <c r="N66" t="s">
        <v>5</v>
      </c>
      <c r="O66" t="s">
        <v>7</v>
      </c>
    </row>
    <row r="67" spans="1:15" x14ac:dyDescent="0.3">
      <c r="A67" t="s">
        <v>263</v>
      </c>
      <c r="B67" t="s">
        <v>31</v>
      </c>
      <c r="C67" t="s">
        <v>6</v>
      </c>
      <c r="D67" t="s">
        <v>306</v>
      </c>
      <c r="E67" t="s">
        <v>307</v>
      </c>
      <c r="F67" t="s">
        <v>329</v>
      </c>
      <c r="H67" t="s">
        <v>325</v>
      </c>
      <c r="I67" t="s">
        <v>319</v>
      </c>
      <c r="L67" s="7">
        <v>44833</v>
      </c>
      <c r="M67" t="s">
        <v>32</v>
      </c>
      <c r="N67" t="s">
        <v>5</v>
      </c>
      <c r="O67" t="s">
        <v>7</v>
      </c>
    </row>
    <row r="68" spans="1:15" x14ac:dyDescent="0.3">
      <c r="A68" t="s">
        <v>285</v>
      </c>
      <c r="B68" t="s">
        <v>53</v>
      </c>
      <c r="C68" t="s">
        <v>55</v>
      </c>
      <c r="D68" t="s">
        <v>306</v>
      </c>
      <c r="E68" t="s">
        <v>307</v>
      </c>
      <c r="F68" t="s">
        <v>329</v>
      </c>
      <c r="H68" t="s">
        <v>325</v>
      </c>
      <c r="I68" t="s">
        <v>319</v>
      </c>
      <c r="L68" s="7">
        <v>44833</v>
      </c>
      <c r="M68" t="s">
        <v>54</v>
      </c>
      <c r="N68" t="s">
        <v>15</v>
      </c>
      <c r="O68" t="s">
        <v>7</v>
      </c>
    </row>
    <row r="69" spans="1:15" x14ac:dyDescent="0.3">
      <c r="A69" t="s">
        <v>274</v>
      </c>
      <c r="B69" t="s">
        <v>58</v>
      </c>
      <c r="C69" t="s">
        <v>26</v>
      </c>
      <c r="D69" t="s">
        <v>306</v>
      </c>
      <c r="E69" t="s">
        <v>307</v>
      </c>
      <c r="F69" t="s">
        <v>329</v>
      </c>
      <c r="H69" t="s">
        <v>325</v>
      </c>
      <c r="I69" t="s">
        <v>319</v>
      </c>
      <c r="L69" s="7">
        <v>44833</v>
      </c>
      <c r="M69" t="s">
        <v>59</v>
      </c>
      <c r="N69" t="s">
        <v>25</v>
      </c>
      <c r="O69" t="s">
        <v>7</v>
      </c>
    </row>
    <row r="70" spans="1:15" x14ac:dyDescent="0.3">
      <c r="A70" t="s">
        <v>286</v>
      </c>
      <c r="B70" t="s">
        <v>60</v>
      </c>
      <c r="C70" t="s">
        <v>45</v>
      </c>
      <c r="D70" t="s">
        <v>306</v>
      </c>
      <c r="E70" t="s">
        <v>307</v>
      </c>
      <c r="F70" t="s">
        <v>329</v>
      </c>
      <c r="H70" t="s">
        <v>325</v>
      </c>
      <c r="I70" t="s">
        <v>319</v>
      </c>
      <c r="L70" s="7">
        <v>44833</v>
      </c>
      <c r="M70" t="s">
        <v>61</v>
      </c>
      <c r="N70" t="s">
        <v>44</v>
      </c>
      <c r="O70" t="s">
        <v>7</v>
      </c>
    </row>
    <row r="71" spans="1:15" x14ac:dyDescent="0.3">
      <c r="A71" t="s">
        <v>261</v>
      </c>
      <c r="B71" t="s">
        <v>67</v>
      </c>
      <c r="C71" t="s">
        <v>41</v>
      </c>
      <c r="D71" t="s">
        <v>306</v>
      </c>
      <c r="E71" t="s">
        <v>307</v>
      </c>
      <c r="F71" t="s">
        <v>329</v>
      </c>
      <c r="H71" t="s">
        <v>325</v>
      </c>
      <c r="I71" t="s">
        <v>319</v>
      </c>
      <c r="L71" s="7">
        <v>44833</v>
      </c>
      <c r="M71" t="s">
        <v>68</v>
      </c>
      <c r="N71" t="s">
        <v>19</v>
      </c>
      <c r="O71" t="s">
        <v>7</v>
      </c>
    </row>
    <row r="72" spans="1:15" x14ac:dyDescent="0.3">
      <c r="A72" t="s">
        <v>283</v>
      </c>
      <c r="B72" t="s">
        <v>73</v>
      </c>
      <c r="C72" t="s">
        <v>20</v>
      </c>
      <c r="D72" t="s">
        <v>306</v>
      </c>
      <c r="E72" t="s">
        <v>307</v>
      </c>
      <c r="F72" t="s">
        <v>329</v>
      </c>
      <c r="H72" t="s">
        <v>325</v>
      </c>
      <c r="I72" t="s">
        <v>319</v>
      </c>
      <c r="L72" s="7">
        <v>44833</v>
      </c>
      <c r="M72" t="s">
        <v>74</v>
      </c>
      <c r="N72" t="s">
        <v>19</v>
      </c>
      <c r="O72" t="s">
        <v>7</v>
      </c>
    </row>
    <row r="73" spans="1:15" x14ac:dyDescent="0.3">
      <c r="A73" t="s">
        <v>256</v>
      </c>
      <c r="B73" t="s">
        <v>77</v>
      </c>
      <c r="C73" t="s">
        <v>66</v>
      </c>
      <c r="D73" t="s">
        <v>306</v>
      </c>
      <c r="E73" t="s">
        <v>307</v>
      </c>
      <c r="F73" t="s">
        <v>329</v>
      </c>
      <c r="H73" t="s">
        <v>325</v>
      </c>
      <c r="I73" t="s">
        <v>319</v>
      </c>
      <c r="L73" s="7">
        <v>44833</v>
      </c>
      <c r="M73" t="s">
        <v>78</v>
      </c>
      <c r="N73" t="s">
        <v>5</v>
      </c>
      <c r="O73" t="s">
        <v>12</v>
      </c>
    </row>
    <row r="74" spans="1:15" x14ac:dyDescent="0.3">
      <c r="A74" t="s">
        <v>266</v>
      </c>
      <c r="B74" t="s">
        <v>79</v>
      </c>
      <c r="C74" t="s">
        <v>26</v>
      </c>
      <c r="D74" t="s">
        <v>306</v>
      </c>
      <c r="E74" t="s">
        <v>307</v>
      </c>
      <c r="F74" t="s">
        <v>329</v>
      </c>
      <c r="H74" t="s">
        <v>325</v>
      </c>
      <c r="I74" t="s">
        <v>319</v>
      </c>
      <c r="L74" s="7">
        <v>44833</v>
      </c>
      <c r="M74" t="s">
        <v>80</v>
      </c>
      <c r="N74" t="s">
        <v>25</v>
      </c>
      <c r="O74" t="s">
        <v>7</v>
      </c>
    </row>
    <row r="75" spans="1:15" x14ac:dyDescent="0.3">
      <c r="A75" t="s">
        <v>275</v>
      </c>
      <c r="B75" t="s">
        <v>81</v>
      </c>
      <c r="C75" t="s">
        <v>83</v>
      </c>
      <c r="D75" t="s">
        <v>306</v>
      </c>
      <c r="E75" t="s">
        <v>307</v>
      </c>
      <c r="F75" t="s">
        <v>329</v>
      </c>
      <c r="H75" t="s">
        <v>325</v>
      </c>
      <c r="I75" t="s">
        <v>319</v>
      </c>
      <c r="L75" s="7">
        <v>44833</v>
      </c>
      <c r="M75" t="s">
        <v>82</v>
      </c>
      <c r="N75" t="s">
        <v>5</v>
      </c>
      <c r="O75" t="s">
        <v>7</v>
      </c>
    </row>
    <row r="76" spans="1:15" x14ac:dyDescent="0.3">
      <c r="A76" t="s">
        <v>292</v>
      </c>
      <c r="B76" t="s">
        <v>84</v>
      </c>
      <c r="C76" t="s">
        <v>83</v>
      </c>
      <c r="D76" t="s">
        <v>306</v>
      </c>
      <c r="E76" t="s">
        <v>307</v>
      </c>
      <c r="F76" t="s">
        <v>329</v>
      </c>
      <c r="H76" t="s">
        <v>325</v>
      </c>
      <c r="I76" t="s">
        <v>319</v>
      </c>
      <c r="L76" s="7">
        <v>44833</v>
      </c>
      <c r="M76" t="s">
        <v>85</v>
      </c>
      <c r="N76" t="s">
        <v>5</v>
      </c>
      <c r="O76" t="s">
        <v>7</v>
      </c>
    </row>
    <row r="77" spans="1:15" x14ac:dyDescent="0.3">
      <c r="A77" t="s">
        <v>259</v>
      </c>
      <c r="B77" t="s">
        <v>90</v>
      </c>
      <c r="C77" t="s">
        <v>38</v>
      </c>
      <c r="D77" t="s">
        <v>306</v>
      </c>
      <c r="E77" t="s">
        <v>307</v>
      </c>
      <c r="F77" t="s">
        <v>329</v>
      </c>
      <c r="H77" t="s">
        <v>325</v>
      </c>
      <c r="I77" t="s">
        <v>319</v>
      </c>
      <c r="L77" s="7">
        <v>44833</v>
      </c>
      <c r="M77" t="s">
        <v>91</v>
      </c>
      <c r="N77" t="s">
        <v>37</v>
      </c>
      <c r="O77" t="s">
        <v>12</v>
      </c>
    </row>
    <row r="78" spans="1:15" x14ac:dyDescent="0.3">
      <c r="A78" t="s">
        <v>270</v>
      </c>
      <c r="B78" t="s">
        <v>100</v>
      </c>
      <c r="C78" t="s">
        <v>20</v>
      </c>
      <c r="D78" t="s">
        <v>306</v>
      </c>
      <c r="E78" t="s">
        <v>307</v>
      </c>
      <c r="F78" t="s">
        <v>329</v>
      </c>
      <c r="H78" t="s">
        <v>325</v>
      </c>
      <c r="I78" t="s">
        <v>319</v>
      </c>
      <c r="L78" s="7">
        <v>44833</v>
      </c>
      <c r="M78" t="s">
        <v>101</v>
      </c>
      <c r="N78" t="s">
        <v>19</v>
      </c>
      <c r="O78" t="s">
        <v>7</v>
      </c>
    </row>
    <row r="79" spans="1:15" x14ac:dyDescent="0.3">
      <c r="A79" t="s">
        <v>271</v>
      </c>
      <c r="B79" t="s">
        <v>102</v>
      </c>
      <c r="C79" t="s">
        <v>20</v>
      </c>
      <c r="D79" t="s">
        <v>306</v>
      </c>
      <c r="E79" t="s">
        <v>307</v>
      </c>
      <c r="F79" t="s">
        <v>329</v>
      </c>
      <c r="H79" t="s">
        <v>325</v>
      </c>
      <c r="I79" t="s">
        <v>319</v>
      </c>
      <c r="L79" s="7">
        <v>44833</v>
      </c>
      <c r="M79" t="s">
        <v>103</v>
      </c>
      <c r="N79" t="s">
        <v>19</v>
      </c>
      <c r="O79" t="s">
        <v>7</v>
      </c>
    </row>
    <row r="80" spans="1:15" x14ac:dyDescent="0.3">
      <c r="A80" t="s">
        <v>272</v>
      </c>
      <c r="B80" t="s">
        <v>104</v>
      </c>
      <c r="C80" t="s">
        <v>20</v>
      </c>
      <c r="D80" t="s">
        <v>306</v>
      </c>
      <c r="E80" t="s">
        <v>307</v>
      </c>
      <c r="F80" t="s">
        <v>329</v>
      </c>
      <c r="H80" t="s">
        <v>325</v>
      </c>
      <c r="I80" t="s">
        <v>319</v>
      </c>
      <c r="L80" s="7">
        <v>44833</v>
      </c>
      <c r="M80" t="s">
        <v>105</v>
      </c>
      <c r="N80" t="s">
        <v>19</v>
      </c>
      <c r="O80" t="s">
        <v>7</v>
      </c>
    </row>
    <row r="81" spans="1:15" x14ac:dyDescent="0.3">
      <c r="A81" t="s">
        <v>273</v>
      </c>
      <c r="B81" t="s">
        <v>106</v>
      </c>
      <c r="C81" t="s">
        <v>20</v>
      </c>
      <c r="D81" t="s">
        <v>306</v>
      </c>
      <c r="E81" t="s">
        <v>307</v>
      </c>
      <c r="F81" t="s">
        <v>329</v>
      </c>
      <c r="H81" t="s">
        <v>325</v>
      </c>
      <c r="I81" t="s">
        <v>319</v>
      </c>
      <c r="L81" s="7">
        <v>44833</v>
      </c>
      <c r="M81" t="s">
        <v>107</v>
      </c>
      <c r="N81" t="s">
        <v>19</v>
      </c>
      <c r="O81" t="s">
        <v>7</v>
      </c>
    </row>
    <row r="82" spans="1:15" x14ac:dyDescent="0.3">
      <c r="A82" t="s">
        <v>276</v>
      </c>
      <c r="B82" t="s">
        <v>108</v>
      </c>
      <c r="C82" t="s">
        <v>20</v>
      </c>
      <c r="D82" t="s">
        <v>306</v>
      </c>
      <c r="E82" t="s">
        <v>307</v>
      </c>
      <c r="F82" t="s">
        <v>329</v>
      </c>
      <c r="H82" t="s">
        <v>325</v>
      </c>
      <c r="I82" t="s">
        <v>319</v>
      </c>
      <c r="L82" s="7">
        <v>44833</v>
      </c>
      <c r="M82" t="s">
        <v>109</v>
      </c>
      <c r="N82" t="s">
        <v>19</v>
      </c>
      <c r="O82" t="s">
        <v>7</v>
      </c>
    </row>
    <row r="83" spans="1:15" x14ac:dyDescent="0.3">
      <c r="A83" t="s">
        <v>287</v>
      </c>
      <c r="B83" t="s">
        <v>112</v>
      </c>
      <c r="C83" t="s">
        <v>20</v>
      </c>
      <c r="D83" t="s">
        <v>306</v>
      </c>
      <c r="E83" t="s">
        <v>307</v>
      </c>
      <c r="F83" t="s">
        <v>329</v>
      </c>
      <c r="H83" t="s">
        <v>325</v>
      </c>
      <c r="I83" t="s">
        <v>319</v>
      </c>
      <c r="L83" s="7">
        <v>44833</v>
      </c>
      <c r="M83" t="s">
        <v>113</v>
      </c>
      <c r="N83" t="s">
        <v>19</v>
      </c>
      <c r="O83" t="s">
        <v>7</v>
      </c>
    </row>
    <row r="84" spans="1:15" x14ac:dyDescent="0.3">
      <c r="A84" t="s">
        <v>295</v>
      </c>
      <c r="B84" t="s">
        <v>114</v>
      </c>
      <c r="C84" t="s">
        <v>20</v>
      </c>
      <c r="D84" t="s">
        <v>306</v>
      </c>
      <c r="E84" t="s">
        <v>307</v>
      </c>
      <c r="F84" t="s">
        <v>329</v>
      </c>
      <c r="H84" t="s">
        <v>325</v>
      </c>
      <c r="I84" t="s">
        <v>319</v>
      </c>
      <c r="L84" s="7">
        <v>44833</v>
      </c>
      <c r="M84" t="s">
        <v>115</v>
      </c>
      <c r="N84" t="s">
        <v>19</v>
      </c>
      <c r="O84" t="s">
        <v>7</v>
      </c>
    </row>
    <row r="85" spans="1:15" x14ac:dyDescent="0.3">
      <c r="A85" t="s">
        <v>300</v>
      </c>
      <c r="B85" t="s">
        <v>118</v>
      </c>
      <c r="C85" t="s">
        <v>20</v>
      </c>
      <c r="D85" t="s">
        <v>306</v>
      </c>
      <c r="E85" t="s">
        <v>307</v>
      </c>
      <c r="F85" t="s">
        <v>329</v>
      </c>
      <c r="H85" t="s">
        <v>325</v>
      </c>
      <c r="I85" t="s">
        <v>319</v>
      </c>
      <c r="L85" s="7">
        <v>44833</v>
      </c>
      <c r="M85" t="s">
        <v>119</v>
      </c>
      <c r="N85" t="s">
        <v>19</v>
      </c>
      <c r="O85" t="s">
        <v>7</v>
      </c>
    </row>
    <row r="86" spans="1:15" x14ac:dyDescent="0.3">
      <c r="A86" t="s">
        <v>262</v>
      </c>
      <c r="B86" t="s">
        <v>122</v>
      </c>
      <c r="C86" t="s">
        <v>99</v>
      </c>
      <c r="D86" t="s">
        <v>313</v>
      </c>
      <c r="E86" t="s">
        <v>307</v>
      </c>
      <c r="F86" t="s">
        <v>329</v>
      </c>
      <c r="H86" t="s">
        <v>325</v>
      </c>
      <c r="I86" t="s">
        <v>319</v>
      </c>
      <c r="L86" s="7">
        <v>44833</v>
      </c>
      <c r="M86" t="s">
        <v>123</v>
      </c>
      <c r="N86" t="s">
        <v>25</v>
      </c>
      <c r="O86" t="s">
        <v>7</v>
      </c>
    </row>
    <row r="87" spans="1:15" x14ac:dyDescent="0.3">
      <c r="A87" t="s">
        <v>288</v>
      </c>
      <c r="B87" t="s">
        <v>136</v>
      </c>
      <c r="C87" t="s">
        <v>11</v>
      </c>
      <c r="D87" t="s">
        <v>306</v>
      </c>
      <c r="E87" t="s">
        <v>307</v>
      </c>
      <c r="F87" t="s">
        <v>329</v>
      </c>
      <c r="H87" t="s">
        <v>325</v>
      </c>
      <c r="I87" t="s">
        <v>319</v>
      </c>
      <c r="L87" s="7">
        <v>44833</v>
      </c>
      <c r="M87" t="s">
        <v>137</v>
      </c>
      <c r="N87" t="s">
        <v>10</v>
      </c>
      <c r="O87" t="s">
        <v>12</v>
      </c>
    </row>
    <row r="88" spans="1:15" x14ac:dyDescent="0.3">
      <c r="A88" t="s">
        <v>289</v>
      </c>
      <c r="B88" t="s">
        <v>138</v>
      </c>
      <c r="C88" t="s">
        <v>11</v>
      </c>
      <c r="D88" t="s">
        <v>306</v>
      </c>
      <c r="E88" t="s">
        <v>307</v>
      </c>
      <c r="F88" t="s">
        <v>329</v>
      </c>
      <c r="H88" t="s">
        <v>325</v>
      </c>
      <c r="I88" t="s">
        <v>319</v>
      </c>
      <c r="L88" s="7">
        <v>44833</v>
      </c>
      <c r="M88" t="s">
        <v>139</v>
      </c>
      <c r="N88" t="s">
        <v>10</v>
      </c>
      <c r="O88" t="s">
        <v>7</v>
      </c>
    </row>
    <row r="89" spans="1:15" x14ac:dyDescent="0.3">
      <c r="A89" t="s">
        <v>290</v>
      </c>
      <c r="B89" t="s">
        <v>140</v>
      </c>
      <c r="C89" t="s">
        <v>11</v>
      </c>
      <c r="D89" t="s">
        <v>306</v>
      </c>
      <c r="E89" t="s">
        <v>307</v>
      </c>
      <c r="F89" t="s">
        <v>329</v>
      </c>
      <c r="H89" t="s">
        <v>325</v>
      </c>
      <c r="I89" t="s">
        <v>319</v>
      </c>
      <c r="L89" s="7">
        <v>44833</v>
      </c>
      <c r="M89" t="s">
        <v>141</v>
      </c>
      <c r="N89" t="s">
        <v>10</v>
      </c>
      <c r="O89" t="s">
        <v>7</v>
      </c>
    </row>
    <row r="90" spans="1:15" x14ac:dyDescent="0.3">
      <c r="A90" t="s">
        <v>277</v>
      </c>
      <c r="B90" t="s">
        <v>146</v>
      </c>
      <c r="C90" t="s">
        <v>99</v>
      </c>
      <c r="D90" t="s">
        <v>313</v>
      </c>
      <c r="E90" t="s">
        <v>307</v>
      </c>
      <c r="F90" t="s">
        <v>329</v>
      </c>
      <c r="H90" t="s">
        <v>325</v>
      </c>
      <c r="I90" t="s">
        <v>319</v>
      </c>
      <c r="L90" s="7">
        <v>44833</v>
      </c>
      <c r="M90" t="s">
        <v>147</v>
      </c>
      <c r="N90" t="s">
        <v>25</v>
      </c>
      <c r="O90" t="s">
        <v>7</v>
      </c>
    </row>
    <row r="91" spans="1:15" x14ac:dyDescent="0.3">
      <c r="A91" t="s">
        <v>264</v>
      </c>
      <c r="B91" t="s">
        <v>148</v>
      </c>
      <c r="C91" t="s">
        <v>66</v>
      </c>
      <c r="D91" t="s">
        <v>313</v>
      </c>
      <c r="E91" t="s">
        <v>307</v>
      </c>
      <c r="F91" t="s">
        <v>329</v>
      </c>
      <c r="H91" t="s">
        <v>325</v>
      </c>
      <c r="I91" t="s">
        <v>319</v>
      </c>
      <c r="L91" s="7">
        <v>44833</v>
      </c>
      <c r="M91" t="s">
        <v>149</v>
      </c>
      <c r="N91" t="s">
        <v>5</v>
      </c>
      <c r="O91" t="s">
        <v>7</v>
      </c>
    </row>
    <row r="92" spans="1:15" x14ac:dyDescent="0.3">
      <c r="A92" t="s">
        <v>320</v>
      </c>
      <c r="B92" t="s">
        <v>152</v>
      </c>
      <c r="C92" t="s">
        <v>66</v>
      </c>
      <c r="D92" t="s">
        <v>313</v>
      </c>
      <c r="E92" t="s">
        <v>307</v>
      </c>
      <c r="F92" t="s">
        <v>329</v>
      </c>
      <c r="H92" t="s">
        <v>325</v>
      </c>
      <c r="I92" t="s">
        <v>319</v>
      </c>
      <c r="L92" s="7">
        <v>44833</v>
      </c>
      <c r="M92" t="s">
        <v>153</v>
      </c>
      <c r="N92" t="s">
        <v>5</v>
      </c>
      <c r="O92" t="s">
        <v>12</v>
      </c>
    </row>
    <row r="93" spans="1:15" x14ac:dyDescent="0.3">
      <c r="A93" t="s">
        <v>278</v>
      </c>
      <c r="B93" t="s">
        <v>170</v>
      </c>
      <c r="C93" t="s">
        <v>41</v>
      </c>
      <c r="D93" t="s">
        <v>306</v>
      </c>
      <c r="E93" t="s">
        <v>307</v>
      </c>
      <c r="F93" t="s">
        <v>329</v>
      </c>
      <c r="H93" t="s">
        <v>325</v>
      </c>
      <c r="I93" t="s">
        <v>319</v>
      </c>
      <c r="L93" s="7">
        <v>44833</v>
      </c>
      <c r="M93" t="s">
        <v>171</v>
      </c>
      <c r="N93" t="s">
        <v>19</v>
      </c>
      <c r="O93" t="s">
        <v>12</v>
      </c>
    </row>
    <row r="94" spans="1:15" x14ac:dyDescent="0.3">
      <c r="A94" t="s">
        <v>258</v>
      </c>
      <c r="B94" t="s">
        <v>176</v>
      </c>
      <c r="C94" t="s">
        <v>96</v>
      </c>
      <c r="D94" t="s">
        <v>306</v>
      </c>
      <c r="E94" t="s">
        <v>307</v>
      </c>
      <c r="F94" t="s">
        <v>329</v>
      </c>
      <c r="H94" t="s">
        <v>325</v>
      </c>
      <c r="I94" t="s">
        <v>319</v>
      </c>
      <c r="L94" s="7">
        <v>44833</v>
      </c>
      <c r="M94" t="s">
        <v>177</v>
      </c>
      <c r="N94" t="s">
        <v>5</v>
      </c>
      <c r="O94" t="s">
        <v>12</v>
      </c>
    </row>
    <row r="95" spans="1:15" x14ac:dyDescent="0.3">
      <c r="A95" t="s">
        <v>314</v>
      </c>
      <c r="B95" t="s">
        <v>180</v>
      </c>
      <c r="C95" t="s">
        <v>83</v>
      </c>
      <c r="D95" t="s">
        <v>306</v>
      </c>
      <c r="E95" t="s">
        <v>307</v>
      </c>
      <c r="F95" t="s">
        <v>329</v>
      </c>
      <c r="H95" t="s">
        <v>325</v>
      </c>
      <c r="I95" t="s">
        <v>319</v>
      </c>
      <c r="L95" s="7">
        <v>44833</v>
      </c>
      <c r="M95" t="s">
        <v>181</v>
      </c>
      <c r="N95" t="s">
        <v>5</v>
      </c>
      <c r="O95" t="s">
        <v>7</v>
      </c>
    </row>
    <row r="96" spans="1:15" x14ac:dyDescent="0.3">
      <c r="A96" t="s">
        <v>279</v>
      </c>
      <c r="B96" t="s">
        <v>184</v>
      </c>
      <c r="C96" t="s">
        <v>6</v>
      </c>
      <c r="D96" t="s">
        <v>306</v>
      </c>
      <c r="E96" t="s">
        <v>307</v>
      </c>
      <c r="F96" t="s">
        <v>329</v>
      </c>
      <c r="H96" t="s">
        <v>325</v>
      </c>
      <c r="I96" t="s">
        <v>319</v>
      </c>
      <c r="L96" s="7">
        <v>44833</v>
      </c>
      <c r="M96" t="s">
        <v>185</v>
      </c>
      <c r="N96" t="s">
        <v>5</v>
      </c>
      <c r="O96" t="s">
        <v>7</v>
      </c>
    </row>
    <row r="97" spans="1:15" x14ac:dyDescent="0.3">
      <c r="A97" t="s">
        <v>301</v>
      </c>
      <c r="B97" t="s">
        <v>190</v>
      </c>
      <c r="C97" t="s">
        <v>66</v>
      </c>
      <c r="D97" t="s">
        <v>313</v>
      </c>
      <c r="E97" t="s">
        <v>307</v>
      </c>
      <c r="F97" t="s">
        <v>329</v>
      </c>
      <c r="H97" t="s">
        <v>325</v>
      </c>
      <c r="I97" t="s">
        <v>319</v>
      </c>
      <c r="L97" s="7">
        <v>44833</v>
      </c>
      <c r="M97" t="s">
        <v>191</v>
      </c>
      <c r="N97" t="s">
        <v>5</v>
      </c>
      <c r="O97" t="s">
        <v>12</v>
      </c>
    </row>
    <row r="98" spans="1:15" x14ac:dyDescent="0.3">
      <c r="A98" t="s">
        <v>265</v>
      </c>
      <c r="B98" t="s">
        <v>196</v>
      </c>
      <c r="C98" t="s">
        <v>6</v>
      </c>
      <c r="D98" t="s">
        <v>306</v>
      </c>
      <c r="E98" t="s">
        <v>307</v>
      </c>
      <c r="F98" t="s">
        <v>329</v>
      </c>
      <c r="H98" t="s">
        <v>325</v>
      </c>
      <c r="I98" t="s">
        <v>319</v>
      </c>
      <c r="L98" s="7">
        <v>44833</v>
      </c>
      <c r="M98" t="s">
        <v>197</v>
      </c>
      <c r="N98" t="s">
        <v>5</v>
      </c>
      <c r="O98" t="s">
        <v>7</v>
      </c>
    </row>
    <row r="99" spans="1:15" x14ac:dyDescent="0.3">
      <c r="A99" t="s">
        <v>284</v>
      </c>
      <c r="B99" t="s">
        <v>200</v>
      </c>
      <c r="C99" t="s">
        <v>83</v>
      </c>
      <c r="D99" t="s">
        <v>306</v>
      </c>
      <c r="E99" t="s">
        <v>307</v>
      </c>
      <c r="F99" t="s">
        <v>329</v>
      </c>
      <c r="H99" t="s">
        <v>325</v>
      </c>
      <c r="I99" t="s">
        <v>319</v>
      </c>
      <c r="L99" s="7">
        <v>44833</v>
      </c>
      <c r="M99" t="s">
        <v>201</v>
      </c>
      <c r="N99" t="s">
        <v>5</v>
      </c>
      <c r="O99" t="s">
        <v>7</v>
      </c>
    </row>
    <row r="100" spans="1:15" x14ac:dyDescent="0.3">
      <c r="A100" t="s">
        <v>267</v>
      </c>
      <c r="B100" t="s">
        <v>202</v>
      </c>
      <c r="C100" t="s">
        <v>26</v>
      </c>
      <c r="D100" t="s">
        <v>306</v>
      </c>
      <c r="E100" t="s">
        <v>307</v>
      </c>
      <c r="F100" t="s">
        <v>329</v>
      </c>
      <c r="H100" t="s">
        <v>325</v>
      </c>
      <c r="I100" t="s">
        <v>319</v>
      </c>
      <c r="L100" s="7">
        <v>44833</v>
      </c>
      <c r="M100" t="s">
        <v>203</v>
      </c>
      <c r="N100" t="s">
        <v>25</v>
      </c>
      <c r="O100" t="s">
        <v>7</v>
      </c>
    </row>
    <row r="101" spans="1:15" x14ac:dyDescent="0.3">
      <c r="A101" t="s">
        <v>298</v>
      </c>
      <c r="B101" t="s">
        <v>204</v>
      </c>
      <c r="C101" t="s">
        <v>96</v>
      </c>
      <c r="D101" t="s">
        <v>306</v>
      </c>
      <c r="E101" t="s">
        <v>307</v>
      </c>
      <c r="F101" t="s">
        <v>329</v>
      </c>
      <c r="H101" t="s">
        <v>325</v>
      </c>
      <c r="I101" t="s">
        <v>319</v>
      </c>
      <c r="L101" s="7">
        <v>44833</v>
      </c>
      <c r="M101" t="s">
        <v>205</v>
      </c>
      <c r="N101" t="s">
        <v>37</v>
      </c>
      <c r="O101" t="s">
        <v>7</v>
      </c>
    </row>
    <row r="102" spans="1:15" x14ac:dyDescent="0.3">
      <c r="A102" t="s">
        <v>268</v>
      </c>
      <c r="B102" t="s">
        <v>206</v>
      </c>
      <c r="C102" t="s">
        <v>83</v>
      </c>
      <c r="D102" t="s">
        <v>306</v>
      </c>
      <c r="E102" t="s">
        <v>307</v>
      </c>
      <c r="F102" t="s">
        <v>329</v>
      </c>
      <c r="H102" t="s">
        <v>325</v>
      </c>
      <c r="I102" t="s">
        <v>319</v>
      </c>
      <c r="L102" s="7">
        <v>44833</v>
      </c>
      <c r="M102" t="s">
        <v>207</v>
      </c>
      <c r="N102" t="s">
        <v>5</v>
      </c>
      <c r="O102" t="s">
        <v>12</v>
      </c>
    </row>
    <row r="103" spans="1:15" x14ac:dyDescent="0.3">
      <c r="A103" t="s">
        <v>257</v>
      </c>
      <c r="B103" t="s">
        <v>208</v>
      </c>
      <c r="C103" t="s">
        <v>83</v>
      </c>
      <c r="D103" t="s">
        <v>306</v>
      </c>
      <c r="E103" t="s">
        <v>307</v>
      </c>
      <c r="F103" t="s">
        <v>329</v>
      </c>
      <c r="H103" t="s">
        <v>325</v>
      </c>
      <c r="I103" t="s">
        <v>319</v>
      </c>
      <c r="L103" s="7">
        <v>44833</v>
      </c>
      <c r="M103" t="s">
        <v>209</v>
      </c>
      <c r="N103" t="s">
        <v>5</v>
      </c>
      <c r="O103" t="s">
        <v>7</v>
      </c>
    </row>
    <row r="104" spans="1:15" x14ac:dyDescent="0.3">
      <c r="A104" t="s">
        <v>260</v>
      </c>
      <c r="B104" t="s">
        <v>212</v>
      </c>
      <c r="C104" t="s">
        <v>26</v>
      </c>
      <c r="D104" t="s">
        <v>306</v>
      </c>
      <c r="E104" t="s">
        <v>307</v>
      </c>
      <c r="F104" t="s">
        <v>329</v>
      </c>
      <c r="H104" t="s">
        <v>325</v>
      </c>
      <c r="I104" t="s">
        <v>319</v>
      </c>
      <c r="L104" s="7">
        <v>44833</v>
      </c>
      <c r="M104" t="s">
        <v>213</v>
      </c>
      <c r="N104" t="s">
        <v>25</v>
      </c>
      <c r="O104" t="s">
        <v>7</v>
      </c>
    </row>
    <row r="105" spans="1:15" x14ac:dyDescent="0.3">
      <c r="A105" t="s">
        <v>293</v>
      </c>
      <c r="B105" t="s">
        <v>214</v>
      </c>
      <c r="C105" t="s">
        <v>26</v>
      </c>
      <c r="D105" t="s">
        <v>306</v>
      </c>
      <c r="E105" t="s">
        <v>307</v>
      </c>
      <c r="F105" t="s">
        <v>329</v>
      </c>
      <c r="H105" t="s">
        <v>325</v>
      </c>
      <c r="I105" t="s">
        <v>319</v>
      </c>
      <c r="L105" s="7">
        <v>44833</v>
      </c>
      <c r="M105" t="s">
        <v>215</v>
      </c>
      <c r="N105" t="s">
        <v>25</v>
      </c>
      <c r="O105" t="s">
        <v>7</v>
      </c>
    </row>
    <row r="106" spans="1:15" x14ac:dyDescent="0.3">
      <c r="A106" t="s">
        <v>297</v>
      </c>
      <c r="B106" t="s">
        <v>218</v>
      </c>
      <c r="C106" t="s">
        <v>6</v>
      </c>
      <c r="D106" t="s">
        <v>313</v>
      </c>
      <c r="E106" t="s">
        <v>307</v>
      </c>
      <c r="F106" t="s">
        <v>329</v>
      </c>
      <c r="H106" t="s">
        <v>325</v>
      </c>
      <c r="I106" t="s">
        <v>319</v>
      </c>
      <c r="L106" s="7">
        <v>44833</v>
      </c>
      <c r="M106" t="s">
        <v>219</v>
      </c>
      <c r="N106" t="s">
        <v>5</v>
      </c>
      <c r="O106" t="s">
        <v>7</v>
      </c>
    </row>
    <row r="107" spans="1:15" x14ac:dyDescent="0.3">
      <c r="A107" t="s">
        <v>269</v>
      </c>
      <c r="B107" t="s">
        <v>222</v>
      </c>
      <c r="C107" t="s">
        <v>83</v>
      </c>
      <c r="D107" t="s">
        <v>306</v>
      </c>
      <c r="E107" t="s">
        <v>307</v>
      </c>
      <c r="F107" t="s">
        <v>329</v>
      </c>
      <c r="H107" t="s">
        <v>325</v>
      </c>
      <c r="I107" t="s">
        <v>319</v>
      </c>
      <c r="L107" s="7">
        <v>44833</v>
      </c>
      <c r="M107" t="s">
        <v>223</v>
      </c>
      <c r="N107" t="s">
        <v>5</v>
      </c>
      <c r="O107" t="s">
        <v>7</v>
      </c>
    </row>
    <row r="108" spans="1:15" x14ac:dyDescent="0.3">
      <c r="A108" t="s">
        <v>291</v>
      </c>
      <c r="B108" t="s">
        <v>224</v>
      </c>
      <c r="C108" t="s">
        <v>66</v>
      </c>
      <c r="D108" t="s">
        <v>306</v>
      </c>
      <c r="E108" t="s">
        <v>307</v>
      </c>
      <c r="F108" t="s">
        <v>329</v>
      </c>
      <c r="H108" t="s">
        <v>325</v>
      </c>
      <c r="I108" t="s">
        <v>319</v>
      </c>
      <c r="L108" s="7">
        <v>44833</v>
      </c>
      <c r="M108" t="s">
        <v>225</v>
      </c>
      <c r="N108" t="s">
        <v>5</v>
      </c>
      <c r="O108" t="s">
        <v>7</v>
      </c>
    </row>
    <row r="109" spans="1:15" x14ac:dyDescent="0.3">
      <c r="A109" t="s">
        <v>299</v>
      </c>
      <c r="B109" t="s">
        <v>315</v>
      </c>
      <c r="C109" t="s">
        <v>6</v>
      </c>
      <c r="D109" t="s">
        <v>306</v>
      </c>
      <c r="E109" t="s">
        <v>307</v>
      </c>
      <c r="F109" t="s">
        <v>329</v>
      </c>
      <c r="G109" s="7"/>
      <c r="H109" t="s">
        <v>325</v>
      </c>
      <c r="I109" t="s">
        <v>319</v>
      </c>
      <c r="L109" s="7">
        <v>44833</v>
      </c>
      <c r="M109" t="s">
        <v>5</v>
      </c>
      <c r="O109" t="s">
        <v>7</v>
      </c>
    </row>
    <row r="110" spans="1:15" x14ac:dyDescent="0.3">
      <c r="A110" s="8" t="s">
        <v>316</v>
      </c>
      <c r="B110" s="8" t="s">
        <v>303</v>
      </c>
      <c r="C110" s="8" t="s">
        <v>26</v>
      </c>
      <c r="D110" t="s">
        <v>306</v>
      </c>
      <c r="E110" t="s">
        <v>307</v>
      </c>
      <c r="F110" t="s">
        <v>329</v>
      </c>
      <c r="H110" t="s">
        <v>325</v>
      </c>
      <c r="I110" t="s">
        <v>319</v>
      </c>
      <c r="L110" s="7">
        <v>44833</v>
      </c>
      <c r="M110" t="s">
        <v>5</v>
      </c>
      <c r="N110" s="8" t="s">
        <v>302</v>
      </c>
      <c r="O110" s="8" t="s">
        <v>7</v>
      </c>
    </row>
    <row r="111" spans="1:15" x14ac:dyDescent="0.3">
      <c r="A111" s="8" t="s">
        <v>296</v>
      </c>
      <c r="B111" s="8" t="s">
        <v>317</v>
      </c>
      <c r="C111" t="s">
        <v>83</v>
      </c>
      <c r="D111" t="s">
        <v>306</v>
      </c>
      <c r="E111" t="s">
        <v>307</v>
      </c>
      <c r="F111" t="s">
        <v>329</v>
      </c>
      <c r="H111" t="s">
        <v>325</v>
      </c>
      <c r="I111" t="s">
        <v>319</v>
      </c>
      <c r="L111" s="7">
        <v>44833</v>
      </c>
      <c r="M111" t="s">
        <v>5</v>
      </c>
      <c r="N111" s="8" t="s">
        <v>318</v>
      </c>
      <c r="O111" t="s">
        <v>7</v>
      </c>
    </row>
  </sheetData>
  <customSheetViews>
    <customSheetView guid="{CCAB033F-70A6-4010-95E8-F7DD11697935}" scale="85" filter="1" showAutoFilter="1">
      <selection activeCell="L18" sqref="L18"/>
      <pageMargins left="0.7" right="0.7" top="0.75" bottom="0.75" header="0.3" footer="0.3"/>
      <autoFilter ref="A1:P111" xr:uid="{A05CBB16-2DE7-4FA7-ACC6-A525E72EDEE6}">
        <filterColumn colId="8">
          <filters blank="1"/>
        </filterColumn>
        <filterColumn colId="9">
          <filters>
            <filter val="Abhijith"/>
            <filter val="Lakshmi"/>
          </filters>
        </filterColumn>
      </autoFilter>
    </customSheetView>
    <customSheetView guid="{B835B6B3-1C15-4715-919C-3AAE549491CB}" scale="85" filter="1" showAutoFilter="1" topLeftCell="D1">
      <selection activeCell="J28" sqref="J28"/>
      <pageMargins left="0.7" right="0.7" top="0.75" bottom="0.75" header="0.3" footer="0.3"/>
      <autoFilter ref="A1:P111" xr:uid="{D0539574-5548-486D-9B5F-63FE34F0148B}">
        <filterColumn colId="9">
          <filters>
            <filter val="Faheem"/>
          </filters>
        </filterColumn>
      </autoFilter>
    </customSheetView>
    <customSheetView guid="{B5F07DE0-BC42-40DA-8C02-1D84DE597830}" scale="85" filter="1" showAutoFilter="1" topLeftCell="D1">
      <selection activeCell="I95" sqref="I95"/>
      <pageMargins left="0.7" right="0.7" top="0.75" bottom="0.75" header="0.3" footer="0.3"/>
      <autoFilter ref="A1:P104" xr:uid="{BCAE2D98-706F-45BF-934D-F147EFB7D887}">
        <filterColumn colId="8">
          <customFilters>
            <customFilter operator="notEqual" val=" "/>
          </customFilters>
        </filterColumn>
      </autoFilter>
    </customSheetView>
    <customSheetView guid="{211425FC-0978-4931-BADC-DAF619AEB9C3}" showAutoFilter="1">
      <selection activeCell="C11" sqref="C11"/>
      <pageMargins left="0.7" right="0.7" top="0.75" bottom="0.75" header="0.3" footer="0.3"/>
      <autoFilter ref="A1:P104" xr:uid="{361BAB68-6FFD-4AAA-8CBA-20133A913F6D}"/>
    </customSheetView>
    <customSheetView guid="{1F346D0C-40AD-4290-8507-1539A892E613}" filter="1" showAutoFilter="1" hiddenColumns="1" topLeftCell="D95">
      <selection activeCell="I108" sqref="I108"/>
      <pageMargins left="0.7" right="0.7" top="0.75" bottom="0.75" header="0.3" footer="0.3"/>
      <autoFilter ref="A1:P111" xr:uid="{04A5EBF2-2BE2-4F0D-BE2E-6EBDFEC4476B}">
        <filterColumn colId="9">
          <filters>
            <filter val="Abhijith"/>
            <filter val="Aswanth"/>
            <filter val="Faheem"/>
            <filter val="Jijina"/>
          </filters>
        </filterColumn>
      </autoFilter>
    </customSheetView>
  </customSheetViews>
  <conditionalFormatting sqref="A1">
    <cfRule type="duplicateValues" dxfId="12" priority="51"/>
    <cfRule type="duplicateValues" dxfId="11" priority="52"/>
  </conditionalFormatting>
  <conditionalFormatting sqref="A1">
    <cfRule type="duplicateValues" dxfId="10" priority="50"/>
  </conditionalFormatting>
  <conditionalFormatting sqref="B1:B2 B4:B62">
    <cfRule type="duplicateValues" dxfId="9" priority="19"/>
  </conditionalFormatting>
  <conditionalFormatting sqref="B112:B1048576">
    <cfRule type="duplicateValues" dxfId="8" priority="18"/>
  </conditionalFormatting>
  <conditionalFormatting sqref="A63:A111">
    <cfRule type="duplicateValues" dxfId="7" priority="17"/>
  </conditionalFormatting>
  <conditionalFormatting sqref="A110:A111">
    <cfRule type="duplicateValues" dxfId="6" priority="14"/>
    <cfRule type="duplicateValues" dxfId="5" priority="15"/>
  </conditionalFormatting>
  <conditionalFormatting sqref="A110:A111">
    <cfRule type="duplicateValues" dxfId="4" priority="12"/>
    <cfRule type="duplicateValues" dxfId="3" priority="13"/>
  </conditionalFormatting>
  <conditionalFormatting sqref="A109">
    <cfRule type="duplicateValues" dxfId="2" priority="5"/>
    <cfRule type="duplicateValues" dxfId="1" priority="7"/>
  </conditionalFormatting>
  <conditionalFormatting sqref="A3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4065-E7A2-4536-B855-DFD8F1773AAD}">
  <dimension ref="A1:B10"/>
  <sheetViews>
    <sheetView workbookViewId="0">
      <selection activeCell="D10" sqref="D10"/>
    </sheetView>
  </sheetViews>
  <sheetFormatPr defaultRowHeight="14.4" x14ac:dyDescent="0.3"/>
  <cols>
    <col min="1" max="1" width="28.88671875" bestFit="1" customWidth="1"/>
    <col min="2" max="2" width="29.6640625" bestFit="1" customWidth="1"/>
  </cols>
  <sheetData>
    <row r="1" spans="1:2" x14ac:dyDescent="0.3">
      <c r="A1" s="3" t="s">
        <v>242</v>
      </c>
      <c r="B1" s="3"/>
    </row>
    <row r="2" spans="1:2" x14ac:dyDescent="0.3">
      <c r="A2" s="4" t="s">
        <v>243</v>
      </c>
      <c r="B2" s="5" t="s">
        <v>244</v>
      </c>
    </row>
    <row r="3" spans="1:2" x14ac:dyDescent="0.3">
      <c r="A3" s="4" t="s">
        <v>245</v>
      </c>
      <c r="B3" s="5" t="s">
        <v>246</v>
      </c>
    </row>
    <row r="4" spans="1:2" x14ac:dyDescent="0.3">
      <c r="A4" s="4" t="s">
        <v>247</v>
      </c>
      <c r="B4" s="6" t="s">
        <v>328</v>
      </c>
    </row>
    <row r="5" spans="1:2" x14ac:dyDescent="0.3">
      <c r="A5" s="4" t="s">
        <v>248</v>
      </c>
      <c r="B5" s="6"/>
    </row>
    <row r="6" spans="1:2" x14ac:dyDescent="0.3">
      <c r="A6" s="4" t="s">
        <v>249</v>
      </c>
      <c r="B6" s="6" t="s">
        <v>326</v>
      </c>
    </row>
    <row r="7" spans="1:2" x14ac:dyDescent="0.3">
      <c r="A7" s="4" t="s">
        <v>250</v>
      </c>
      <c r="B7" s="5"/>
    </row>
    <row r="8" spans="1:2" x14ac:dyDescent="0.3">
      <c r="A8" s="4" t="s">
        <v>251</v>
      </c>
      <c r="B8" s="5"/>
    </row>
    <row r="9" spans="1:2" x14ac:dyDescent="0.3">
      <c r="A9" s="4" t="s">
        <v>252</v>
      </c>
      <c r="B9" s="5"/>
    </row>
    <row r="10" spans="1:2" x14ac:dyDescent="0.3">
      <c r="A10" s="4" t="s">
        <v>253</v>
      </c>
      <c r="B10" s="5" t="s">
        <v>254</v>
      </c>
    </row>
  </sheetData>
  <customSheetViews>
    <customSheetView guid="{CCAB033F-70A6-4010-95E8-F7DD11697935}">
      <selection activeCell="E4" sqref="E4"/>
      <pageMargins left="0.7" right="0.7" top="0.75" bottom="0.75" header="0.3" footer="0.3"/>
    </customSheetView>
    <customSheetView guid="{B835B6B3-1C15-4715-919C-3AAE549491CB}">
      <selection activeCell="E4" sqref="E4"/>
      <pageMargins left="0.7" right="0.7" top="0.75" bottom="0.75" header="0.3" footer="0.3"/>
    </customSheetView>
    <customSheetView guid="{B5F07DE0-BC42-40DA-8C02-1D84DE597830}">
      <selection activeCell="E4" sqref="E4"/>
      <pageMargins left="0.7" right="0.7" top="0.75" bottom="0.75" header="0.3" footer="0.3"/>
    </customSheetView>
    <customSheetView guid="{211425FC-0978-4931-BADC-DAF619AEB9C3}">
      <selection activeCell="E4" sqref="E4"/>
      <pageMargins left="0.7" right="0.7" top="0.75" bottom="0.75" header="0.3" footer="0.3"/>
    </customSheetView>
    <customSheetView guid="{1F346D0C-40AD-4290-8507-1539A892E613}">
      <selection activeCell="D7" sqref="D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AbhijithX</dc:creator>
  <cp:lastModifiedBy>Agarwal, Naman</cp:lastModifiedBy>
  <dcterms:created xsi:type="dcterms:W3CDTF">2022-09-22T05:51:15Z</dcterms:created>
  <dcterms:modified xsi:type="dcterms:W3CDTF">2022-12-13T12:52:44Z</dcterms:modified>
</cp:coreProperties>
</file>